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408" windowWidth="27456" windowHeight="6984" tabRatio="533"/>
  </bookViews>
  <sheets>
    <sheet name="README" sheetId="4" r:id="rId1"/>
    <sheet name="Lab analytes by network type" sheetId="1" r:id="rId2"/>
    <sheet name="generic QC" sheetId="7" r:id="rId3"/>
  </sheets>
  <definedNames>
    <definedName name="_xlnm._FilterDatabase" localSheetId="1" hidden="1">'Lab analytes by network type'!$A$5:$L$33</definedName>
    <definedName name="_xlnm.Print_Titles" localSheetId="1">'Lab analytes by network type'!$1:$4</definedName>
  </definedNames>
  <calcPr calcId="145621"/>
</workbook>
</file>

<file path=xl/calcChain.xml><?xml version="1.0" encoding="utf-8"?>
<calcChain xmlns="http://schemas.openxmlformats.org/spreadsheetml/2006/main">
  <c r="F42" i="7" l="1"/>
  <c r="F43" i="7"/>
  <c r="L50" i="7" l="1"/>
  <c r="L48" i="7"/>
  <c r="L47" i="7"/>
  <c r="L46" i="7"/>
  <c r="L45" i="7"/>
  <c r="L41" i="7"/>
  <c r="I50" i="7"/>
  <c r="I49" i="7"/>
  <c r="G50" i="7"/>
  <c r="G49" i="7"/>
  <c r="G48" i="7"/>
  <c r="F49" i="7"/>
  <c r="L49" i="7" s="1"/>
  <c r="E50" i="7"/>
  <c r="E49" i="7"/>
  <c r="L40" i="7"/>
  <c r="H42" i="7"/>
  <c r="G42" i="7"/>
  <c r="L42" i="7"/>
  <c r="E42" i="7"/>
  <c r="G41" i="7"/>
  <c r="F48" i="7"/>
  <c r="E48" i="7"/>
  <c r="G44" i="7"/>
  <c r="F44" i="7"/>
  <c r="D44" i="7"/>
  <c r="I43" i="7"/>
  <c r="G43" i="7"/>
  <c r="D43" i="7"/>
  <c r="E44" i="7" l="1"/>
  <c r="L44" i="7" s="1"/>
  <c r="E43" i="7"/>
  <c r="L43" i="7" s="1"/>
  <c r="L32" i="7" l="1"/>
  <c r="L30" i="7"/>
  <c r="G10" i="7" l="1"/>
  <c r="F10" i="7"/>
  <c r="E10" i="7"/>
  <c r="D10" i="7"/>
  <c r="G12" i="7"/>
  <c r="F12" i="7"/>
  <c r="E12" i="7"/>
  <c r="D12" i="7"/>
  <c r="L10" i="7" l="1"/>
  <c r="L12" i="7"/>
  <c r="I18" i="7"/>
  <c r="I17" i="7"/>
  <c r="I16" i="7" l="1"/>
  <c r="I15" i="7"/>
  <c r="K26" i="7"/>
  <c r="K25" i="7"/>
  <c r="I28" i="7"/>
  <c r="I27" i="7"/>
  <c r="F27" i="7"/>
  <c r="F28" i="7"/>
  <c r="L28" i="7" s="1"/>
  <c r="D17" i="7"/>
  <c r="F17" i="7"/>
  <c r="E17" i="7" s="1"/>
  <c r="G17" i="7"/>
  <c r="D18" i="7"/>
  <c r="F18" i="7"/>
  <c r="G18" i="7"/>
  <c r="G15" i="7"/>
  <c r="F15" i="7"/>
  <c r="D15" i="7"/>
  <c r="E15" i="7"/>
  <c r="L26" i="7"/>
  <c r="L25" i="7"/>
  <c r="F16" i="7"/>
  <c r="L39" i="7"/>
  <c r="L35" i="7"/>
  <c r="L34" i="7"/>
  <c r="L36" i="7"/>
  <c r="L33" i="7"/>
  <c r="L31" i="7"/>
  <c r="L37" i="7"/>
  <c r="L29" i="7"/>
  <c r="G24" i="7"/>
  <c r="L24" i="7" s="1"/>
  <c r="G23" i="7"/>
  <c r="L23" i="7"/>
  <c r="G22" i="7"/>
  <c r="L22" i="7" s="1"/>
  <c r="G21" i="7"/>
  <c r="L21" i="7" s="1"/>
  <c r="G20" i="7"/>
  <c r="L20" i="7" s="1"/>
  <c r="G19" i="7"/>
  <c r="L19" i="7" s="1"/>
  <c r="G16" i="7"/>
  <c r="D16" i="7"/>
  <c r="H14" i="7"/>
  <c r="G14" i="7"/>
  <c r="F14" i="7"/>
  <c r="L14" i="7" s="1"/>
  <c r="G13" i="7"/>
  <c r="F13" i="7"/>
  <c r="E13" i="7"/>
  <c r="D13" i="7"/>
  <c r="G11" i="7"/>
  <c r="F11" i="7"/>
  <c r="L11" i="7" s="1"/>
  <c r="G9" i="7"/>
  <c r="F9" i="7"/>
  <c r="E9" i="7"/>
  <c r="D9" i="7"/>
  <c r="G8" i="7"/>
  <c r="G7" i="7" s="1"/>
  <c r="F8" i="7"/>
  <c r="L8" i="7" s="1"/>
  <c r="E18" i="7" l="1"/>
  <c r="L18" i="7" s="1"/>
  <c r="L27" i="7"/>
  <c r="L13" i="7"/>
  <c r="L9" i="7"/>
  <c r="L15" i="7"/>
  <c r="L17" i="7"/>
  <c r="E16" i="7"/>
  <c r="L16" i="7" s="1"/>
</calcChain>
</file>

<file path=xl/comments1.xml><?xml version="1.0" encoding="utf-8"?>
<comments xmlns="http://schemas.openxmlformats.org/spreadsheetml/2006/main">
  <authors>
    <author>Terri Arnold</author>
  </authors>
  <commentList>
    <comment ref="E15"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5" authorId="0">
      <text>
        <r>
          <rPr>
            <b/>
            <sz val="9"/>
            <color indexed="81"/>
            <rFont val="Tahoma"/>
            <family val="2"/>
          </rPr>
          <t>Terri Arnold:</t>
        </r>
        <r>
          <rPr>
            <sz val="9"/>
            <color indexed="81"/>
            <rFont val="Tahoma"/>
            <family val="2"/>
          </rPr>
          <t xml:space="preserve">
LC4000</t>
        </r>
      </text>
    </comment>
    <comment ref="E16"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6" authorId="0">
      <text>
        <r>
          <rPr>
            <b/>
            <sz val="9"/>
            <color indexed="81"/>
            <rFont val="Tahoma"/>
            <family val="2"/>
          </rPr>
          <t>Terri Arnold:</t>
        </r>
        <r>
          <rPr>
            <sz val="9"/>
            <color indexed="81"/>
            <rFont val="Tahoma"/>
            <family val="2"/>
          </rPr>
          <t xml:space="preserve">
LC4000
</t>
        </r>
      </text>
    </comment>
    <comment ref="E17"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7" authorId="0">
      <text>
        <r>
          <rPr>
            <b/>
            <sz val="9"/>
            <color indexed="81"/>
            <rFont val="Tahoma"/>
            <family val="2"/>
          </rPr>
          <t>Terri Arnold:</t>
        </r>
        <r>
          <rPr>
            <sz val="9"/>
            <color indexed="81"/>
            <rFont val="Tahoma"/>
            <family val="2"/>
          </rPr>
          <t xml:space="preserve">
LC4000</t>
        </r>
      </text>
    </comment>
    <comment ref="E18" authorId="0">
      <text>
        <r>
          <rPr>
            <b/>
            <sz val="9"/>
            <color indexed="81"/>
            <rFont val="Tahoma"/>
            <family val="2"/>
          </rPr>
          <t>Terri Arnold:</t>
        </r>
        <r>
          <rPr>
            <sz val="9"/>
            <color indexed="81"/>
            <rFont val="Tahoma"/>
            <family val="2"/>
          </rPr>
          <t xml:space="preserve">
1 source solution blank with the equipment blank and 1 source solution blank for each field blank.
</t>
        </r>
      </text>
    </comment>
    <comment ref="I18" authorId="0">
      <text>
        <r>
          <rPr>
            <b/>
            <sz val="9"/>
            <color indexed="81"/>
            <rFont val="Tahoma"/>
            <family val="2"/>
          </rPr>
          <t>Terri Arnold:</t>
        </r>
        <r>
          <rPr>
            <sz val="9"/>
            <color indexed="81"/>
            <rFont val="Tahoma"/>
            <family val="2"/>
          </rPr>
          <t xml:space="preserve">
LC4000
</t>
        </r>
      </text>
    </comment>
  </commentList>
</comments>
</file>

<file path=xl/sharedStrings.xml><?xml version="1.0" encoding="utf-8"?>
<sst xmlns="http://schemas.openxmlformats.org/spreadsheetml/2006/main" count="871" uniqueCount="215">
  <si>
    <t>Constituent</t>
  </si>
  <si>
    <t>Schedule or Lab Code</t>
  </si>
  <si>
    <t xml:space="preserve">Basic Suite: Majors. Nuts. TEs, DOC  </t>
  </si>
  <si>
    <t>Major Inorganics</t>
  </si>
  <si>
    <t>S2750</t>
  </si>
  <si>
    <t>Nutrients</t>
  </si>
  <si>
    <t>S2755</t>
  </si>
  <si>
    <t>DOC (GF filter)</t>
  </si>
  <si>
    <t>LC2613</t>
  </si>
  <si>
    <t>Trace Elements</t>
  </si>
  <si>
    <t>S2710</t>
  </si>
  <si>
    <t>Pesticides</t>
  </si>
  <si>
    <t xml:space="preserve">Age-Dating </t>
  </si>
  <si>
    <t xml:space="preserve"> LC 1565
Menlo Park Lab</t>
  </si>
  <si>
    <t>Reston CFC Lab</t>
  </si>
  <si>
    <t xml:space="preserve">14C  and 13C </t>
  </si>
  <si>
    <t>Oxygen &amp; Deuterium stable isotope ratios</t>
  </si>
  <si>
    <t>VOCs</t>
  </si>
  <si>
    <t xml:space="preserve">  Pharmaceuticals</t>
  </si>
  <si>
    <t xml:space="preserve">Microbial Indicators in GW </t>
  </si>
  <si>
    <t>Colilert
quantitray 
(OMWL)</t>
  </si>
  <si>
    <t>Somatic and F-specific coliphage</t>
  </si>
  <si>
    <t>method 1601 (OMWL)</t>
  </si>
  <si>
    <t>Lab Spike</t>
  </si>
  <si>
    <t>Enteric viruses</t>
  </si>
  <si>
    <t>method 1615
(OMWL)</t>
  </si>
  <si>
    <t xml:space="preserve"> Radionuclides </t>
  </si>
  <si>
    <t>Radon</t>
  </si>
  <si>
    <t>LC1369</t>
  </si>
  <si>
    <t>Radium isotopes (224 226 only)</t>
  </si>
  <si>
    <t>LC2164</t>
  </si>
  <si>
    <t>Radium 228</t>
  </si>
  <si>
    <t>LC1364</t>
  </si>
  <si>
    <t>Polonium-210</t>
  </si>
  <si>
    <t>LC1505</t>
  </si>
  <si>
    <t>Lead 210</t>
  </si>
  <si>
    <t>LC2170</t>
  </si>
  <si>
    <t>Gross alpha and beta</t>
  </si>
  <si>
    <t>S1792</t>
  </si>
  <si>
    <t>none</t>
  </si>
  <si>
    <t>NAWQA, Major Inorganics, Filtered</t>
  </si>
  <si>
    <t>NAWQA, Ground Water, Nutrients</t>
  </si>
  <si>
    <t>Organic Carbon, Dissolved, (DOC), Water, Filtered, GLASS FIBER, Sulfuric Acid Preserved</t>
  </si>
  <si>
    <t>NAWQA ICPMS 22 Element, Water, Filtered</t>
  </si>
  <si>
    <t>New LCMS/MS (9030)</t>
  </si>
  <si>
    <t>Human-Health Pharmaceuticals, Wat, Fil, SPE Extract, HPLC/MS</t>
  </si>
  <si>
    <t>Gross Alpha/Beta, wat, fil, 72h/30d, analyzed at Eberline</t>
  </si>
  <si>
    <t>Radon-222, Water, Unfiltered, Time Sensitive MUST be rcvd within 48 hrs of collection, Liq Scint</t>
  </si>
  <si>
    <t>Radium-224, Radium-226, Water, Filtered, by Alpha Spectrometry</t>
  </si>
  <si>
    <t>Radium-228, Water, Filtered, by Radiochemical separation and Beta counting</t>
  </si>
  <si>
    <t>Lead-210, Water, filtered, by Beta Counting</t>
  </si>
  <si>
    <t>S2255</t>
  </si>
  <si>
    <t>C 14 by AMS - WHOI contract</t>
  </si>
  <si>
    <t>Base schedule 2020 plus 13 Tier 2R (R = regulated) compounds.  All 13 of these compounds either have an MCL or were on the EPA CCL3 list but were not elevated to Tier 1 status because they rarely occurred in GW.</t>
  </si>
  <si>
    <t>This is the DIA-LC/MS/MS replacement method that will is intended to be a broad spectrum replacement providing significant coverage for compounds previously determined by SH2033 and SH2060 while also adding a number of Tier 1 NTAS pesticide compounds.</t>
  </si>
  <si>
    <t>Enteric viruses by qPCR or qRT-PCR</t>
  </si>
  <si>
    <t>PAS</t>
  </si>
  <si>
    <t>all wells</t>
  </si>
  <si>
    <t>Field Measurements</t>
  </si>
  <si>
    <t>Hormones in filtered water</t>
  </si>
  <si>
    <t>S2434</t>
  </si>
  <si>
    <t>Equipment Blank (before sampling)</t>
  </si>
  <si>
    <t>Source Solution Blank</t>
  </si>
  <si>
    <t>Field Blank</t>
  </si>
  <si>
    <t>Replicate</t>
  </si>
  <si>
    <t>Field Spike</t>
  </si>
  <si>
    <t>Pos/Neg Culture</t>
  </si>
  <si>
    <t>Quanti-Tray pos/neg controls</t>
  </si>
  <si>
    <t xml:space="preserve"> Human Health  Pharmaceuticals</t>
  </si>
  <si>
    <t>Hormones</t>
  </si>
  <si>
    <t>Network type</t>
  </si>
  <si>
    <t>Date</t>
  </si>
  <si>
    <t>Contact</t>
  </si>
  <si>
    <t>Notes</t>
  </si>
  <si>
    <t>Terri Arnold</t>
  </si>
  <si>
    <t>This is the design plan for NAWQA Cycle 3 Groundwater Assessments. It is based on the Cycle 3 draft implementation plan (March 2012) and discussions with Neil Dubrovsky, Ken Belitz, and Wayne Lapham. Any future modifications to this plan will be noted on this README tab.</t>
  </si>
  <si>
    <t>Field Measurements (DO, pH, SC, temp, alkalinity, turbidity) and water levels</t>
  </si>
  <si>
    <t>Total coliform, E. coli bacteria</t>
  </si>
  <si>
    <t>Enterococci bacteria</t>
  </si>
  <si>
    <t>Polonium-210, Water, Filtered, by Alpha Spectrometry</t>
  </si>
  <si>
    <t>S1142 'Reston Stable Isotope Lab</t>
  </si>
  <si>
    <t>Sampling plans for Pesticides and VOCs were modified following discussions and agreement among Ken Belitz, Patty Tocalino, Karen Burrow, Terri Arnold, Tom Nolan, Neil Dubrovsky, Sandy Eberts, and Laura Bexfield.  The sampling plan had to modified from the Draft Cycle 3 implementation plan because the Pesticide and VOCs schedules and their prices changed from what was used during Cycle 2 and the change in price made it so we had to replan the numbers of samples that could be collected during Cycle 3. 6 samples per network (about 20% of wells) will be sampled in each MAS and LUS network, all wells will be sampled in PAS, ETN, and FPS networks. 6 wells will be randomly selected by dividing the study area into 2x3 cells and randomly selecting one well be cell.  The same wells will be sampled for both pesticides and VOCs.</t>
  </si>
  <si>
    <t>S2437</t>
  </si>
  <si>
    <t>S4436</t>
  </si>
  <si>
    <t>Updated FPS networks to not have radchem and for all PAS to have C14 as per Ken Belitz 1/18/2013</t>
  </si>
  <si>
    <t>Tritium (1 pCi/L)</t>
  </si>
  <si>
    <t>SF6</t>
  </si>
  <si>
    <t>Dissolved Gases</t>
  </si>
  <si>
    <t>NOTES</t>
  </si>
  <si>
    <t>Select networks (see NOTES column)</t>
  </si>
  <si>
    <r>
      <t xml:space="preserve">Updated radchem sampling plan after discussion 2/1/2013 with Steve Hinkle, Pete McMahon, Ken belitz, Bryant Jurgens, Karen Burow, Neil Dubrovsky, and Terri Arnold. In the Summer 2013, all wells in all MAS LUS, and PAS networks were planned to have the basic suite of radchem (radium 222, 226, 228; and gross alpha/beta. After the discussion on 2/1/2013 ite was decided that to save money, we sould scale back the sampling plan to what was sated in the C3 draft implementaiton plan (March 2012) which said to sample LUS networks for the basic suite only if they are in the following aquifers: NACP, Floridan, Coastal Lowlands, Cambrian-Ordovician, Mississippi Embayment-Texas Uplands, Glacial, Ozarks, NE crystallines, Mesozoic. </t>
    </r>
    <r>
      <rPr>
        <sz val="11"/>
        <color rgb="FFFF0000"/>
        <rFont val="Calibri"/>
        <family val="2"/>
        <scheme val="minor"/>
      </rPr>
      <t>*** During the March 2013 meeting, we need to verify the list of Principal Aquifers to be selected.</t>
    </r>
  </si>
  <si>
    <t>Updated age data tracers to have only tritium samples at LUS networks until further determination is made. (tritium also is collected at MAS and PAS and FPS but this is not a change to the plan.</t>
  </si>
  <si>
    <t>25% of wells in network (8 wells in a 30-well network) (same wells as sampled for VOCs)</t>
  </si>
  <si>
    <t>25% of wells in network (8 wells in a 30-well network) (same wells as sampled for Pests)</t>
  </si>
  <si>
    <t>Updated radchem, age dating, pesticides and VOCs, and microbial for all networks</t>
  </si>
  <si>
    <t>Lamont-Doherty Lab (Analysis 2
'Reston CFC Lab)</t>
  </si>
  <si>
    <t>Noble gases (helium, neon, argon, xenon, krypton, 3He/4He ratio of helium)</t>
  </si>
  <si>
    <t>Andy Hunt's USGS lab in Denver</t>
  </si>
  <si>
    <t>4He Helium screening (all wells that go to Lamont should have Helium screening</t>
  </si>
  <si>
    <t>number of wells</t>
  </si>
  <si>
    <t>number of wsc</t>
  </si>
  <si>
    <t>per wsc</t>
  </si>
  <si>
    <t>per 30</t>
  </si>
  <si>
    <t>Microbial Indicators in GW</t>
  </si>
  <si>
    <t>QC requirements are based on the following:</t>
  </si>
  <si>
    <t>Total Number QC samples</t>
  </si>
  <si>
    <t>S4437</t>
  </si>
  <si>
    <t>Updated age dating (helium screening, helium, and noble gases for all networks. Added a tab describing how many wells in each principal aquifer study (PAS) get helium screening, helium, and noble gas samples in FY13. Updated the QC requirements tab. Added S4437. Updated microbio for coliphage</t>
  </si>
  <si>
    <t>Updated Pharmaceuticals to be LC9017 instead of S2080.  LC9017 uses the new method and will eventually replace S2080.</t>
  </si>
  <si>
    <t xml:space="preserve">all wells </t>
  </si>
  <si>
    <t>Paul Stackelberg, Jeannie Barlow, and Bryant Jurgens</t>
  </si>
  <si>
    <t>Added information about Labs and where to order supplies.</t>
  </si>
  <si>
    <t>Updated radchem prices for new contract</t>
  </si>
  <si>
    <t>MEI method or Enterolert
quantitray
(OMWL)</t>
  </si>
  <si>
    <t>Purge and Trap</t>
  </si>
  <si>
    <t xml:space="preserve">VOC Heated Purge and Trap </t>
  </si>
  <si>
    <t>Heated Purge and Trap</t>
  </si>
  <si>
    <t>Updated QC requirements tab</t>
  </si>
  <si>
    <t>Changed number of alkalinity reps to be equal to number of inorganic reps. Dropped Radchem blanks beginning FY14 as per PAA decision 7/25/2013.</t>
  </si>
  <si>
    <t>1 FB per WSC only if the WSC has more than 5 wells to sample</t>
  </si>
  <si>
    <t>LC2613/LC2612</t>
  </si>
  <si>
    <r>
      <t xml:space="preserve">all wells that have Helium or Noble gas samples sent to </t>
    </r>
    <r>
      <rPr>
        <b/>
        <sz val="8"/>
        <color theme="1"/>
        <rFont val="Calibri"/>
        <family val="2"/>
        <scheme val="minor"/>
      </rPr>
      <t>Lamont</t>
    </r>
  </si>
  <si>
    <t>Noble gases (Analysis 2: helium, neon, argon, xenon, krypton, 3He/4He ratio of helium)</t>
  </si>
  <si>
    <t>S1033
Lamont-Doherty Lab
(Analysis1 CFC lab)</t>
  </si>
  <si>
    <t>Updated lables on constituent rows to make consistent. Updated lab information. Added sample and submission protocol links.</t>
  </si>
  <si>
    <t>Nitrate only (no2no3)</t>
  </si>
  <si>
    <t>LC3156</t>
  </si>
  <si>
    <t>Select Trace Elements</t>
  </si>
  <si>
    <t>(LC2181 (ICP-MS suetup), LC3122 (arsenic), LC 1797 (Uranium), LC2507 (Strontium)</t>
  </si>
  <si>
    <t>ETN New</t>
  </si>
  <si>
    <t>ETN Bimonthly</t>
  </si>
  <si>
    <t>ETN Yearly</t>
  </si>
  <si>
    <t>all wells 5 times/year</t>
  </si>
  <si>
    <t>all wells 1 time/year</t>
  </si>
  <si>
    <t>all wells 6 times/year</t>
  </si>
  <si>
    <t>Helium (Analysis 1 - helium, neon, 3He/4He ratio of helium)</t>
  </si>
  <si>
    <t>wells in select networks</t>
  </si>
  <si>
    <t>all wells 3 times/year</t>
  </si>
  <si>
    <t>added LC3156 (nitrate only) and Selected Trace Elements for new, bimonthly, and yearly sampled ETN networks on "Lab analyte list by network" tab</t>
  </si>
  <si>
    <t>General QC Requirements for  Groundwater Assessments during NAWQA Cycle 3 (8/16/2013) 
*** Please view GWPlan for QC requirements specific to your network and State
http://water.usgs.gov/nawqa-only/ftsup/GW/Cycle3_GWPlan.zip</t>
  </si>
  <si>
    <t>MSS</t>
  </si>
  <si>
    <t>GWIWS</t>
  </si>
  <si>
    <t>CFCs</t>
  </si>
  <si>
    <t>Strontium Isotopes</t>
  </si>
  <si>
    <t>Analytes planned for Groundwater Assessments during NAWQA Cycle 3 (4/28/2015)</t>
  </si>
  <si>
    <t>VFPS add-on to MAS</t>
  </si>
  <si>
    <t>VFPS add-on to LUS</t>
  </si>
  <si>
    <t>GWOG</t>
  </si>
  <si>
    <t>wells in select network</t>
  </si>
  <si>
    <t>HC gas composition &amp; CH4 isotopes (Carbon and Hydrogen isotopic analysis of dissolved methane and c1-c6 light hydrocarbon gases (ethane, propane, etc))</t>
  </si>
  <si>
    <t>Arsenic Speciation</t>
  </si>
  <si>
    <t>Chromium-6 &amp; total Chromium</t>
  </si>
  <si>
    <t>Perchlorate</t>
  </si>
  <si>
    <t>N15/14 &amp; O18/16 of nitrate NWQL</t>
  </si>
  <si>
    <t>Boron Isotopes</t>
  </si>
  <si>
    <t>Low level VOCs (PPQ VOCs)</t>
  </si>
  <si>
    <t>Add-On Analyses</t>
  </si>
  <si>
    <t>Tom Bullen's lab</t>
  </si>
  <si>
    <t>(DG1) Isotech lab through NWQL RTI contract</t>
  </si>
  <si>
    <t>LC 3142 (NWQL)</t>
  </si>
  <si>
    <t>NRP Trace Metals Laboratory</t>
  </si>
  <si>
    <t>Weck Laboratories for analysis by EPA method 331</t>
  </si>
  <si>
    <t>RSIL S2900</t>
  </si>
  <si>
    <t>Reston CFC lab</t>
  </si>
  <si>
    <t>Ohio micro lab</t>
  </si>
  <si>
    <t>EPA lab</t>
  </si>
  <si>
    <t>S4443 (NWQL)</t>
  </si>
  <si>
    <t>Added FY14. edtretn1, rgaqpas1, bnrcpas1</t>
  </si>
  <si>
    <t>Added FY15. cvaletn1, hpaqpas1, rgaqpas1</t>
  </si>
  <si>
    <t>Added FY15.</t>
  </si>
  <si>
    <t>Added FY15. cvaletn1</t>
  </si>
  <si>
    <t>Added FY15. metxetn1</t>
  </si>
  <si>
    <t>Added FY15. edtretn1</t>
  </si>
  <si>
    <t>Added FY15. wells in PAS carbonate aquifers: Floridan, Biscayne, Edwards-Trinity, Basin and Range, Ozark Plateaus</t>
  </si>
  <si>
    <t>Added FY14. metxpas1</t>
  </si>
  <si>
    <t>Added FY14. rgaqpas1, negxetn1</t>
  </si>
  <si>
    <t>Added FY14. rgaqpas1, hpaqpas1</t>
  </si>
  <si>
    <t>Added FY15. rgaqpas1</t>
  </si>
  <si>
    <t>New MAS</t>
  </si>
  <si>
    <t>Resampled MAS</t>
  </si>
  <si>
    <t>Resampled LUS</t>
  </si>
  <si>
    <t>only used when Analysis 1 or Analysis 2 samples are going to Lamont.</t>
  </si>
  <si>
    <t>selection determined by Bryant Jurgens and Pete McMahon</t>
  </si>
  <si>
    <t xml:space="preserve">only collect basic suite of radchem (radium 224, 226, and 228 and Gross alpha/beta in select LUS networks which are those in the following aquifers: NACP, Floridan, Coastal Lowlands, Cambrian-Ordovician, Mississippi Embayment-Texas Uplands, Glacial, Ozarks, NE crystallines, Mesozoic, coastal plain. </t>
  </si>
  <si>
    <t>only collect basic suite of radchem (radium 224, 226, and 228 and Gross alpha/beta in select LUS networks which are those in the following aquifers: NACP, Floridan, Coastal Lowlands, Cambrian-Ordovician, Mississippi Embayment-Texas Uplands, Glacial, Ozarks, NE crystallines, Mesozoic, coastal plain.</t>
  </si>
  <si>
    <t>FPS/VPS completely new</t>
  </si>
  <si>
    <t>CFCs are used if there are known issues with SF6 analysis for the network.</t>
  </si>
  <si>
    <t>only the wells selected for sampling in the MAS</t>
  </si>
  <si>
    <t>only wells that are part of both the VFPS and the MAS</t>
  </si>
  <si>
    <t>only wells that are part of the MAS</t>
  </si>
  <si>
    <t>only the wells selected for sampling in the LUS</t>
  </si>
  <si>
    <t>wells in select networks 6 times/year</t>
  </si>
  <si>
    <t>wells in select networks 2 samples each at 2 wells</t>
  </si>
  <si>
    <t>Send samples to Ohio Lab for analysis. Added FY15 for edtretn1</t>
  </si>
  <si>
    <t>Added FY15 for edtretn1</t>
  </si>
  <si>
    <t>all wells 2 times/year</t>
  </si>
  <si>
    <t>Human Health  Pharmaceuticals</t>
  </si>
  <si>
    <t>all sites (x10)</t>
  </si>
  <si>
    <t>NWQL Lims Catalog description</t>
  </si>
  <si>
    <t>Heated P/T SIM 9043 Fumigants</t>
  </si>
  <si>
    <t>Fumigants
(including DBCP)</t>
  </si>
  <si>
    <t xml:space="preserve">As(III), As(V), Monomethylarsonate, Dimethylarsinate, Water, Filtered, Phosphate mobile, cICP-MS
</t>
  </si>
  <si>
    <t>LC1043 (University of Miami through NWQL)</t>
  </si>
  <si>
    <t xml:space="preserve">Tritium, Water, Unfiltered, by Electrolytic Enrichment and Gas Counting
</t>
  </si>
  <si>
    <t xml:space="preserve">Nitrate + nitrite, as N, colorimetry, DA, enzyme reduction-diazotization, Fil replaces labcode 1975
</t>
  </si>
  <si>
    <t>Aerobic endospores</t>
  </si>
  <si>
    <t>Cryptosporidium EPA method 1623</t>
  </si>
  <si>
    <t>S2440 (old LC9017)</t>
  </si>
  <si>
    <t>S4436 + LC4000</t>
  </si>
  <si>
    <t>S4437 + LC4000</t>
  </si>
  <si>
    <t>S2440 (old LC9017) + LC4000</t>
  </si>
  <si>
    <t>S2434 + LC4000</t>
  </si>
  <si>
    <t>per 30 or per 15</t>
  </si>
  <si>
    <t>per wsc or num of wells</t>
  </si>
  <si>
    <t>updated with analyses added to sampling plans in FY15. Deleted lab and supply info because it is out of date. Refer to http://water.usgs.gov/nawqa-only/ftsup/ or http://wwwnwql.cr.usgs.gov/USGS/catalog/index.cfm or a specific lab's web page for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</si>
</sst>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scheme val="minor"/>
    </font>
    <font>
      <sz val="9"/>
      <color theme="1"/>
      <name val="Calibri"/>
      <family val="2"/>
      <scheme val="minor"/>
    </font>
    <font>
      <b/>
      <sz val="9"/>
      <color theme="1"/>
      <name val="Calibri"/>
      <family val="2"/>
      <scheme val="minor"/>
    </font>
    <font>
      <sz val="10"/>
      <name val="Arial"/>
      <family val="2"/>
    </font>
    <font>
      <b/>
      <sz val="9"/>
      <color indexed="81"/>
      <name val="Tahoma"/>
      <family val="2"/>
    </font>
    <font>
      <sz val="9"/>
      <color indexed="81"/>
      <name val="Tahoma"/>
      <family val="2"/>
    </font>
    <font>
      <sz val="8"/>
      <name val="Arial"/>
      <family val="2"/>
    </font>
    <font>
      <sz val="9"/>
      <name val="Calibri"/>
      <family val="2"/>
      <scheme val="minor"/>
    </font>
    <font>
      <sz val="8"/>
      <color theme="1"/>
      <name val="Calibri"/>
      <family val="2"/>
      <scheme val="minor"/>
    </font>
    <font>
      <b/>
      <sz val="8"/>
      <color theme="1"/>
      <name val="Calibri"/>
      <family val="2"/>
      <scheme val="minor"/>
    </font>
    <font>
      <b/>
      <sz val="8"/>
      <name val="Arial"/>
      <family val="2"/>
    </font>
    <font>
      <sz val="8"/>
      <name val="Calibri"/>
      <family val="2"/>
      <scheme val="minor"/>
    </font>
    <font>
      <b/>
      <sz val="8"/>
      <color theme="1"/>
      <name val="Arial"/>
      <family val="2"/>
    </font>
    <font>
      <b/>
      <sz val="12"/>
      <color rgb="FFFF0000"/>
      <name val="Calibri"/>
      <family val="2"/>
      <scheme val="minor"/>
    </font>
    <font>
      <sz val="12"/>
      <color theme="1"/>
      <name val="Calibri"/>
      <family val="2"/>
      <scheme val="minor"/>
    </font>
    <font>
      <sz val="11"/>
      <color theme="1"/>
      <name val="Calibri"/>
      <family val="2"/>
      <scheme val="minor"/>
    </font>
    <font>
      <sz val="11"/>
      <color rgb="FFFF000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color rgb="FF222222"/>
      <name val="Calibri"/>
      <family val="2"/>
      <scheme val="minor"/>
    </font>
    <font>
      <sz val="9"/>
      <color rgb="FF222222"/>
      <name val="Calibri"/>
      <family val="2"/>
      <scheme val="minor"/>
    </font>
  </fonts>
  <fills count="20">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38">
    <border>
      <left/>
      <right/>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s>
  <cellStyleXfs count="533">
    <xf numFmtId="0" fontId="0" fillId="0" borderId="0"/>
    <xf numFmtId="0" fontId="3" fillId="0" borderId="0"/>
    <xf numFmtId="0" fontId="17" fillId="4"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0" fillId="4" borderId="20" applyNumberFormat="0" applyAlignment="0" applyProtection="0"/>
    <xf numFmtId="0" fontId="20" fillId="4" borderId="20" applyNumberFormat="0" applyAlignment="0" applyProtection="0"/>
    <xf numFmtId="0" fontId="21" fillId="18" borderId="21" applyNumberFormat="0" applyAlignment="0" applyProtection="0"/>
    <xf numFmtId="0" fontId="21" fillId="18" borderId="21"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0" borderId="22" applyNumberFormat="0" applyFill="0" applyAlignment="0" applyProtection="0"/>
    <xf numFmtId="0" fontId="24" fillId="0" borderId="22" applyNumberFormat="0" applyFill="0" applyAlignment="0" applyProtection="0"/>
    <xf numFmtId="0" fontId="25" fillId="0" borderId="23" applyNumberFormat="0" applyFill="0" applyAlignment="0" applyProtection="0"/>
    <xf numFmtId="0" fontId="25" fillId="0" borderId="23" applyNumberFormat="0" applyFill="0" applyAlignment="0" applyProtection="0"/>
    <xf numFmtId="0" fontId="26" fillId="0" borderId="24" applyNumberFormat="0" applyFill="0" applyAlignment="0" applyProtection="0"/>
    <xf numFmtId="0" fontId="26" fillId="0" borderId="24"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5" borderId="20" applyNumberFormat="0" applyAlignment="0" applyProtection="0"/>
    <xf numFmtId="0" fontId="27" fillId="5" borderId="20" applyNumberFormat="0" applyAlignment="0" applyProtection="0"/>
    <xf numFmtId="0" fontId="28" fillId="0" borderId="25" applyNumberFormat="0" applyFill="0" applyAlignment="0" applyProtection="0"/>
    <xf numFmtId="0" fontId="28" fillId="0" borderId="25" applyNumberFormat="0" applyFill="0" applyAlignment="0" applyProtection="0"/>
    <xf numFmtId="0" fontId="29" fillId="10" borderId="0" applyNumberFormat="0" applyBorder="0" applyAlignment="0" applyProtection="0"/>
    <xf numFmtId="0" fontId="29" fillId="1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3" fillId="6" borderId="26" applyNumberFormat="0" applyFont="0" applyAlignment="0" applyProtection="0"/>
    <xf numFmtId="0" fontId="3" fillId="6" borderId="26" applyNumberFormat="0" applyFont="0" applyAlignment="0" applyProtection="0"/>
    <xf numFmtId="0" fontId="30" fillId="4" borderId="27" applyNumberFormat="0" applyAlignment="0" applyProtection="0"/>
    <xf numFmtId="0" fontId="30" fillId="4" borderId="2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82">
    <xf numFmtId="0" fontId="0" fillId="0" borderId="0" xfId="0"/>
    <xf numFmtId="0" fontId="8" fillId="0" borderId="0" xfId="0" applyFont="1" applyAlignment="1">
      <alignment vertical="top"/>
    </xf>
    <xf numFmtId="0" fontId="8" fillId="0" borderId="0" xfId="0" applyFont="1" applyFill="1" applyAlignment="1">
      <alignment vertical="top"/>
    </xf>
    <xf numFmtId="0" fontId="8" fillId="0" borderId="0" xfId="0" applyFont="1" applyAlignment="1">
      <alignment horizontal="center" wrapText="1"/>
    </xf>
    <xf numFmtId="0" fontId="8" fillId="0" borderId="0" xfId="0" applyFont="1" applyAlignment="1">
      <alignment horizontal="center"/>
    </xf>
    <xf numFmtId="0" fontId="10" fillId="0" borderId="4" xfId="1" applyFont="1" applyFill="1" applyBorder="1" applyAlignment="1">
      <alignment horizontal="center" vertical="top" wrapText="1"/>
    </xf>
    <xf numFmtId="0" fontId="8" fillId="0" borderId="1" xfId="0" applyFont="1" applyFill="1" applyBorder="1" applyAlignment="1">
      <alignment horizontal="center" vertical="top" wrapText="1"/>
    </xf>
    <xf numFmtId="14" fontId="0" fillId="0" borderId="0" xfId="0" applyNumberFormat="1" applyAlignment="1">
      <alignment vertical="top"/>
    </xf>
    <xf numFmtId="0" fontId="0" fillId="0" borderId="0" xfId="0" applyAlignment="1">
      <alignment vertical="top"/>
    </xf>
    <xf numFmtId="0" fontId="0" fillId="0" borderId="0" xfId="0" applyAlignment="1">
      <alignment vertical="top" wrapText="1"/>
    </xf>
    <xf numFmtId="0" fontId="12" fillId="0" borderId="2" xfId="0" applyFont="1" applyFill="1" applyBorder="1" applyAlignment="1">
      <alignment horizontal="center" vertical="center" wrapText="1"/>
    </xf>
    <xf numFmtId="0" fontId="8" fillId="0" borderId="11" xfId="0" applyFont="1" applyBorder="1" applyAlignment="1">
      <alignment horizontal="center" vertical="center" wrapText="1"/>
    </xf>
    <xf numFmtId="0" fontId="9" fillId="0" borderId="3" xfId="0" applyFont="1" applyFill="1" applyBorder="1" applyAlignment="1">
      <alignment horizontal="center" wrapText="1"/>
    </xf>
    <xf numFmtId="0" fontId="9" fillId="0" borderId="3" xfId="0" applyFont="1" applyBorder="1" applyAlignment="1">
      <alignment horizontal="center" wrapText="1"/>
    </xf>
    <xf numFmtId="0" fontId="9" fillId="0" borderId="17" xfId="0" applyFont="1" applyFill="1" applyBorder="1" applyAlignment="1">
      <alignment horizontal="center"/>
    </xf>
    <xf numFmtId="0" fontId="8" fillId="0" borderId="11" xfId="0" applyFont="1" applyBorder="1" applyAlignment="1">
      <alignment vertical="top"/>
    </xf>
    <xf numFmtId="0" fontId="9" fillId="0" borderId="18" xfId="0" applyFont="1" applyBorder="1" applyAlignment="1">
      <alignment horizontal="center"/>
    </xf>
    <xf numFmtId="0" fontId="8" fillId="0" borderId="1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1" xfId="0" applyFont="1" applyBorder="1" applyAlignment="1">
      <alignment vertical="top" wrapText="1"/>
    </xf>
    <xf numFmtId="0" fontId="8" fillId="0" borderId="16" xfId="0" applyFont="1" applyFill="1" applyBorder="1" applyAlignment="1">
      <alignment horizontal="center" vertical="center" wrapText="1"/>
    </xf>
    <xf numFmtId="0" fontId="8" fillId="0" borderId="19"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top" wrapText="1"/>
    </xf>
    <xf numFmtId="49" fontId="11" fillId="0" borderId="1" xfId="1" quotePrefix="1" applyNumberFormat="1" applyFont="1" applyFill="1" applyBorder="1" applyAlignment="1">
      <alignment horizontal="center" vertical="top" wrapText="1"/>
    </xf>
    <xf numFmtId="0" fontId="8" fillId="0" borderId="1" xfId="0" applyFont="1" applyBorder="1" applyAlignment="1">
      <alignment vertical="top" wrapText="1"/>
    </xf>
    <xf numFmtId="49" fontId="11" fillId="0" borderId="19" xfId="1" applyNumberFormat="1" applyFont="1" applyFill="1" applyBorder="1" applyAlignment="1">
      <alignment horizontal="center" vertical="top" wrapText="1"/>
    </xf>
    <xf numFmtId="0" fontId="8" fillId="0" borderId="19" xfId="0" applyFont="1" applyBorder="1" applyAlignment="1">
      <alignment vertical="top" wrapText="1"/>
    </xf>
    <xf numFmtId="49" fontId="11" fillId="0" borderId="16" xfId="1" applyNumberFormat="1" applyFont="1" applyFill="1" applyBorder="1" applyAlignment="1">
      <alignment horizontal="center" vertical="top" wrapText="1"/>
    </xf>
    <xf numFmtId="49" fontId="11" fillId="0" borderId="11" xfId="1" applyNumberFormat="1" applyFont="1" applyFill="1" applyBorder="1" applyAlignment="1">
      <alignment horizontal="center" vertical="top" wrapText="1"/>
    </xf>
    <xf numFmtId="0" fontId="8" fillId="0" borderId="19" xfId="0" applyFont="1" applyBorder="1" applyAlignment="1">
      <alignment horizontal="center" vertical="top" wrapText="1"/>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0" fillId="0" borderId="4" xfId="1" applyFont="1" applyFill="1" applyBorder="1" applyAlignment="1">
      <alignment horizontal="center" vertical="center" wrapText="1"/>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49" fontId="7" fillId="0" borderId="10" xfId="1" applyNumberFormat="1" applyFont="1" applyFill="1" applyBorder="1" applyAlignment="1">
      <alignment horizontal="center" vertical="center" wrapText="1"/>
    </xf>
    <xf numFmtId="49" fontId="7" fillId="0" borderId="10" xfId="1" quotePrefix="1" applyNumberFormat="1" applyFont="1" applyFill="1" applyBorder="1" applyAlignment="1">
      <alignment horizontal="center" vertical="center" wrapText="1"/>
    </xf>
    <xf numFmtId="49" fontId="7" fillId="0" borderId="11" xfId="1" quotePrefix="1" applyNumberFormat="1" applyFont="1" applyFill="1" applyBorder="1" applyAlignment="1">
      <alignment horizontal="center" vertical="center" wrapText="1"/>
    </xf>
    <xf numFmtId="0" fontId="0" fillId="3" borderId="15" xfId="0" applyFill="1" applyBorder="1" applyAlignment="1">
      <alignment horizontal="center" vertical="center"/>
    </xf>
    <xf numFmtId="0" fontId="1" fillId="0" borderId="3"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8" fillId="0" borderId="0" xfId="0" applyFont="1" applyFill="1" applyAlignment="1">
      <alignment horizontal="center" vertical="top"/>
    </xf>
    <xf numFmtId="0" fontId="8" fillId="0" borderId="0" xfId="0" applyFont="1" applyAlignment="1">
      <alignment horizontal="center" vertical="top"/>
    </xf>
    <xf numFmtId="0" fontId="6" fillId="0" borderId="1" xfId="0" applyFont="1" applyBorder="1" applyAlignment="1">
      <alignment horizontal="center" vertical="top"/>
    </xf>
    <xf numFmtId="0" fontId="11" fillId="0" borderId="13" xfId="1" applyFont="1" applyFill="1" applyBorder="1" applyAlignment="1">
      <alignment horizontal="center" vertical="top" wrapText="1"/>
    </xf>
    <xf numFmtId="0" fontId="8" fillId="0" borderId="13" xfId="0" applyFont="1" applyBorder="1" applyAlignment="1">
      <alignment vertical="top" wrapText="1"/>
    </xf>
    <xf numFmtId="0" fontId="8" fillId="0" borderId="13" xfId="0" applyFont="1" applyBorder="1" applyAlignment="1">
      <alignment horizontal="center" vertical="top" wrapText="1"/>
    </xf>
    <xf numFmtId="0" fontId="11" fillId="0" borderId="19" xfId="1" applyFont="1" applyFill="1" applyBorder="1" applyAlignment="1">
      <alignment horizontal="center" vertical="top" wrapText="1"/>
    </xf>
    <xf numFmtId="49" fontId="11" fillId="0" borderId="13" xfId="1" applyNumberFormat="1" applyFont="1" applyFill="1" applyBorder="1" applyAlignment="1">
      <alignment horizontal="center" vertical="top" wrapText="1"/>
    </xf>
    <xf numFmtId="0" fontId="8" fillId="0" borderId="15" xfId="0" applyFont="1" applyBorder="1" applyAlignment="1">
      <alignment horizontal="center" vertical="top" wrapText="1"/>
    </xf>
    <xf numFmtId="49" fontId="11" fillId="0" borderId="15" xfId="1" applyNumberFormat="1" applyFont="1" applyFill="1" applyBorder="1" applyAlignment="1">
      <alignment horizontal="center" vertical="top" wrapText="1"/>
    </xf>
    <xf numFmtId="0" fontId="8" fillId="0" borderId="15" xfId="0" applyFont="1" applyBorder="1" applyAlignment="1">
      <alignment vertical="top" wrapText="1"/>
    </xf>
    <xf numFmtId="0" fontId="11" fillId="0" borderId="15" xfId="1" applyFont="1" applyFill="1" applyBorder="1" applyAlignment="1">
      <alignment horizontal="center" vertical="top" wrapText="1"/>
    </xf>
    <xf numFmtId="49" fontId="11" fillId="0" borderId="15" xfId="1" applyNumberFormat="1" applyFont="1" applyFill="1" applyBorder="1" applyAlignment="1">
      <alignment horizontal="center" vertical="top"/>
    </xf>
    <xf numFmtId="0" fontId="8" fillId="0" borderId="15" xfId="1" applyFont="1" applyFill="1" applyBorder="1" applyAlignment="1">
      <alignment horizontal="center" vertical="top" wrapText="1"/>
    </xf>
    <xf numFmtId="49" fontId="11" fillId="0" borderId="15" xfId="1" quotePrefix="1" applyNumberFormat="1" applyFont="1" applyFill="1" applyBorder="1" applyAlignment="1">
      <alignment horizontal="center" vertical="top" wrapText="1"/>
    </xf>
    <xf numFmtId="49" fontId="11" fillId="0" borderId="13" xfId="1" quotePrefix="1" applyNumberFormat="1" applyFont="1" applyFill="1" applyBorder="1" applyAlignment="1">
      <alignment horizontal="center" vertical="top" wrapText="1"/>
    </xf>
    <xf numFmtId="0" fontId="8" fillId="0" borderId="0" xfId="0" applyFont="1" applyFill="1" applyAlignment="1">
      <alignment horizontal="left" vertical="top"/>
    </xf>
    <xf numFmtId="0" fontId="10" fillId="0" borderId="5" xfId="1" applyFont="1" applyFill="1" applyBorder="1" applyAlignment="1">
      <alignment vertical="center" wrapText="1"/>
    </xf>
    <xf numFmtId="0" fontId="10" fillId="0" borderId="6" xfId="1" applyFont="1" applyFill="1" applyBorder="1" applyAlignment="1">
      <alignment vertical="center" wrapText="1"/>
    </xf>
    <xf numFmtId="0" fontId="10" fillId="0" borderId="7" xfId="1" applyFont="1" applyFill="1" applyBorder="1" applyAlignment="1">
      <alignment vertical="center" wrapText="1"/>
    </xf>
    <xf numFmtId="0" fontId="8" fillId="0" borderId="19"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10" xfId="0" applyFont="1" applyBorder="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0" fillId="0" borderId="5" xfId="1"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6"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3" fillId="0" borderId="0" xfId="0" applyFont="1" applyAlignment="1">
      <alignment horizontal="lef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33" xfId="0" applyFont="1" applyBorder="1" applyAlignment="1">
      <alignment horizontal="center" vertical="top" wrapText="1"/>
    </xf>
    <xf numFmtId="0" fontId="9" fillId="0" borderId="4" xfId="0" applyFont="1" applyBorder="1" applyAlignment="1">
      <alignment horizontal="center" vertical="top" wrapText="1"/>
    </xf>
    <xf numFmtId="0" fontId="9" fillId="0" borderId="1" xfId="0" applyFont="1" applyBorder="1" applyAlignment="1">
      <alignment horizontal="center" wrapText="1"/>
    </xf>
    <xf numFmtId="0" fontId="9" fillId="0" borderId="30" xfId="0" applyFont="1" applyBorder="1" applyAlignment="1">
      <alignment horizontal="center" wrapText="1"/>
    </xf>
    <xf numFmtId="0" fontId="8" fillId="0" borderId="37"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29" xfId="0" applyFont="1" applyBorder="1" applyAlignment="1">
      <alignment horizontal="center" vertical="center" wrapText="1"/>
    </xf>
    <xf numFmtId="0" fontId="10" fillId="0" borderId="36" xfId="1" applyFont="1" applyFill="1" applyBorder="1" applyAlignment="1">
      <alignment horizontal="center" vertical="center" wrapText="1"/>
    </xf>
    <xf numFmtId="0" fontId="9" fillId="0" borderId="34" xfId="0" applyFont="1" applyBorder="1" applyAlignment="1">
      <alignment horizontal="center" vertical="top" wrapText="1"/>
    </xf>
    <xf numFmtId="0" fontId="12" fillId="0" borderId="32" xfId="0" applyFont="1" applyFill="1" applyBorder="1" applyAlignment="1">
      <alignment horizontal="center" vertical="center" wrapText="1"/>
    </xf>
    <xf numFmtId="0" fontId="11" fillId="0" borderId="1" xfId="1" applyFont="1" applyFill="1" applyBorder="1" applyAlignment="1">
      <alignment horizontal="center" vertical="top" wrapText="1"/>
    </xf>
    <xf numFmtId="0" fontId="10" fillId="0" borderId="37" xfId="1" applyFont="1" applyFill="1" applyBorder="1" applyAlignment="1">
      <alignment horizontal="center" vertical="center" wrapText="1"/>
    </xf>
    <xf numFmtId="0" fontId="10" fillId="0" borderId="35" xfId="1" applyFont="1" applyFill="1" applyBorder="1" applyAlignment="1">
      <alignment horizontal="center" vertical="center" wrapText="1"/>
    </xf>
    <xf numFmtId="0" fontId="10" fillId="0" borderId="29" xfId="1" applyFont="1" applyFill="1" applyBorder="1" applyAlignment="1">
      <alignment horizontal="center" vertical="center" wrapText="1"/>
    </xf>
    <xf numFmtId="0" fontId="10" fillId="0" borderId="0"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31" xfId="0" applyFont="1" applyBorder="1" applyAlignment="1">
      <alignment vertical="top" wrapText="1"/>
    </xf>
    <xf numFmtId="0" fontId="8" fillId="0" borderId="0" xfId="0" applyFont="1" applyFill="1" applyAlignment="1">
      <alignment horizontal="center" vertical="center"/>
    </xf>
    <xf numFmtId="49" fontId="7" fillId="0" borderId="15" xfId="1" applyNumberFormat="1" applyFont="1" applyFill="1" applyBorder="1" applyAlignment="1">
      <alignment horizontal="center" vertical="top" wrapText="1"/>
    </xf>
    <xf numFmtId="49" fontId="11" fillId="0" borderId="19" xfId="1" applyNumberFormat="1" applyFont="1" applyFill="1" applyBorder="1" applyAlignment="1">
      <alignment horizontal="center" vertical="top"/>
    </xf>
    <xf numFmtId="0" fontId="11" fillId="0" borderId="37" xfId="0" applyFont="1" applyFill="1" applyBorder="1" applyAlignment="1">
      <alignment horizontal="center" vertical="top" wrapText="1"/>
    </xf>
    <xf numFmtId="0" fontId="11" fillId="0" borderId="35" xfId="0" applyFont="1" applyFill="1" applyBorder="1" applyAlignment="1">
      <alignment horizontal="center" vertical="top" wrapText="1"/>
    </xf>
    <xf numFmtId="0" fontId="11" fillId="0" borderId="29" xfId="0" applyFont="1" applyFill="1" applyBorder="1" applyAlignment="1">
      <alignment horizontal="center" vertical="top" wrapText="1"/>
    </xf>
    <xf numFmtId="49" fontId="11" fillId="0" borderId="15" xfId="1" applyNumberFormat="1" applyFont="1" applyFill="1" applyBorder="1" applyAlignment="1">
      <alignment horizontal="center" vertical="center" wrapText="1"/>
    </xf>
    <xf numFmtId="0" fontId="11" fillId="0" borderId="16" xfId="1" applyFont="1" applyFill="1" applyBorder="1" applyAlignment="1">
      <alignment horizontal="center" vertical="top" wrapText="1"/>
    </xf>
    <xf numFmtId="0" fontId="34" fillId="0" borderId="15" xfId="0" applyFont="1" applyBorder="1" applyAlignment="1">
      <alignment horizontal="center" vertical="top" wrapText="1"/>
    </xf>
    <xf numFmtId="49" fontId="7" fillId="0" borderId="13" xfId="1" applyNumberFormat="1" applyFont="1" applyFill="1" applyBorder="1" applyAlignment="1">
      <alignment horizontal="center" vertical="top" wrapText="1"/>
    </xf>
    <xf numFmtId="0" fontId="8" fillId="0" borderId="36" xfId="0" applyFont="1" applyBorder="1" applyAlignment="1">
      <alignment horizontal="center" vertical="top" wrapText="1"/>
    </xf>
    <xf numFmtId="0" fontId="8" fillId="0" borderId="36" xfId="0" applyFont="1" applyBorder="1" applyAlignment="1">
      <alignment horizontal="center" vertical="center" wrapText="1"/>
    </xf>
    <xf numFmtId="0" fontId="8" fillId="0" borderId="0" xfId="0" applyFont="1" applyBorder="1" applyAlignment="1">
      <alignment horizontal="center" vertical="top" wrapText="1"/>
    </xf>
    <xf numFmtId="0" fontId="8" fillId="0" borderId="16" xfId="0" applyFont="1" applyBorder="1" applyAlignment="1">
      <alignment vertical="top" wrapText="1"/>
    </xf>
    <xf numFmtId="49" fontId="11" fillId="0" borderId="1" xfId="1" applyNumberFormat="1" applyFont="1" applyFill="1" applyBorder="1" applyAlignment="1">
      <alignment horizontal="left" vertical="top" wrapText="1"/>
    </xf>
    <xf numFmtId="49" fontId="11" fillId="0" borderId="19" xfId="1" applyNumberFormat="1" applyFont="1" applyFill="1" applyBorder="1" applyAlignment="1">
      <alignment horizontal="left" vertical="top" wrapText="1"/>
    </xf>
    <xf numFmtId="49" fontId="11" fillId="0" borderId="13" xfId="1" applyNumberFormat="1" applyFont="1" applyFill="1" applyBorder="1" applyAlignment="1">
      <alignment horizontal="left" vertical="top" wrapText="1"/>
    </xf>
    <xf numFmtId="49" fontId="11" fillId="0" borderId="15" xfId="1" applyNumberFormat="1" applyFont="1" applyFill="1" applyBorder="1" applyAlignment="1">
      <alignment horizontal="left" vertical="top" wrapText="1"/>
    </xf>
    <xf numFmtId="49" fontId="11" fillId="0" borderId="16" xfId="1" applyNumberFormat="1" applyFont="1" applyFill="1" applyBorder="1" applyAlignment="1">
      <alignment horizontal="left" vertical="top" wrapText="1"/>
    </xf>
    <xf numFmtId="0" fontId="8" fillId="0" borderId="19" xfId="0" applyFont="1" applyFill="1" applyBorder="1" applyAlignment="1">
      <alignment horizontal="left" vertical="top" wrapText="1"/>
    </xf>
    <xf numFmtId="0" fontId="8" fillId="0" borderId="15" xfId="0" applyFont="1" applyFill="1" applyBorder="1" applyAlignment="1">
      <alignment horizontal="left" vertical="top" wrapText="1"/>
    </xf>
    <xf numFmtId="0" fontId="8" fillId="0" borderId="15" xfId="0" applyFont="1" applyBorder="1" applyAlignment="1">
      <alignment horizontal="left" vertical="top" wrapText="1"/>
    </xf>
    <xf numFmtId="0" fontId="8" fillId="0" borderId="13" xfId="0" applyFont="1" applyBorder="1" applyAlignment="1">
      <alignment horizontal="left" vertical="top" wrapText="1"/>
    </xf>
    <xf numFmtId="0" fontId="8" fillId="0" borderId="0" xfId="0" applyFont="1" applyAlignment="1">
      <alignment horizontal="left" vertical="top"/>
    </xf>
    <xf numFmtId="0" fontId="0" fillId="3" borderId="15" xfId="0" applyFill="1" applyBorder="1" applyAlignment="1">
      <alignment horizontal="left" vertical="center"/>
    </xf>
    <xf numFmtId="0" fontId="1" fillId="0" borderId="19" xfId="0" applyFont="1" applyBorder="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Fill="1" applyBorder="1" applyAlignment="1">
      <alignment horizontal="center" vertical="center" wrapText="1"/>
    </xf>
    <xf numFmtId="49" fontId="7" fillId="0" borderId="19" xfId="1" applyNumberFormat="1" applyFont="1" applyFill="1" applyBorder="1" applyAlignment="1">
      <alignment horizontal="center" vertical="center"/>
    </xf>
    <xf numFmtId="49" fontId="7" fillId="0" borderId="15" xfId="1" applyNumberFormat="1" applyFont="1" applyFill="1" applyBorder="1" applyAlignment="1">
      <alignment horizontal="center" vertical="center" wrapText="1"/>
    </xf>
    <xf numFmtId="49" fontId="7" fillId="0" borderId="15" xfId="1" applyNumberFormat="1" applyFont="1" applyFill="1" applyBorder="1" applyAlignment="1">
      <alignment horizontal="center" vertical="center"/>
    </xf>
    <xf numFmtId="49" fontId="7" fillId="0" borderId="8" xfId="1" quotePrefix="1" applyNumberFormat="1" applyFont="1" applyFill="1" applyBorder="1" applyAlignment="1">
      <alignment horizontal="center" vertical="center" wrapText="1"/>
    </xf>
    <xf numFmtId="49" fontId="7" fillId="0" borderId="3" xfId="1" applyNumberFormat="1" applyFont="1" applyFill="1" applyBorder="1" applyAlignment="1">
      <alignment horizontal="center" vertical="center" wrapText="1"/>
    </xf>
    <xf numFmtId="49" fontId="7" fillId="0" borderId="11" xfId="1" applyNumberFormat="1" applyFont="1" applyFill="1" applyBorder="1" applyAlignment="1">
      <alignment horizontal="center" vertical="center" wrapText="1"/>
    </xf>
    <xf numFmtId="49" fontId="7" fillId="0" borderId="8" xfId="1" applyNumberFormat="1" applyFont="1" applyFill="1" applyBorder="1" applyAlignment="1">
      <alignment horizontal="center" vertical="center"/>
    </xf>
    <xf numFmtId="49" fontId="7" fillId="0" borderId="12" xfId="1" applyNumberFormat="1" applyFont="1" applyFill="1" applyBorder="1" applyAlignment="1">
      <alignment horizontal="center" vertical="center" wrapText="1"/>
    </xf>
    <xf numFmtId="49" fontId="7" fillId="0" borderId="9" xfId="1" applyNumberFormat="1" applyFont="1" applyFill="1" applyBorder="1" applyAlignment="1">
      <alignment horizontal="center" vertical="center"/>
    </xf>
    <xf numFmtId="49" fontId="7" fillId="0" borderId="9" xfId="1" applyNumberFormat="1" applyFont="1" applyFill="1" applyBorder="1" applyAlignment="1">
      <alignment horizontal="center" vertical="center" wrapText="1"/>
    </xf>
    <xf numFmtId="49" fontId="7" fillId="0" borderId="8" xfId="1" applyNumberFormat="1" applyFont="1" applyFill="1" applyBorder="1" applyAlignment="1">
      <alignment horizontal="center" vertical="center" wrapText="1"/>
    </xf>
    <xf numFmtId="49" fontId="7" fillId="0" borderId="9" xfId="1" quotePrefix="1" applyNumberFormat="1" applyFont="1" applyFill="1" applyBorder="1" applyAlignment="1">
      <alignment horizontal="center" vertical="center" wrapText="1"/>
    </xf>
    <xf numFmtId="0" fontId="0" fillId="0" borderId="0" xfId="0" applyAlignment="1">
      <alignment horizontal="center" vertical="center" wrapText="1"/>
    </xf>
    <xf numFmtId="0" fontId="7" fillId="0" borderId="19"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5" xfId="0" applyFont="1" applyFill="1" applyBorder="1" applyAlignment="1">
      <alignment horizontal="center" vertical="top" wrapText="1"/>
    </xf>
    <xf numFmtId="0" fontId="7" fillId="0" borderId="13" xfId="0" applyFont="1" applyFill="1" applyBorder="1" applyAlignment="1">
      <alignment horizontal="center" vertical="top" wrapText="1"/>
    </xf>
    <xf numFmtId="0" fontId="7" fillId="0" borderId="3" xfId="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1" xfId="0" applyFont="1" applyBorder="1" applyAlignment="1">
      <alignment horizontal="center" vertical="center" wrapText="1"/>
    </xf>
    <xf numFmtId="0" fontId="7" fillId="0" borderId="10" xfId="1" applyFont="1" applyFill="1" applyBorder="1" applyAlignment="1">
      <alignment horizontal="center" vertical="center" wrapText="1"/>
    </xf>
    <xf numFmtId="0" fontId="7" fillId="0" borderId="11" xfId="1" applyFont="1" applyFill="1" applyBorder="1" applyAlignment="1">
      <alignment horizontal="center" vertical="center" wrapText="1"/>
    </xf>
    <xf numFmtId="49" fontId="7" fillId="0" borderId="11" xfId="1" applyNumberFormat="1" applyFont="1" applyFill="1" applyBorder="1" applyAlignment="1">
      <alignment horizontal="center" vertical="center"/>
    </xf>
    <xf numFmtId="49" fontId="7" fillId="0" borderId="10" xfId="1" applyNumberFormat="1" applyFont="1" applyFill="1" applyBorder="1" applyAlignment="1">
      <alignment horizontal="center" vertical="top" wrapText="1"/>
    </xf>
    <xf numFmtId="0" fontId="1" fillId="0" borderId="10" xfId="1" applyFont="1" applyFill="1" applyBorder="1" applyAlignment="1">
      <alignment horizontal="center" vertical="center" wrapText="1"/>
    </xf>
    <xf numFmtId="0" fontId="7" fillId="0" borderId="10" xfId="1" applyFont="1" applyFill="1" applyBorder="1" applyAlignment="1">
      <alignment horizontal="center" vertical="top" wrapText="1"/>
    </xf>
    <xf numFmtId="49" fontId="7" fillId="0" borderId="10" xfId="1" quotePrefix="1" applyNumberFormat="1" applyFont="1" applyFill="1" applyBorder="1" applyAlignment="1">
      <alignment horizontal="center" vertical="top" wrapText="1"/>
    </xf>
    <xf numFmtId="49" fontId="7" fillId="0" borderId="10" xfId="1" applyNumberFormat="1" applyFont="1" applyFill="1" applyBorder="1" applyAlignment="1">
      <alignment horizontal="center" vertical="center"/>
    </xf>
    <xf numFmtId="0" fontId="1" fillId="0" borderId="3" xfId="0" applyFont="1" applyBorder="1" applyAlignment="1">
      <alignment horizontal="center" vertical="top" wrapText="1"/>
    </xf>
    <xf numFmtId="0" fontId="7" fillId="0" borderId="3" xfId="1" applyFont="1" applyFill="1" applyBorder="1" applyAlignment="1">
      <alignment horizontal="center" vertical="top" wrapText="1"/>
    </xf>
    <xf numFmtId="0" fontId="1" fillId="0" borderId="10" xfId="0" applyFont="1" applyBorder="1" applyAlignment="1">
      <alignment horizontal="center" vertical="top" wrapText="1"/>
    </xf>
    <xf numFmtId="0" fontId="35" fillId="0" borderId="10" xfId="0" applyFont="1" applyBorder="1" applyAlignment="1">
      <alignment horizontal="center" vertical="top" wrapText="1"/>
    </xf>
    <xf numFmtId="0" fontId="1" fillId="0" borderId="11" xfId="0" applyFont="1" applyBorder="1" applyAlignment="1">
      <alignment horizontal="center" vertical="top" wrapText="1"/>
    </xf>
    <xf numFmtId="0" fontId="7" fillId="0" borderId="11" xfId="1" applyFont="1" applyFill="1" applyBorder="1" applyAlignment="1">
      <alignment horizontal="center" vertical="top" wrapText="1"/>
    </xf>
    <xf numFmtId="0" fontId="1" fillId="0" borderId="0" xfId="0" applyFont="1"/>
  </cellXfs>
  <cellStyles count="533">
    <cellStyle name="20% - Accent1 2" xfId="2"/>
    <cellStyle name="20% - Accent1 3" xfId="3"/>
    <cellStyle name="20% - Accent2 2" xfId="4"/>
    <cellStyle name="20% - Accent2 3" xfId="5"/>
    <cellStyle name="20% - Accent3 2" xfId="6"/>
    <cellStyle name="20% - Accent3 3" xfId="7"/>
    <cellStyle name="20% - Accent4 2" xfId="8"/>
    <cellStyle name="20% - Accent4 3" xfId="9"/>
    <cellStyle name="20% - Accent5 2" xfId="10"/>
    <cellStyle name="20% - Accent5 3" xfId="11"/>
    <cellStyle name="20% - Accent6 2" xfId="12"/>
    <cellStyle name="20% - Accent6 3" xfId="13"/>
    <cellStyle name="40% - Accent1 2" xfId="14"/>
    <cellStyle name="40% - Accent1 3" xfId="15"/>
    <cellStyle name="40% - Accent2 2" xfId="16"/>
    <cellStyle name="40% - Accent2 3" xfId="17"/>
    <cellStyle name="40% - Accent3 2" xfId="18"/>
    <cellStyle name="40% - Accent3 3" xfId="19"/>
    <cellStyle name="40% - Accent4 2" xfId="20"/>
    <cellStyle name="40% - Accent4 3" xfId="21"/>
    <cellStyle name="40% - Accent5 2" xfId="22"/>
    <cellStyle name="40% - Accent5 3" xfId="23"/>
    <cellStyle name="40% - Accent6 2" xfId="24"/>
    <cellStyle name="40% - Accent6 3" xfId="25"/>
    <cellStyle name="60% - Accent1 2" xfId="26"/>
    <cellStyle name="60% - Accent1 3" xfId="27"/>
    <cellStyle name="60% - Accent2 2" xfId="28"/>
    <cellStyle name="60% - Accent2 3" xfId="29"/>
    <cellStyle name="60% - Accent3 2" xfId="30"/>
    <cellStyle name="60% - Accent3 3" xfId="31"/>
    <cellStyle name="60% - Accent4 2" xfId="32"/>
    <cellStyle name="60% - Accent4 3" xfId="33"/>
    <cellStyle name="60% - Accent5 2" xfId="34"/>
    <cellStyle name="60% - Accent5 3" xfId="35"/>
    <cellStyle name="60% - Accent6 2" xfId="36"/>
    <cellStyle name="60% - Accent6 3" xfId="37"/>
    <cellStyle name="Accent1 2" xfId="38"/>
    <cellStyle name="Accent1 3" xfId="39"/>
    <cellStyle name="Accent2 2" xfId="40"/>
    <cellStyle name="Accent2 3" xfId="41"/>
    <cellStyle name="Accent3 2" xfId="42"/>
    <cellStyle name="Accent3 3" xfId="43"/>
    <cellStyle name="Accent4 2" xfId="44"/>
    <cellStyle name="Accent4 3" xfId="45"/>
    <cellStyle name="Accent5 2" xfId="46"/>
    <cellStyle name="Accent5 3" xfId="47"/>
    <cellStyle name="Accent6 2" xfId="48"/>
    <cellStyle name="Accent6 3" xfId="49"/>
    <cellStyle name="Bad 2" xfId="50"/>
    <cellStyle name="Bad 3" xfId="51"/>
    <cellStyle name="Calculation 2" xfId="52"/>
    <cellStyle name="Calculation 3" xfId="53"/>
    <cellStyle name="Check Cell 2" xfId="54"/>
    <cellStyle name="Check Cell 3" xfId="55"/>
    <cellStyle name="Explanatory Text 2" xfId="56"/>
    <cellStyle name="Explanatory Text 3" xfId="57"/>
    <cellStyle name="Good 2" xfId="58"/>
    <cellStyle name="Good 3" xfId="59"/>
    <cellStyle name="Heading 1 2" xfId="60"/>
    <cellStyle name="Heading 1 3" xfId="61"/>
    <cellStyle name="Heading 2 2" xfId="62"/>
    <cellStyle name="Heading 2 3" xfId="63"/>
    <cellStyle name="Heading 3 2" xfId="64"/>
    <cellStyle name="Heading 3 3" xfId="65"/>
    <cellStyle name="Heading 4 2" xfId="66"/>
    <cellStyle name="Heading 4 3" xfId="67"/>
    <cellStyle name="Input 2" xfId="68"/>
    <cellStyle name="Input 3" xfId="69"/>
    <cellStyle name="Linked Cell 2" xfId="70"/>
    <cellStyle name="Linked Cell 3" xfId="71"/>
    <cellStyle name="Neutral 2" xfId="72"/>
    <cellStyle name="Neutral 3" xfId="73"/>
    <cellStyle name="Normal" xfId="0" builtinId="0"/>
    <cellStyle name="Normal 2" xfId="1"/>
    <cellStyle name="Normal 3" xfId="74"/>
    <cellStyle name="Normal 3 2" xfId="75"/>
    <cellStyle name="Normal 3 2 2" xfId="76"/>
    <cellStyle name="Normal 3 2 2 2" xfId="77"/>
    <cellStyle name="Normal 3 2 2 2 2" xfId="78"/>
    <cellStyle name="Normal 3 2 2 2 2 2" xfId="79"/>
    <cellStyle name="Normal 3 2 2 2 2 2 2" xfId="80"/>
    <cellStyle name="Normal 3 2 2 2 2 3" xfId="81"/>
    <cellStyle name="Normal 3 2 2 2 3" xfId="82"/>
    <cellStyle name="Normal 3 2 2 2 3 2" xfId="83"/>
    <cellStyle name="Normal 3 2 2 2 4" xfId="84"/>
    <cellStyle name="Normal 3 2 2 3" xfId="85"/>
    <cellStyle name="Normal 3 2 2 3 2" xfId="86"/>
    <cellStyle name="Normal 3 2 2 3 2 2" xfId="87"/>
    <cellStyle name="Normal 3 2 2 3 2 2 2" xfId="88"/>
    <cellStyle name="Normal 3 2 2 3 2 3" xfId="89"/>
    <cellStyle name="Normal 3 2 2 3 3" xfId="90"/>
    <cellStyle name="Normal 3 2 2 3 3 2" xfId="91"/>
    <cellStyle name="Normal 3 2 2 3 4" xfId="92"/>
    <cellStyle name="Normal 3 2 2 4" xfId="93"/>
    <cellStyle name="Normal 3 2 2 4 2" xfId="94"/>
    <cellStyle name="Normal 3 2 2 4 2 2" xfId="95"/>
    <cellStyle name="Normal 3 2 2 4 3" xfId="96"/>
    <cellStyle name="Normal 3 2 2 5" xfId="97"/>
    <cellStyle name="Normal 3 2 2 5 2" xfId="98"/>
    <cellStyle name="Normal 3 2 2 5 2 2" xfId="99"/>
    <cellStyle name="Normal 3 2 2 5 3" xfId="100"/>
    <cellStyle name="Normal 3 2 2 6" xfId="101"/>
    <cellStyle name="Normal 3 2 2 6 2" xfId="102"/>
    <cellStyle name="Normal 3 2 2 7" xfId="103"/>
    <cellStyle name="Normal 3 2 3" xfId="104"/>
    <cellStyle name="Normal 3 2 3 2" xfId="105"/>
    <cellStyle name="Normal 3 2 3 2 2" xfId="106"/>
    <cellStyle name="Normal 3 2 3 2 2 2" xfId="107"/>
    <cellStyle name="Normal 3 2 3 2 3" xfId="108"/>
    <cellStyle name="Normal 3 2 3 3" xfId="109"/>
    <cellStyle name="Normal 3 2 3 3 2" xfId="110"/>
    <cellStyle name="Normal 3 2 3 4" xfId="111"/>
    <cellStyle name="Normal 3 2 4" xfId="112"/>
    <cellStyle name="Normal 3 2 4 2" xfId="113"/>
    <cellStyle name="Normal 3 2 4 2 2" xfId="114"/>
    <cellStyle name="Normal 3 2 4 2 2 2" xfId="115"/>
    <cellStyle name="Normal 3 2 4 2 3" xfId="116"/>
    <cellStyle name="Normal 3 2 4 3" xfId="117"/>
    <cellStyle name="Normal 3 2 4 3 2" xfId="118"/>
    <cellStyle name="Normal 3 2 4 4" xfId="119"/>
    <cellStyle name="Normal 3 2 5" xfId="120"/>
    <cellStyle name="Normal 3 2 5 2" xfId="121"/>
    <cellStyle name="Normal 3 2 5 2 2" xfId="122"/>
    <cellStyle name="Normal 3 2 5 3" xfId="123"/>
    <cellStyle name="Normal 3 2 6" xfId="124"/>
    <cellStyle name="Normal 3 2 6 2" xfId="125"/>
    <cellStyle name="Normal 3 2 6 2 2" xfId="126"/>
    <cellStyle name="Normal 3 2 6 3" xfId="127"/>
    <cellStyle name="Normal 3 2 7" xfId="128"/>
    <cellStyle name="Normal 3 2 7 2" xfId="129"/>
    <cellStyle name="Normal 3 2 8" xfId="130"/>
    <cellStyle name="Normal 3 3" xfId="131"/>
    <cellStyle name="Normal 3 3 2" xfId="132"/>
    <cellStyle name="Normal 3 3 2 2" xfId="133"/>
    <cellStyle name="Normal 3 3 2 2 2" xfId="134"/>
    <cellStyle name="Normal 3 3 2 2 2 2" xfId="135"/>
    <cellStyle name="Normal 3 3 2 2 3" xfId="136"/>
    <cellStyle name="Normal 3 3 2 3" xfId="137"/>
    <cellStyle name="Normal 3 3 2 3 2" xfId="138"/>
    <cellStyle name="Normal 3 3 2 4" xfId="139"/>
    <cellStyle name="Normal 3 3 3" xfId="140"/>
    <cellStyle name="Normal 3 3 3 2" xfId="141"/>
    <cellStyle name="Normal 3 3 3 2 2" xfId="142"/>
    <cellStyle name="Normal 3 3 3 2 2 2" xfId="143"/>
    <cellStyle name="Normal 3 3 3 2 3" xfId="144"/>
    <cellStyle name="Normal 3 3 3 3" xfId="145"/>
    <cellStyle name="Normal 3 3 3 3 2" xfId="146"/>
    <cellStyle name="Normal 3 3 3 4" xfId="147"/>
    <cellStyle name="Normal 3 3 4" xfId="148"/>
    <cellStyle name="Normal 3 3 4 2" xfId="149"/>
    <cellStyle name="Normal 3 3 4 2 2" xfId="150"/>
    <cellStyle name="Normal 3 3 4 3" xfId="151"/>
    <cellStyle name="Normal 3 3 5" xfId="152"/>
    <cellStyle name="Normal 3 3 5 2" xfId="153"/>
    <cellStyle name="Normal 3 3 5 2 2" xfId="154"/>
    <cellStyle name="Normal 3 3 5 3" xfId="155"/>
    <cellStyle name="Normal 3 3 6" xfId="156"/>
    <cellStyle name="Normal 3 3 6 2" xfId="157"/>
    <cellStyle name="Normal 3 3 7" xfId="158"/>
    <cellStyle name="Normal 3 4" xfId="159"/>
    <cellStyle name="Normal 3 4 2" xfId="160"/>
    <cellStyle name="Normal 3 4 2 2" xfId="161"/>
    <cellStyle name="Normal 3 4 2 2 2" xfId="162"/>
    <cellStyle name="Normal 3 4 2 3" xfId="163"/>
    <cellStyle name="Normal 3 4 3" xfId="164"/>
    <cellStyle name="Normal 3 4 3 2" xfId="165"/>
    <cellStyle name="Normal 3 4 4" xfId="166"/>
    <cellStyle name="Normal 3 5" xfId="167"/>
    <cellStyle name="Normal 3 5 2" xfId="168"/>
    <cellStyle name="Normal 3 5 2 2" xfId="169"/>
    <cellStyle name="Normal 3 5 2 2 2" xfId="170"/>
    <cellStyle name="Normal 3 5 2 3" xfId="171"/>
    <cellStyle name="Normal 3 5 3" xfId="172"/>
    <cellStyle name="Normal 3 5 3 2" xfId="173"/>
    <cellStyle name="Normal 3 5 4" xfId="174"/>
    <cellStyle name="Normal 3 6" xfId="175"/>
    <cellStyle name="Normal 3 6 2" xfId="176"/>
    <cellStyle name="Normal 3 6 2 2" xfId="177"/>
    <cellStyle name="Normal 3 6 3" xfId="178"/>
    <cellStyle name="Normal 3 7" xfId="179"/>
    <cellStyle name="Normal 3 7 2" xfId="180"/>
    <cellStyle name="Normal 3 7 2 2" xfId="181"/>
    <cellStyle name="Normal 3 7 3" xfId="182"/>
    <cellStyle name="Normal 3 8" xfId="183"/>
    <cellStyle name="Normal 3 8 2" xfId="184"/>
    <cellStyle name="Normal 3 9" xfId="185"/>
    <cellStyle name="Normal 4" xfId="186"/>
    <cellStyle name="Normal 4 2" xfId="187"/>
    <cellStyle name="Normal 4 2 2" xfId="188"/>
    <cellStyle name="Normal 4 2 2 2" xfId="189"/>
    <cellStyle name="Normal 4 2 2 2 2" xfId="190"/>
    <cellStyle name="Normal 4 2 2 2 2 2" xfId="191"/>
    <cellStyle name="Normal 4 2 2 2 2 2 2" xfId="192"/>
    <cellStyle name="Normal 4 2 2 2 2 3" xfId="193"/>
    <cellStyle name="Normal 4 2 2 2 3" xfId="194"/>
    <cellStyle name="Normal 4 2 2 2 3 2" xfId="195"/>
    <cellStyle name="Normal 4 2 2 2 4" xfId="196"/>
    <cellStyle name="Normal 4 2 2 3" xfId="197"/>
    <cellStyle name="Normal 4 2 2 3 2" xfId="198"/>
    <cellStyle name="Normal 4 2 2 3 2 2" xfId="199"/>
    <cellStyle name="Normal 4 2 2 3 2 2 2" xfId="200"/>
    <cellStyle name="Normal 4 2 2 3 2 3" xfId="201"/>
    <cellStyle name="Normal 4 2 2 3 3" xfId="202"/>
    <cellStyle name="Normal 4 2 2 3 3 2" xfId="203"/>
    <cellStyle name="Normal 4 2 2 3 4" xfId="204"/>
    <cellStyle name="Normal 4 2 2 4" xfId="205"/>
    <cellStyle name="Normal 4 2 2 4 2" xfId="206"/>
    <cellStyle name="Normal 4 2 2 4 2 2" xfId="207"/>
    <cellStyle name="Normal 4 2 2 4 3" xfId="208"/>
    <cellStyle name="Normal 4 2 2 5" xfId="209"/>
    <cellStyle name="Normal 4 2 2 5 2" xfId="210"/>
    <cellStyle name="Normal 4 2 2 5 2 2" xfId="211"/>
    <cellStyle name="Normal 4 2 2 5 3" xfId="212"/>
    <cellStyle name="Normal 4 2 2 6" xfId="213"/>
    <cellStyle name="Normal 4 2 2 6 2" xfId="214"/>
    <cellStyle name="Normal 4 2 2 7" xfId="215"/>
    <cellStyle name="Normal 4 2 3" xfId="216"/>
    <cellStyle name="Normal 4 2 3 2" xfId="217"/>
    <cellStyle name="Normal 4 2 3 2 2" xfId="218"/>
    <cellStyle name="Normal 4 2 3 2 2 2" xfId="219"/>
    <cellStyle name="Normal 4 2 3 2 3" xfId="220"/>
    <cellStyle name="Normal 4 2 3 3" xfId="221"/>
    <cellStyle name="Normal 4 2 3 3 2" xfId="222"/>
    <cellStyle name="Normal 4 2 3 4" xfId="223"/>
    <cellStyle name="Normal 4 2 4" xfId="224"/>
    <cellStyle name="Normal 4 2 4 2" xfId="225"/>
    <cellStyle name="Normal 4 2 4 2 2" xfId="226"/>
    <cellStyle name="Normal 4 2 4 2 2 2" xfId="227"/>
    <cellStyle name="Normal 4 2 4 2 3" xfId="228"/>
    <cellStyle name="Normal 4 2 4 3" xfId="229"/>
    <cellStyle name="Normal 4 2 4 3 2" xfId="230"/>
    <cellStyle name="Normal 4 2 4 4" xfId="231"/>
    <cellStyle name="Normal 4 2 5" xfId="232"/>
    <cellStyle name="Normal 4 2 5 2" xfId="233"/>
    <cellStyle name="Normal 4 2 5 2 2" xfId="234"/>
    <cellStyle name="Normal 4 2 5 3" xfId="235"/>
    <cellStyle name="Normal 4 2 6" xfId="236"/>
    <cellStyle name="Normal 4 2 6 2" xfId="237"/>
    <cellStyle name="Normal 4 2 6 2 2" xfId="238"/>
    <cellStyle name="Normal 4 2 6 3" xfId="239"/>
    <cellStyle name="Normal 4 2 7" xfId="240"/>
    <cellStyle name="Normal 4 2 7 2" xfId="241"/>
    <cellStyle name="Normal 4 2 8" xfId="242"/>
    <cellStyle name="Normal 4 3" xfId="243"/>
    <cellStyle name="Normal 4 3 2" xfId="244"/>
    <cellStyle name="Normal 4 3 2 2" xfId="245"/>
    <cellStyle name="Normal 4 3 2 2 2" xfId="246"/>
    <cellStyle name="Normal 4 3 2 2 2 2" xfId="247"/>
    <cellStyle name="Normal 4 3 2 2 3" xfId="248"/>
    <cellStyle name="Normal 4 3 2 3" xfId="249"/>
    <cellStyle name="Normal 4 3 2 3 2" xfId="250"/>
    <cellStyle name="Normal 4 3 2 4" xfId="251"/>
    <cellStyle name="Normal 4 3 3" xfId="252"/>
    <cellStyle name="Normal 4 3 3 2" xfId="253"/>
    <cellStyle name="Normal 4 3 3 2 2" xfId="254"/>
    <cellStyle name="Normal 4 3 3 2 2 2" xfId="255"/>
    <cellStyle name="Normal 4 3 3 2 3" xfId="256"/>
    <cellStyle name="Normal 4 3 3 3" xfId="257"/>
    <cellStyle name="Normal 4 3 3 3 2" xfId="258"/>
    <cellStyle name="Normal 4 3 3 4" xfId="259"/>
    <cellStyle name="Normal 4 3 4" xfId="260"/>
    <cellStyle name="Normal 4 3 4 2" xfId="261"/>
    <cellStyle name="Normal 4 3 4 2 2" xfId="262"/>
    <cellStyle name="Normal 4 3 4 3" xfId="263"/>
    <cellStyle name="Normal 4 3 5" xfId="264"/>
    <cellStyle name="Normal 4 3 5 2" xfId="265"/>
    <cellStyle name="Normal 4 3 5 2 2" xfId="266"/>
    <cellStyle name="Normal 4 3 5 3" xfId="267"/>
    <cellStyle name="Normal 4 3 6" xfId="268"/>
    <cellStyle name="Normal 4 3 6 2" xfId="269"/>
    <cellStyle name="Normal 4 3 7" xfId="270"/>
    <cellStyle name="Normal 4 4" xfId="271"/>
    <cellStyle name="Normal 4 4 2" xfId="272"/>
    <cellStyle name="Normal 4 4 2 2" xfId="273"/>
    <cellStyle name="Normal 4 4 2 2 2" xfId="274"/>
    <cellStyle name="Normal 4 4 2 3" xfId="275"/>
    <cellStyle name="Normal 4 4 3" xfId="276"/>
    <cellStyle name="Normal 4 4 3 2" xfId="277"/>
    <cellStyle name="Normal 4 4 4" xfId="278"/>
    <cellStyle name="Normal 4 5" xfId="279"/>
    <cellStyle name="Normal 4 5 2" xfId="280"/>
    <cellStyle name="Normal 4 5 2 2" xfId="281"/>
    <cellStyle name="Normal 4 5 2 2 2" xfId="282"/>
    <cellStyle name="Normal 4 5 2 3" xfId="283"/>
    <cellStyle name="Normal 4 5 3" xfId="284"/>
    <cellStyle name="Normal 4 5 3 2" xfId="285"/>
    <cellStyle name="Normal 4 5 4" xfId="286"/>
    <cellStyle name="Normal 4 6" xfId="287"/>
    <cellStyle name="Normal 4 6 2" xfId="288"/>
    <cellStyle name="Normal 4 6 2 2" xfId="289"/>
    <cellStyle name="Normal 4 6 3" xfId="290"/>
    <cellStyle name="Normal 4 7" xfId="291"/>
    <cellStyle name="Normal 4 7 2" xfId="292"/>
    <cellStyle name="Normal 4 7 2 2" xfId="293"/>
    <cellStyle name="Normal 4 7 3" xfId="294"/>
    <cellStyle name="Normal 4 8" xfId="295"/>
    <cellStyle name="Normal 4 8 2" xfId="296"/>
    <cellStyle name="Normal 4 9" xfId="297"/>
    <cellStyle name="Normal 5" xfId="298"/>
    <cellStyle name="Normal 5 2" xfId="299"/>
    <cellStyle name="Normal 5 2 2" xfId="300"/>
    <cellStyle name="Normal 5 2 2 2" xfId="301"/>
    <cellStyle name="Normal 5 2 2 2 2" xfId="302"/>
    <cellStyle name="Normal 5 2 2 2 2 2" xfId="303"/>
    <cellStyle name="Normal 5 2 2 2 2 2 2" xfId="304"/>
    <cellStyle name="Normal 5 2 2 2 2 3" xfId="305"/>
    <cellStyle name="Normal 5 2 2 2 3" xfId="306"/>
    <cellStyle name="Normal 5 2 2 2 3 2" xfId="307"/>
    <cellStyle name="Normal 5 2 2 2 4" xfId="308"/>
    <cellStyle name="Normal 5 2 2 3" xfId="309"/>
    <cellStyle name="Normal 5 2 2 3 2" xfId="310"/>
    <cellStyle name="Normal 5 2 2 3 2 2" xfId="311"/>
    <cellStyle name="Normal 5 2 2 3 2 2 2" xfId="312"/>
    <cellStyle name="Normal 5 2 2 3 2 3" xfId="313"/>
    <cellStyle name="Normal 5 2 2 3 3" xfId="314"/>
    <cellStyle name="Normal 5 2 2 3 3 2" xfId="315"/>
    <cellStyle name="Normal 5 2 2 3 4" xfId="316"/>
    <cellStyle name="Normal 5 2 2 4" xfId="317"/>
    <cellStyle name="Normal 5 2 2 4 2" xfId="318"/>
    <cellStyle name="Normal 5 2 2 4 2 2" xfId="319"/>
    <cellStyle name="Normal 5 2 2 4 3" xfId="320"/>
    <cellStyle name="Normal 5 2 2 5" xfId="321"/>
    <cellStyle name="Normal 5 2 2 5 2" xfId="322"/>
    <cellStyle name="Normal 5 2 2 5 2 2" xfId="323"/>
    <cellStyle name="Normal 5 2 2 5 3" xfId="324"/>
    <cellStyle name="Normal 5 2 2 6" xfId="325"/>
    <cellStyle name="Normal 5 2 2 6 2" xfId="326"/>
    <cellStyle name="Normal 5 2 2 7" xfId="327"/>
    <cellStyle name="Normal 5 2 3" xfId="328"/>
    <cellStyle name="Normal 5 2 3 2" xfId="329"/>
    <cellStyle name="Normal 5 2 3 2 2" xfId="330"/>
    <cellStyle name="Normal 5 2 3 2 2 2" xfId="331"/>
    <cellStyle name="Normal 5 2 3 2 3" xfId="332"/>
    <cellStyle name="Normal 5 2 3 3" xfId="333"/>
    <cellStyle name="Normal 5 2 3 3 2" xfId="334"/>
    <cellStyle name="Normal 5 2 3 4" xfId="335"/>
    <cellStyle name="Normal 5 2 4" xfId="336"/>
    <cellStyle name="Normal 5 2 4 2" xfId="337"/>
    <cellStyle name="Normal 5 2 4 2 2" xfId="338"/>
    <cellStyle name="Normal 5 2 4 2 2 2" xfId="339"/>
    <cellStyle name="Normal 5 2 4 2 3" xfId="340"/>
    <cellStyle name="Normal 5 2 4 3" xfId="341"/>
    <cellStyle name="Normal 5 2 4 3 2" xfId="342"/>
    <cellStyle name="Normal 5 2 4 4" xfId="343"/>
    <cellStyle name="Normal 5 2 5" xfId="344"/>
    <cellStyle name="Normal 5 2 5 2" xfId="345"/>
    <cellStyle name="Normal 5 2 5 2 2" xfId="346"/>
    <cellStyle name="Normal 5 2 5 3" xfId="347"/>
    <cellStyle name="Normal 5 2 6" xfId="348"/>
    <cellStyle name="Normal 5 2 6 2" xfId="349"/>
    <cellStyle name="Normal 5 2 6 2 2" xfId="350"/>
    <cellStyle name="Normal 5 2 6 3" xfId="351"/>
    <cellStyle name="Normal 5 2 7" xfId="352"/>
    <cellStyle name="Normal 5 2 7 2" xfId="353"/>
    <cellStyle name="Normal 5 2 8" xfId="354"/>
    <cellStyle name="Normal 5 3" xfId="355"/>
    <cellStyle name="Normal 5 3 2" xfId="356"/>
    <cellStyle name="Normal 5 3 2 2" xfId="357"/>
    <cellStyle name="Normal 5 3 2 2 2" xfId="358"/>
    <cellStyle name="Normal 5 3 2 2 2 2" xfId="359"/>
    <cellStyle name="Normal 5 3 2 2 3" xfId="360"/>
    <cellStyle name="Normal 5 3 2 3" xfId="361"/>
    <cellStyle name="Normal 5 3 2 3 2" xfId="362"/>
    <cellStyle name="Normal 5 3 2 4" xfId="363"/>
    <cellStyle name="Normal 5 3 3" xfId="364"/>
    <cellStyle name="Normal 5 3 3 2" xfId="365"/>
    <cellStyle name="Normal 5 3 3 2 2" xfId="366"/>
    <cellStyle name="Normal 5 3 3 2 2 2" xfId="367"/>
    <cellStyle name="Normal 5 3 3 2 3" xfId="368"/>
    <cellStyle name="Normal 5 3 3 3" xfId="369"/>
    <cellStyle name="Normal 5 3 3 3 2" xfId="370"/>
    <cellStyle name="Normal 5 3 3 4" xfId="371"/>
    <cellStyle name="Normal 5 3 4" xfId="372"/>
    <cellStyle name="Normal 5 3 4 2" xfId="373"/>
    <cellStyle name="Normal 5 3 4 2 2" xfId="374"/>
    <cellStyle name="Normal 5 3 4 3" xfId="375"/>
    <cellStyle name="Normal 5 3 5" xfId="376"/>
    <cellStyle name="Normal 5 3 5 2" xfId="377"/>
    <cellStyle name="Normal 5 3 5 2 2" xfId="378"/>
    <cellStyle name="Normal 5 3 5 3" xfId="379"/>
    <cellStyle name="Normal 5 3 6" xfId="380"/>
    <cellStyle name="Normal 5 3 6 2" xfId="381"/>
    <cellStyle name="Normal 5 3 7" xfId="382"/>
    <cellStyle name="Normal 5 4" xfId="383"/>
    <cellStyle name="Normal 5 4 2" xfId="384"/>
    <cellStyle name="Normal 5 4 2 2" xfId="385"/>
    <cellStyle name="Normal 5 4 2 2 2" xfId="386"/>
    <cellStyle name="Normal 5 4 2 3" xfId="387"/>
    <cellStyle name="Normal 5 4 3" xfId="388"/>
    <cellStyle name="Normal 5 4 3 2" xfId="389"/>
    <cellStyle name="Normal 5 4 4" xfId="390"/>
    <cellStyle name="Normal 5 5" xfId="391"/>
    <cellStyle name="Normal 5 5 2" xfId="392"/>
    <cellStyle name="Normal 5 5 2 2" xfId="393"/>
    <cellStyle name="Normal 5 5 2 2 2" xfId="394"/>
    <cellStyle name="Normal 5 5 2 3" xfId="395"/>
    <cellStyle name="Normal 5 5 3" xfId="396"/>
    <cellStyle name="Normal 5 5 3 2" xfId="397"/>
    <cellStyle name="Normal 5 5 4" xfId="398"/>
    <cellStyle name="Normal 5 6" xfId="399"/>
    <cellStyle name="Normal 5 6 2" xfId="400"/>
    <cellStyle name="Normal 5 6 2 2" xfId="401"/>
    <cellStyle name="Normal 5 6 3" xfId="402"/>
    <cellStyle name="Normal 5 7" xfId="403"/>
    <cellStyle name="Normal 5 7 2" xfId="404"/>
    <cellStyle name="Normal 5 7 2 2" xfId="405"/>
    <cellStyle name="Normal 5 7 3" xfId="406"/>
    <cellStyle name="Normal 5 8" xfId="407"/>
    <cellStyle name="Normal 5 8 2" xfId="408"/>
    <cellStyle name="Normal 5 9" xfId="409"/>
    <cellStyle name="Normal 6" xfId="410"/>
    <cellStyle name="Normal 6 2" xfId="411"/>
    <cellStyle name="Normal 6 2 2" xfId="412"/>
    <cellStyle name="Normal 6 2 2 2" xfId="413"/>
    <cellStyle name="Normal 6 2 2 2 2" xfId="414"/>
    <cellStyle name="Normal 6 2 2 2 2 2" xfId="415"/>
    <cellStyle name="Normal 6 2 2 2 2 2 2" xfId="416"/>
    <cellStyle name="Normal 6 2 2 2 2 3" xfId="417"/>
    <cellStyle name="Normal 6 2 2 2 3" xfId="418"/>
    <cellStyle name="Normal 6 2 2 2 3 2" xfId="419"/>
    <cellStyle name="Normal 6 2 2 2 4" xfId="420"/>
    <cellStyle name="Normal 6 2 2 3" xfId="421"/>
    <cellStyle name="Normal 6 2 2 3 2" xfId="422"/>
    <cellStyle name="Normal 6 2 2 3 2 2" xfId="423"/>
    <cellStyle name="Normal 6 2 2 3 2 2 2" xfId="424"/>
    <cellStyle name="Normal 6 2 2 3 2 3" xfId="425"/>
    <cellStyle name="Normal 6 2 2 3 3" xfId="426"/>
    <cellStyle name="Normal 6 2 2 3 3 2" xfId="427"/>
    <cellStyle name="Normal 6 2 2 3 4" xfId="428"/>
    <cellStyle name="Normal 6 2 2 4" xfId="429"/>
    <cellStyle name="Normal 6 2 2 4 2" xfId="430"/>
    <cellStyle name="Normal 6 2 2 4 2 2" xfId="431"/>
    <cellStyle name="Normal 6 2 2 4 3" xfId="432"/>
    <cellStyle name="Normal 6 2 2 5" xfId="433"/>
    <cellStyle name="Normal 6 2 2 5 2" xfId="434"/>
    <cellStyle name="Normal 6 2 2 5 2 2" xfId="435"/>
    <cellStyle name="Normal 6 2 2 5 3" xfId="436"/>
    <cellStyle name="Normal 6 2 2 6" xfId="437"/>
    <cellStyle name="Normal 6 2 2 6 2" xfId="438"/>
    <cellStyle name="Normal 6 2 2 7" xfId="439"/>
    <cellStyle name="Normal 6 2 3" xfId="440"/>
    <cellStyle name="Normal 6 2 3 2" xfId="441"/>
    <cellStyle name="Normal 6 2 3 2 2" xfId="442"/>
    <cellStyle name="Normal 6 2 3 2 2 2" xfId="443"/>
    <cellStyle name="Normal 6 2 3 2 3" xfId="444"/>
    <cellStyle name="Normal 6 2 3 3" xfId="445"/>
    <cellStyle name="Normal 6 2 3 3 2" xfId="446"/>
    <cellStyle name="Normal 6 2 3 4" xfId="447"/>
    <cellStyle name="Normal 6 2 4" xfId="448"/>
    <cellStyle name="Normal 6 2 4 2" xfId="449"/>
    <cellStyle name="Normal 6 2 4 2 2" xfId="450"/>
    <cellStyle name="Normal 6 2 4 2 2 2" xfId="451"/>
    <cellStyle name="Normal 6 2 4 2 3" xfId="452"/>
    <cellStyle name="Normal 6 2 4 3" xfId="453"/>
    <cellStyle name="Normal 6 2 4 3 2" xfId="454"/>
    <cellStyle name="Normal 6 2 4 4" xfId="455"/>
    <cellStyle name="Normal 6 2 5" xfId="456"/>
    <cellStyle name="Normal 6 2 5 2" xfId="457"/>
    <cellStyle name="Normal 6 2 5 2 2" xfId="458"/>
    <cellStyle name="Normal 6 2 5 3" xfId="459"/>
    <cellStyle name="Normal 6 2 6" xfId="460"/>
    <cellStyle name="Normal 6 2 6 2" xfId="461"/>
    <cellStyle name="Normal 6 2 6 2 2" xfId="462"/>
    <cellStyle name="Normal 6 2 6 3" xfId="463"/>
    <cellStyle name="Normal 6 2 7" xfId="464"/>
    <cellStyle name="Normal 6 2 7 2" xfId="465"/>
    <cellStyle name="Normal 6 2 8" xfId="466"/>
    <cellStyle name="Normal 6 3" xfId="467"/>
    <cellStyle name="Normal 6 3 2" xfId="468"/>
    <cellStyle name="Normal 6 3 2 2" xfId="469"/>
    <cellStyle name="Normal 6 3 2 2 2" xfId="470"/>
    <cellStyle name="Normal 6 3 2 2 2 2" xfId="471"/>
    <cellStyle name="Normal 6 3 2 2 3" xfId="472"/>
    <cellStyle name="Normal 6 3 2 3" xfId="473"/>
    <cellStyle name="Normal 6 3 2 3 2" xfId="474"/>
    <cellStyle name="Normal 6 3 2 4" xfId="475"/>
    <cellStyle name="Normal 6 3 3" xfId="476"/>
    <cellStyle name="Normal 6 3 3 2" xfId="477"/>
    <cellStyle name="Normal 6 3 3 2 2" xfId="478"/>
    <cellStyle name="Normal 6 3 3 2 2 2" xfId="479"/>
    <cellStyle name="Normal 6 3 3 2 3" xfId="480"/>
    <cellStyle name="Normal 6 3 3 3" xfId="481"/>
    <cellStyle name="Normal 6 3 3 3 2" xfId="482"/>
    <cellStyle name="Normal 6 3 3 4" xfId="483"/>
    <cellStyle name="Normal 6 3 4" xfId="484"/>
    <cellStyle name="Normal 6 3 4 2" xfId="485"/>
    <cellStyle name="Normal 6 3 4 2 2" xfId="486"/>
    <cellStyle name="Normal 6 3 4 3" xfId="487"/>
    <cellStyle name="Normal 6 3 5" xfId="488"/>
    <cellStyle name="Normal 6 3 5 2" xfId="489"/>
    <cellStyle name="Normal 6 3 5 2 2" xfId="490"/>
    <cellStyle name="Normal 6 3 5 3" xfId="491"/>
    <cellStyle name="Normal 6 3 6" xfId="492"/>
    <cellStyle name="Normal 6 3 6 2" xfId="493"/>
    <cellStyle name="Normal 6 3 7" xfId="494"/>
    <cellStyle name="Normal 6 4" xfId="495"/>
    <cellStyle name="Normal 6 4 2" xfId="496"/>
    <cellStyle name="Normal 6 4 2 2" xfId="497"/>
    <cellStyle name="Normal 6 4 2 2 2" xfId="498"/>
    <cellStyle name="Normal 6 4 2 3" xfId="499"/>
    <cellStyle name="Normal 6 4 3" xfId="500"/>
    <cellStyle name="Normal 6 4 3 2" xfId="501"/>
    <cellStyle name="Normal 6 4 4" xfId="502"/>
    <cellStyle name="Normal 6 5" xfId="503"/>
    <cellStyle name="Normal 6 5 2" xfId="504"/>
    <cellStyle name="Normal 6 5 2 2" xfId="505"/>
    <cellStyle name="Normal 6 5 2 2 2" xfId="506"/>
    <cellStyle name="Normal 6 5 2 3" xfId="507"/>
    <cellStyle name="Normal 6 5 3" xfId="508"/>
    <cellStyle name="Normal 6 5 3 2" xfId="509"/>
    <cellStyle name="Normal 6 5 4" xfId="510"/>
    <cellStyle name="Normal 6 6" xfId="511"/>
    <cellStyle name="Normal 6 6 2" xfId="512"/>
    <cellStyle name="Normal 6 6 2 2" xfId="513"/>
    <cellStyle name="Normal 6 6 3" xfId="514"/>
    <cellStyle name="Normal 6 7" xfId="515"/>
    <cellStyle name="Normal 6 7 2" xfId="516"/>
    <cellStyle name="Normal 6 7 2 2" xfId="517"/>
    <cellStyle name="Normal 6 7 3" xfId="518"/>
    <cellStyle name="Normal 6 8" xfId="519"/>
    <cellStyle name="Normal 6 8 2" xfId="520"/>
    <cellStyle name="Normal 6 9" xfId="521"/>
    <cellStyle name="Normal 7" xfId="522"/>
    <cellStyle name="Note 2" xfId="523"/>
    <cellStyle name="Note 3" xfId="524"/>
    <cellStyle name="Output 2" xfId="525"/>
    <cellStyle name="Output 3" xfId="526"/>
    <cellStyle name="Title 2" xfId="527"/>
    <cellStyle name="Title 3" xfId="528"/>
    <cellStyle name="Total 2" xfId="529"/>
    <cellStyle name="Total 3" xfId="530"/>
    <cellStyle name="Warning Text 2" xfId="531"/>
    <cellStyle name="Warning Text 3" xfId="532"/>
  </cellStyles>
  <dxfs count="40">
    <dxf>
      <font>
        <color theme="0" tint="-0.499984740745262"/>
      </font>
      <fill>
        <patternFill patternType="none">
          <bgColor auto="1"/>
        </patternFill>
      </fill>
    </dxf>
    <dxf>
      <font>
        <color theme="0" tint="-0.499984740745262"/>
      </font>
      <fill>
        <patternFill patternType="none">
          <bgColor auto="1"/>
        </patternFill>
      </fill>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499984740745262"/>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2:C17"/>
  <sheetViews>
    <sheetView tabSelected="1" topLeftCell="A11" workbookViewId="0">
      <selection activeCell="B18" sqref="B17:B18"/>
    </sheetView>
  </sheetViews>
  <sheetFormatPr defaultColWidth="8.88671875" defaultRowHeight="14.4" x14ac:dyDescent="0.3"/>
  <cols>
    <col min="1" max="1" width="11.109375" style="8" customWidth="1"/>
    <col min="2" max="2" width="13.88671875" style="8" customWidth="1"/>
    <col min="3" max="3" width="58.33203125" style="9" customWidth="1"/>
    <col min="4" max="16384" width="8.88671875" style="8"/>
  </cols>
  <sheetData>
    <row r="2" spans="1:3" x14ac:dyDescent="0.3">
      <c r="A2" s="8" t="s">
        <v>71</v>
      </c>
      <c r="B2" s="8" t="s">
        <v>72</v>
      </c>
      <c r="C2" s="9" t="s">
        <v>73</v>
      </c>
    </row>
    <row r="3" spans="1:3" ht="72" x14ac:dyDescent="0.3">
      <c r="A3" s="7">
        <v>41120</v>
      </c>
      <c r="B3" s="8" t="s">
        <v>74</v>
      </c>
      <c r="C3" s="9" t="s">
        <v>75</v>
      </c>
    </row>
    <row r="4" spans="1:3" ht="187.2" x14ac:dyDescent="0.3">
      <c r="A4" s="7">
        <v>41242</v>
      </c>
      <c r="B4" s="8" t="s">
        <v>74</v>
      </c>
      <c r="C4" s="9" t="s">
        <v>81</v>
      </c>
    </row>
    <row r="5" spans="1:3" ht="28.95" x14ac:dyDescent="0.3">
      <c r="A5" s="7">
        <v>41303</v>
      </c>
      <c r="B5" s="8" t="s">
        <v>74</v>
      </c>
      <c r="C5" s="9" t="s">
        <v>84</v>
      </c>
    </row>
    <row r="6" spans="1:3" ht="187.2" x14ac:dyDescent="0.3">
      <c r="A6" s="7">
        <v>41313</v>
      </c>
      <c r="B6" s="8" t="s">
        <v>74</v>
      </c>
      <c r="C6" s="9" t="s">
        <v>90</v>
      </c>
    </row>
    <row r="7" spans="1:3" ht="43.2" x14ac:dyDescent="0.3">
      <c r="A7" s="7">
        <v>41313</v>
      </c>
      <c r="B7" s="8" t="s">
        <v>74</v>
      </c>
      <c r="C7" s="9" t="s">
        <v>91</v>
      </c>
    </row>
    <row r="8" spans="1:3" ht="28.95" x14ac:dyDescent="0.3">
      <c r="A8" s="7">
        <v>41344</v>
      </c>
      <c r="B8" s="8" t="s">
        <v>74</v>
      </c>
      <c r="C8" s="9" t="s">
        <v>94</v>
      </c>
    </row>
    <row r="9" spans="1:3" ht="72" x14ac:dyDescent="0.3">
      <c r="A9" s="7">
        <v>41376</v>
      </c>
      <c r="B9" s="8" t="s">
        <v>74</v>
      </c>
      <c r="C9" s="9" t="s">
        <v>107</v>
      </c>
    </row>
    <row r="10" spans="1:3" ht="28.95" x14ac:dyDescent="0.3">
      <c r="A10" s="7">
        <v>41383</v>
      </c>
      <c r="B10" s="8" t="s">
        <v>74</v>
      </c>
      <c r="C10" s="9" t="s">
        <v>108</v>
      </c>
    </row>
    <row r="11" spans="1:3" ht="72" x14ac:dyDescent="0.3">
      <c r="A11" s="7">
        <v>41428</v>
      </c>
      <c r="B11" s="9" t="s">
        <v>110</v>
      </c>
      <c r="C11" s="9" t="s">
        <v>111</v>
      </c>
    </row>
    <row r="12" spans="1:3" x14ac:dyDescent="0.3">
      <c r="A12" s="7">
        <v>41443</v>
      </c>
      <c r="B12" s="8" t="s">
        <v>74</v>
      </c>
      <c r="C12" s="9" t="s">
        <v>112</v>
      </c>
    </row>
    <row r="13" spans="1:3" x14ac:dyDescent="0.3">
      <c r="A13" s="7">
        <v>41458</v>
      </c>
      <c r="B13" s="8" t="s">
        <v>74</v>
      </c>
      <c r="C13" s="9" t="s">
        <v>117</v>
      </c>
    </row>
    <row r="14" spans="1:3" ht="43.2" x14ac:dyDescent="0.3">
      <c r="A14" s="7">
        <v>41481</v>
      </c>
      <c r="B14" s="8" t="s">
        <v>74</v>
      </c>
      <c r="C14" s="9" t="s">
        <v>118</v>
      </c>
    </row>
    <row r="15" spans="1:3" ht="28.95" x14ac:dyDescent="0.3">
      <c r="A15" s="7">
        <v>41514</v>
      </c>
      <c r="B15" s="8" t="s">
        <v>74</v>
      </c>
      <c r="C15" s="9" t="s">
        <v>124</v>
      </c>
    </row>
    <row r="16" spans="1:3" ht="43.2" x14ac:dyDescent="0.3">
      <c r="A16" s="7">
        <v>41590</v>
      </c>
      <c r="B16" s="8" t="s">
        <v>74</v>
      </c>
      <c r="C16" s="9" t="s">
        <v>138</v>
      </c>
    </row>
    <row r="17" spans="1:3" ht="72" x14ac:dyDescent="0.3">
      <c r="A17" s="7">
        <v>42122</v>
      </c>
      <c r="B17" s="8" t="s">
        <v>74</v>
      </c>
      <c r="C17" s="9" t="s">
        <v>214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topLeftCell="A13" workbookViewId="0">
      <selection activeCell="B13" sqref="B13"/>
    </sheetView>
  </sheetViews>
  <sheetFormatPr defaultColWidth="8.88671875" defaultRowHeight="10.199999999999999" x14ac:dyDescent="0.3"/>
  <cols>
    <col min="1" max="1" width="14.6640625" style="1" customWidth="1"/>
    <col min="2" max="2" width="17.109375" style="65" customWidth="1"/>
    <col min="3" max="3" width="15.44140625" style="64" customWidth="1"/>
    <col min="4" max="4" width="20.5546875" style="65" customWidth="1"/>
    <col min="5" max="17" width="10.77734375" style="26" customWidth="1"/>
    <col min="18" max="18" width="37.33203125" style="1" customWidth="1"/>
    <col min="19" max="16384" width="8.88671875" style="1"/>
  </cols>
  <sheetData>
    <row r="1" spans="1:18" ht="15.6" x14ac:dyDescent="0.3">
      <c r="A1" s="87" t="s">
        <v>144</v>
      </c>
      <c r="B1" s="88"/>
      <c r="C1" s="88"/>
      <c r="D1" s="88"/>
    </row>
    <row r="2" spans="1:18" ht="10.8" thickBot="1" x14ac:dyDescent="0.35">
      <c r="A2" s="2"/>
      <c r="B2" s="64"/>
      <c r="D2" s="64"/>
    </row>
    <row r="3" spans="1:18" ht="10.8" thickBot="1" x14ac:dyDescent="0.35">
      <c r="E3" s="100" t="s">
        <v>70</v>
      </c>
      <c r="F3" s="101"/>
      <c r="G3" s="101"/>
      <c r="H3" s="101"/>
      <c r="I3" s="101"/>
      <c r="J3" s="101"/>
      <c r="K3" s="101"/>
      <c r="L3" s="101"/>
      <c r="M3" s="101"/>
      <c r="N3" s="101"/>
      <c r="O3" s="101"/>
      <c r="P3" s="101"/>
      <c r="Q3" s="108"/>
    </row>
    <row r="4" spans="1:18" s="4" customFormat="1" ht="21" thickBot="1" x14ac:dyDescent="0.25">
      <c r="A4" s="3"/>
      <c r="B4" s="14" t="s">
        <v>0</v>
      </c>
      <c r="C4" s="12" t="s">
        <v>1</v>
      </c>
      <c r="D4" s="13" t="s">
        <v>198</v>
      </c>
      <c r="E4" s="102" t="s">
        <v>56</v>
      </c>
      <c r="F4" s="102" t="s">
        <v>178</v>
      </c>
      <c r="G4" s="102" t="s">
        <v>179</v>
      </c>
      <c r="H4" s="102" t="s">
        <v>180</v>
      </c>
      <c r="I4" s="102" t="s">
        <v>185</v>
      </c>
      <c r="J4" s="102" t="s">
        <v>145</v>
      </c>
      <c r="K4" s="102" t="s">
        <v>146</v>
      </c>
      <c r="L4" s="102" t="s">
        <v>129</v>
      </c>
      <c r="M4" s="102" t="s">
        <v>130</v>
      </c>
      <c r="N4" s="102" t="s">
        <v>131</v>
      </c>
      <c r="O4" s="102" t="s">
        <v>147</v>
      </c>
      <c r="P4" s="102" t="s">
        <v>140</v>
      </c>
      <c r="Q4" s="103" t="s">
        <v>141</v>
      </c>
      <c r="R4" s="16" t="s">
        <v>88</v>
      </c>
    </row>
    <row r="5" spans="1:18" ht="51.6" thickBot="1" x14ac:dyDescent="0.35">
      <c r="A5" s="5" t="s">
        <v>76</v>
      </c>
      <c r="B5" s="6" t="s">
        <v>76</v>
      </c>
      <c r="C5" s="6" t="s">
        <v>58</v>
      </c>
      <c r="D5" s="66" t="s">
        <v>39</v>
      </c>
      <c r="E5" s="11" t="s">
        <v>57</v>
      </c>
      <c r="F5" s="11" t="s">
        <v>57</v>
      </c>
      <c r="G5" s="11" t="s">
        <v>57</v>
      </c>
      <c r="H5" s="11" t="s">
        <v>57</v>
      </c>
      <c r="I5" s="11" t="s">
        <v>57</v>
      </c>
      <c r="J5" s="11" t="s">
        <v>57</v>
      </c>
      <c r="K5" s="11" t="s">
        <v>57</v>
      </c>
      <c r="L5" s="98" t="s">
        <v>57</v>
      </c>
      <c r="M5" s="98" t="s">
        <v>57</v>
      </c>
      <c r="N5" s="98" t="s">
        <v>57</v>
      </c>
      <c r="O5" s="98" t="s">
        <v>57</v>
      </c>
      <c r="P5" s="98" t="s">
        <v>57</v>
      </c>
      <c r="Q5" s="98" t="s">
        <v>39</v>
      </c>
      <c r="R5" s="15"/>
    </row>
    <row r="6" spans="1:18" ht="20.399999999999999" x14ac:dyDescent="0.3">
      <c r="A6" s="89" t="s">
        <v>2</v>
      </c>
      <c r="B6" s="120" t="s">
        <v>3</v>
      </c>
      <c r="C6" s="119" t="s">
        <v>4</v>
      </c>
      <c r="D6" s="132" t="s">
        <v>40</v>
      </c>
      <c r="E6" s="104" t="s">
        <v>57</v>
      </c>
      <c r="F6" s="23" t="s">
        <v>57</v>
      </c>
      <c r="G6" s="23" t="s">
        <v>57</v>
      </c>
      <c r="H6" s="23" t="s">
        <v>57</v>
      </c>
      <c r="I6" s="23" t="s">
        <v>57</v>
      </c>
      <c r="J6" s="23" t="s">
        <v>57</v>
      </c>
      <c r="K6" s="23" t="s">
        <v>57</v>
      </c>
      <c r="L6" s="23" t="s">
        <v>57</v>
      </c>
      <c r="M6" s="23" t="s">
        <v>134</v>
      </c>
      <c r="N6" s="23" t="s">
        <v>57</v>
      </c>
      <c r="O6" s="23" t="s">
        <v>57</v>
      </c>
      <c r="P6" s="23" t="s">
        <v>57</v>
      </c>
      <c r="Q6" s="19" t="s">
        <v>197</v>
      </c>
      <c r="R6" s="86"/>
    </row>
    <row r="7" spans="1:18" ht="20.399999999999999" x14ac:dyDescent="0.3">
      <c r="A7" s="90"/>
      <c r="B7" s="121" t="s">
        <v>5</v>
      </c>
      <c r="C7" s="73" t="s">
        <v>6</v>
      </c>
      <c r="D7" s="134" t="s">
        <v>41</v>
      </c>
      <c r="E7" s="105" t="s">
        <v>57</v>
      </c>
      <c r="F7" s="25" t="s">
        <v>57</v>
      </c>
      <c r="G7" s="25" t="s">
        <v>57</v>
      </c>
      <c r="H7" s="25" t="s">
        <v>57</v>
      </c>
      <c r="I7" s="25" t="s">
        <v>57</v>
      </c>
      <c r="J7" s="25" t="s">
        <v>57</v>
      </c>
      <c r="K7" s="25" t="s">
        <v>57</v>
      </c>
      <c r="L7" s="25" t="s">
        <v>57</v>
      </c>
      <c r="M7" s="25" t="s">
        <v>134</v>
      </c>
      <c r="N7" s="25" t="s">
        <v>57</v>
      </c>
      <c r="O7" s="25" t="s">
        <v>57</v>
      </c>
      <c r="P7" s="25" t="s">
        <v>57</v>
      </c>
      <c r="Q7" s="24" t="s">
        <v>197</v>
      </c>
      <c r="R7" s="86"/>
    </row>
    <row r="8" spans="1:18" ht="51" x14ac:dyDescent="0.3">
      <c r="A8" s="90"/>
      <c r="B8" s="121" t="s">
        <v>125</v>
      </c>
      <c r="C8" s="73" t="s">
        <v>126</v>
      </c>
      <c r="D8" s="134" t="s">
        <v>204</v>
      </c>
      <c r="E8" s="105" t="s">
        <v>39</v>
      </c>
      <c r="F8" s="25" t="s">
        <v>39</v>
      </c>
      <c r="G8" s="25" t="s">
        <v>39</v>
      </c>
      <c r="H8" s="25" t="s">
        <v>39</v>
      </c>
      <c r="I8" s="25" t="s">
        <v>39</v>
      </c>
      <c r="J8" s="25" t="s">
        <v>39</v>
      </c>
      <c r="K8" s="25" t="s">
        <v>39</v>
      </c>
      <c r="L8" s="25" t="s">
        <v>39</v>
      </c>
      <c r="M8" s="25" t="s">
        <v>39</v>
      </c>
      <c r="N8" s="25" t="s">
        <v>39</v>
      </c>
      <c r="O8" s="25" t="s">
        <v>39</v>
      </c>
      <c r="P8" s="25" t="s">
        <v>39</v>
      </c>
      <c r="Q8" s="25" t="s">
        <v>39</v>
      </c>
      <c r="R8" s="86"/>
    </row>
    <row r="9" spans="1:18" ht="30.6" x14ac:dyDescent="0.3">
      <c r="A9" s="90"/>
      <c r="B9" s="121" t="s">
        <v>7</v>
      </c>
      <c r="C9" s="73" t="s">
        <v>120</v>
      </c>
      <c r="D9" s="134" t="s">
        <v>42</v>
      </c>
      <c r="E9" s="105" t="s">
        <v>57</v>
      </c>
      <c r="F9" s="25" t="s">
        <v>57</v>
      </c>
      <c r="G9" s="25" t="s">
        <v>57</v>
      </c>
      <c r="H9" s="25" t="s">
        <v>57</v>
      </c>
      <c r="I9" s="25" t="s">
        <v>57</v>
      </c>
      <c r="J9" s="25" t="s">
        <v>57</v>
      </c>
      <c r="K9" s="25" t="s">
        <v>57</v>
      </c>
      <c r="L9" s="25" t="s">
        <v>57</v>
      </c>
      <c r="M9" s="25" t="s">
        <v>133</v>
      </c>
      <c r="N9" s="25" t="s">
        <v>57</v>
      </c>
      <c r="O9" s="25" t="s">
        <v>57</v>
      </c>
      <c r="P9" s="25" t="s">
        <v>57</v>
      </c>
      <c r="Q9" s="25" t="s">
        <v>197</v>
      </c>
      <c r="R9" s="86"/>
    </row>
    <row r="10" spans="1:18" ht="20.399999999999999" x14ac:dyDescent="0.3">
      <c r="A10" s="90"/>
      <c r="B10" s="121" t="s">
        <v>9</v>
      </c>
      <c r="C10" s="76" t="s">
        <v>10</v>
      </c>
      <c r="D10" s="134" t="s">
        <v>43</v>
      </c>
      <c r="E10" s="105" t="s">
        <v>57</v>
      </c>
      <c r="F10" s="25" t="s">
        <v>57</v>
      </c>
      <c r="G10" s="25" t="s">
        <v>57</v>
      </c>
      <c r="H10" s="25" t="s">
        <v>57</v>
      </c>
      <c r="I10" s="25" t="s">
        <v>57</v>
      </c>
      <c r="J10" s="25" t="s">
        <v>57</v>
      </c>
      <c r="K10" s="25" t="s">
        <v>57</v>
      </c>
      <c r="L10" s="25" t="s">
        <v>57</v>
      </c>
      <c r="M10" s="25" t="s">
        <v>133</v>
      </c>
      <c r="N10" s="25" t="s">
        <v>57</v>
      </c>
      <c r="O10" s="25" t="s">
        <v>57</v>
      </c>
      <c r="P10" s="25" t="s">
        <v>57</v>
      </c>
      <c r="Q10" s="25" t="s">
        <v>197</v>
      </c>
      <c r="R10" s="86"/>
    </row>
    <row r="11" spans="1:18" ht="51.6" thickBot="1" x14ac:dyDescent="0.35">
      <c r="A11" s="91"/>
      <c r="B11" s="122" t="s">
        <v>127</v>
      </c>
      <c r="C11" s="71" t="s">
        <v>128</v>
      </c>
      <c r="D11" s="133" t="s">
        <v>43</v>
      </c>
      <c r="E11" s="106" t="s">
        <v>39</v>
      </c>
      <c r="F11" s="99" t="s">
        <v>39</v>
      </c>
      <c r="G11" s="99" t="s">
        <v>39</v>
      </c>
      <c r="H11" s="99" t="s">
        <v>39</v>
      </c>
      <c r="I11" s="99" t="s">
        <v>39</v>
      </c>
      <c r="J11" s="99" t="s">
        <v>39</v>
      </c>
      <c r="K11" s="99" t="s">
        <v>39</v>
      </c>
      <c r="L11" s="99" t="s">
        <v>39</v>
      </c>
      <c r="M11" s="99" t="s">
        <v>132</v>
      </c>
      <c r="N11" s="99" t="s">
        <v>39</v>
      </c>
      <c r="O11" s="99" t="s">
        <v>39</v>
      </c>
      <c r="P11" s="99" t="s">
        <v>39</v>
      </c>
      <c r="Q11" s="99" t="s">
        <v>39</v>
      </c>
      <c r="R11" s="21"/>
    </row>
    <row r="12" spans="1:18" ht="102.6" thickBot="1" x14ac:dyDescent="0.35">
      <c r="A12" s="109" t="s">
        <v>11</v>
      </c>
      <c r="B12" s="110" t="s">
        <v>44</v>
      </c>
      <c r="C12" s="27" t="s">
        <v>82</v>
      </c>
      <c r="D12" s="131" t="s">
        <v>54</v>
      </c>
      <c r="E12" s="18" t="s">
        <v>57</v>
      </c>
      <c r="F12" s="18" t="s">
        <v>57</v>
      </c>
      <c r="G12" s="18" t="s">
        <v>92</v>
      </c>
      <c r="H12" s="18" t="s">
        <v>92</v>
      </c>
      <c r="I12" s="18" t="s">
        <v>39</v>
      </c>
      <c r="J12" s="18" t="s">
        <v>187</v>
      </c>
      <c r="K12" s="18" t="s">
        <v>190</v>
      </c>
      <c r="L12" s="18" t="s">
        <v>57</v>
      </c>
      <c r="M12" s="18" t="s">
        <v>133</v>
      </c>
      <c r="N12" s="18" t="s">
        <v>57</v>
      </c>
      <c r="O12" s="18" t="s">
        <v>39</v>
      </c>
      <c r="P12" s="18" t="s">
        <v>136</v>
      </c>
      <c r="Q12" s="18" t="s">
        <v>39</v>
      </c>
      <c r="R12" s="28"/>
    </row>
    <row r="13" spans="1:18" ht="81.599999999999994" x14ac:dyDescent="0.3">
      <c r="A13" s="89" t="s">
        <v>17</v>
      </c>
      <c r="B13" s="84" t="s">
        <v>114</v>
      </c>
      <c r="C13" s="29" t="s">
        <v>83</v>
      </c>
      <c r="D13" s="132" t="s">
        <v>53</v>
      </c>
      <c r="E13" s="19" t="s">
        <v>57</v>
      </c>
      <c r="F13" s="23" t="s">
        <v>57</v>
      </c>
      <c r="G13" s="23" t="s">
        <v>93</v>
      </c>
      <c r="H13" s="23" t="s">
        <v>93</v>
      </c>
      <c r="I13" s="23" t="s">
        <v>39</v>
      </c>
      <c r="J13" s="23" t="s">
        <v>187</v>
      </c>
      <c r="K13" s="23" t="s">
        <v>190</v>
      </c>
      <c r="L13" s="19" t="s">
        <v>57</v>
      </c>
      <c r="M13" s="19" t="s">
        <v>133</v>
      </c>
      <c r="N13" s="19" t="s">
        <v>57</v>
      </c>
      <c r="O13" s="19" t="s">
        <v>57</v>
      </c>
      <c r="P13" s="23" t="s">
        <v>136</v>
      </c>
      <c r="Q13" s="19" t="s">
        <v>39</v>
      </c>
      <c r="R13" s="30"/>
    </row>
    <row r="14" spans="1:18" ht="82.2" thickBot="1" x14ac:dyDescent="0.35">
      <c r="A14" s="93"/>
      <c r="B14" s="85" t="s">
        <v>116</v>
      </c>
      <c r="C14" s="71" t="s">
        <v>106</v>
      </c>
      <c r="D14" s="133" t="s">
        <v>53</v>
      </c>
      <c r="E14" s="20" t="s">
        <v>57</v>
      </c>
      <c r="F14" s="99" t="s">
        <v>57</v>
      </c>
      <c r="G14" s="99" t="s">
        <v>93</v>
      </c>
      <c r="H14" s="99" t="s">
        <v>93</v>
      </c>
      <c r="I14" s="99" t="s">
        <v>39</v>
      </c>
      <c r="J14" s="99" t="s">
        <v>187</v>
      </c>
      <c r="K14" s="99" t="s">
        <v>190</v>
      </c>
      <c r="L14" s="20" t="s">
        <v>57</v>
      </c>
      <c r="M14" s="20" t="s">
        <v>133</v>
      </c>
      <c r="N14" s="20" t="s">
        <v>57</v>
      </c>
      <c r="O14" s="20" t="s">
        <v>57</v>
      </c>
      <c r="P14" s="99" t="s">
        <v>136</v>
      </c>
      <c r="Q14" s="20" t="s">
        <v>39</v>
      </c>
      <c r="R14" s="68"/>
    </row>
    <row r="15" spans="1:18" ht="30.6" x14ac:dyDescent="0.3">
      <c r="A15" s="89" t="s">
        <v>18</v>
      </c>
      <c r="B15" s="70" t="s">
        <v>196</v>
      </c>
      <c r="C15" s="29" t="s">
        <v>207</v>
      </c>
      <c r="D15" s="132" t="s">
        <v>45</v>
      </c>
      <c r="E15" s="23" t="s">
        <v>57</v>
      </c>
      <c r="F15" s="23" t="s">
        <v>57</v>
      </c>
      <c r="G15" s="23" t="s">
        <v>57</v>
      </c>
      <c r="H15" s="23" t="s">
        <v>39</v>
      </c>
      <c r="I15" s="23" t="s">
        <v>39</v>
      </c>
      <c r="J15" s="23" t="s">
        <v>189</v>
      </c>
      <c r="K15" s="23" t="s">
        <v>39</v>
      </c>
      <c r="L15" s="19" t="s">
        <v>39</v>
      </c>
      <c r="M15" s="19" t="s">
        <v>39</v>
      </c>
      <c r="N15" s="19" t="s">
        <v>39</v>
      </c>
      <c r="O15" s="19" t="s">
        <v>39</v>
      </c>
      <c r="P15" s="23" t="s">
        <v>136</v>
      </c>
      <c r="Q15" s="19" t="s">
        <v>39</v>
      </c>
      <c r="R15" s="30"/>
    </row>
    <row r="16" spans="1:18" ht="31.2" thickBot="1" x14ac:dyDescent="0.35">
      <c r="A16" s="93"/>
      <c r="B16" s="69" t="s">
        <v>69</v>
      </c>
      <c r="C16" s="32" t="s">
        <v>60</v>
      </c>
      <c r="D16" s="133" t="s">
        <v>59</v>
      </c>
      <c r="E16" s="99" t="s">
        <v>57</v>
      </c>
      <c r="F16" s="99" t="s">
        <v>57</v>
      </c>
      <c r="G16" s="99" t="s">
        <v>57</v>
      </c>
      <c r="H16" s="99" t="s">
        <v>39</v>
      </c>
      <c r="I16" s="99" t="s">
        <v>39</v>
      </c>
      <c r="J16" s="99" t="s">
        <v>189</v>
      </c>
      <c r="K16" s="99" t="s">
        <v>39</v>
      </c>
      <c r="L16" s="20" t="s">
        <v>39</v>
      </c>
      <c r="M16" s="20" t="s">
        <v>39</v>
      </c>
      <c r="N16" s="20" t="s">
        <v>39</v>
      </c>
      <c r="O16" s="20" t="s">
        <v>39</v>
      </c>
      <c r="P16" s="99" t="s">
        <v>136</v>
      </c>
      <c r="Q16" s="20" t="s">
        <v>39</v>
      </c>
      <c r="R16" s="68"/>
    </row>
    <row r="17" spans="1:18" ht="40.799999999999997" x14ac:dyDescent="0.3">
      <c r="A17" s="111" t="s">
        <v>26</v>
      </c>
      <c r="B17" s="70" t="s">
        <v>27</v>
      </c>
      <c r="C17" s="119" t="s">
        <v>28</v>
      </c>
      <c r="D17" s="132" t="s">
        <v>47</v>
      </c>
      <c r="E17" s="23" t="s">
        <v>57</v>
      </c>
      <c r="F17" s="23" t="s">
        <v>57</v>
      </c>
      <c r="G17" s="23" t="s">
        <v>39</v>
      </c>
      <c r="H17" s="23" t="s">
        <v>39</v>
      </c>
      <c r="I17" s="23" t="s">
        <v>39</v>
      </c>
      <c r="J17" s="23" t="s">
        <v>39</v>
      </c>
      <c r="K17" s="23" t="s">
        <v>39</v>
      </c>
      <c r="L17" s="19" t="s">
        <v>57</v>
      </c>
      <c r="M17" s="19" t="s">
        <v>39</v>
      </c>
      <c r="N17" s="19" t="s">
        <v>39</v>
      </c>
      <c r="O17" s="19" t="s">
        <v>39</v>
      </c>
      <c r="P17" s="23" t="s">
        <v>136</v>
      </c>
      <c r="Q17" s="19" t="s">
        <v>39</v>
      </c>
      <c r="R17" s="30"/>
    </row>
    <row r="18" spans="1:18" ht="61.2" x14ac:dyDescent="0.3">
      <c r="A18" s="112"/>
      <c r="B18" s="75" t="s">
        <v>29</v>
      </c>
      <c r="C18" s="76" t="s">
        <v>30</v>
      </c>
      <c r="D18" s="134" t="s">
        <v>48</v>
      </c>
      <c r="E18" s="25" t="s">
        <v>57</v>
      </c>
      <c r="F18" s="25" t="s">
        <v>57</v>
      </c>
      <c r="G18" s="25" t="s">
        <v>57</v>
      </c>
      <c r="H18" s="25" t="s">
        <v>89</v>
      </c>
      <c r="I18" s="25" t="s">
        <v>57</v>
      </c>
      <c r="J18" s="25" t="s">
        <v>57</v>
      </c>
      <c r="K18" s="25" t="s">
        <v>57</v>
      </c>
      <c r="L18" s="24" t="s">
        <v>57</v>
      </c>
      <c r="M18" s="24" t="s">
        <v>39</v>
      </c>
      <c r="N18" s="24" t="s">
        <v>39</v>
      </c>
      <c r="O18" s="24" t="s">
        <v>39</v>
      </c>
      <c r="P18" s="25" t="s">
        <v>136</v>
      </c>
      <c r="Q18" s="24" t="s">
        <v>39</v>
      </c>
      <c r="R18" s="74" t="s">
        <v>183</v>
      </c>
    </row>
    <row r="19" spans="1:18" ht="61.2" x14ac:dyDescent="0.3">
      <c r="A19" s="112"/>
      <c r="B19" s="75" t="s">
        <v>31</v>
      </c>
      <c r="C19" s="73" t="s">
        <v>32</v>
      </c>
      <c r="D19" s="134" t="s">
        <v>49</v>
      </c>
      <c r="E19" s="25" t="s">
        <v>57</v>
      </c>
      <c r="F19" s="25" t="s">
        <v>57</v>
      </c>
      <c r="G19" s="25" t="s">
        <v>57</v>
      </c>
      <c r="H19" s="25" t="s">
        <v>89</v>
      </c>
      <c r="I19" s="25" t="s">
        <v>57</v>
      </c>
      <c r="J19" s="25" t="s">
        <v>57</v>
      </c>
      <c r="K19" s="25" t="s">
        <v>57</v>
      </c>
      <c r="L19" s="24" t="s">
        <v>57</v>
      </c>
      <c r="M19" s="24" t="s">
        <v>39</v>
      </c>
      <c r="N19" s="24" t="s">
        <v>39</v>
      </c>
      <c r="O19" s="24" t="s">
        <v>39</v>
      </c>
      <c r="P19" s="25" t="s">
        <v>136</v>
      </c>
      <c r="Q19" s="24" t="s">
        <v>39</v>
      </c>
      <c r="R19" s="74" t="s">
        <v>184</v>
      </c>
    </row>
    <row r="20" spans="1:18" ht="61.2" x14ac:dyDescent="0.3">
      <c r="A20" s="112"/>
      <c r="B20" s="75" t="s">
        <v>37</v>
      </c>
      <c r="C20" s="73" t="s">
        <v>38</v>
      </c>
      <c r="D20" s="134" t="s">
        <v>46</v>
      </c>
      <c r="E20" s="25" t="s">
        <v>57</v>
      </c>
      <c r="F20" s="25" t="s">
        <v>57</v>
      </c>
      <c r="G20" s="25" t="s">
        <v>57</v>
      </c>
      <c r="H20" s="25" t="s">
        <v>89</v>
      </c>
      <c r="I20" s="25" t="s">
        <v>57</v>
      </c>
      <c r="J20" s="25" t="s">
        <v>57</v>
      </c>
      <c r="K20" s="25" t="s">
        <v>57</v>
      </c>
      <c r="L20" s="24" t="s">
        <v>57</v>
      </c>
      <c r="M20" s="24" t="s">
        <v>39</v>
      </c>
      <c r="N20" s="24" t="s">
        <v>39</v>
      </c>
      <c r="O20" s="24" t="s">
        <v>39</v>
      </c>
      <c r="P20" s="25" t="s">
        <v>136</v>
      </c>
      <c r="Q20" s="24" t="s">
        <v>39</v>
      </c>
      <c r="R20" s="74" t="s">
        <v>183</v>
      </c>
    </row>
    <row r="21" spans="1:18" ht="20.399999999999999" x14ac:dyDescent="0.3">
      <c r="A21" s="112"/>
      <c r="B21" s="75" t="s">
        <v>33</v>
      </c>
      <c r="C21" s="73" t="s">
        <v>34</v>
      </c>
      <c r="D21" s="134" t="s">
        <v>79</v>
      </c>
      <c r="E21" s="25" t="s">
        <v>57</v>
      </c>
      <c r="F21" s="25" t="s">
        <v>57</v>
      </c>
      <c r="G21" s="25" t="s">
        <v>57</v>
      </c>
      <c r="H21" s="25" t="s">
        <v>39</v>
      </c>
      <c r="I21" s="25" t="s">
        <v>39</v>
      </c>
      <c r="J21" s="25" t="s">
        <v>39</v>
      </c>
      <c r="K21" s="25" t="s">
        <v>39</v>
      </c>
      <c r="L21" s="24" t="s">
        <v>57</v>
      </c>
      <c r="M21" s="24" t="s">
        <v>39</v>
      </c>
      <c r="N21" s="24" t="s">
        <v>39</v>
      </c>
      <c r="O21" s="24" t="s">
        <v>39</v>
      </c>
      <c r="P21" s="25" t="s">
        <v>136</v>
      </c>
      <c r="Q21" s="24" t="s">
        <v>39</v>
      </c>
      <c r="R21" s="74"/>
    </row>
    <row r="22" spans="1:18" ht="21" thickBot="1" x14ac:dyDescent="0.35">
      <c r="A22" s="113"/>
      <c r="B22" s="67" t="s">
        <v>35</v>
      </c>
      <c r="C22" s="71" t="s">
        <v>36</v>
      </c>
      <c r="D22" s="133" t="s">
        <v>50</v>
      </c>
      <c r="E22" s="99" t="s">
        <v>57</v>
      </c>
      <c r="F22" s="99" t="s">
        <v>57</v>
      </c>
      <c r="G22" s="99" t="s">
        <v>57</v>
      </c>
      <c r="H22" s="99" t="s">
        <v>39</v>
      </c>
      <c r="I22" s="99" t="s">
        <v>39</v>
      </c>
      <c r="J22" s="99" t="s">
        <v>39</v>
      </c>
      <c r="K22" s="99" t="s">
        <v>39</v>
      </c>
      <c r="L22" s="20" t="s">
        <v>57</v>
      </c>
      <c r="M22" s="20" t="s">
        <v>39</v>
      </c>
      <c r="N22" s="20" t="s">
        <v>39</v>
      </c>
      <c r="O22" s="20" t="s">
        <v>39</v>
      </c>
      <c r="P22" s="99" t="s">
        <v>136</v>
      </c>
      <c r="Q22" s="20" t="s">
        <v>39</v>
      </c>
      <c r="R22" s="68"/>
    </row>
    <row r="23" spans="1:18" ht="40.799999999999997" x14ac:dyDescent="0.3">
      <c r="A23" s="111" t="s">
        <v>19</v>
      </c>
      <c r="B23" s="29" t="s">
        <v>77</v>
      </c>
      <c r="C23" s="29" t="s">
        <v>20</v>
      </c>
      <c r="D23" s="132"/>
      <c r="E23" s="23" t="s">
        <v>57</v>
      </c>
      <c r="F23" s="23" t="s">
        <v>109</v>
      </c>
      <c r="G23" s="23" t="s">
        <v>109</v>
      </c>
      <c r="H23" s="23" t="s">
        <v>39</v>
      </c>
      <c r="I23" s="23" t="s">
        <v>39</v>
      </c>
      <c r="J23" s="23" t="s">
        <v>188</v>
      </c>
      <c r="K23" s="19" t="s">
        <v>39</v>
      </c>
      <c r="L23" s="19" t="s">
        <v>39</v>
      </c>
      <c r="M23" s="19" t="s">
        <v>191</v>
      </c>
      <c r="N23" s="19" t="s">
        <v>136</v>
      </c>
      <c r="O23" s="19" t="s">
        <v>39</v>
      </c>
      <c r="P23" s="23" t="s">
        <v>136</v>
      </c>
      <c r="Q23" s="19" t="s">
        <v>39</v>
      </c>
      <c r="R23" s="30" t="s">
        <v>193</v>
      </c>
    </row>
    <row r="24" spans="1:18" ht="40.799999999999997" x14ac:dyDescent="0.3">
      <c r="A24" s="112"/>
      <c r="B24" s="73" t="s">
        <v>78</v>
      </c>
      <c r="C24" s="123" t="s">
        <v>113</v>
      </c>
      <c r="D24" s="134"/>
      <c r="E24" s="25" t="s">
        <v>57</v>
      </c>
      <c r="F24" s="25" t="s">
        <v>57</v>
      </c>
      <c r="G24" s="25" t="s">
        <v>57</v>
      </c>
      <c r="H24" s="25" t="s">
        <v>39</v>
      </c>
      <c r="I24" s="25" t="s">
        <v>39</v>
      </c>
      <c r="J24" s="25" t="s">
        <v>188</v>
      </c>
      <c r="K24" s="24" t="s">
        <v>39</v>
      </c>
      <c r="L24" s="24" t="s">
        <v>39</v>
      </c>
      <c r="M24" s="24" t="s">
        <v>191</v>
      </c>
      <c r="N24" s="24" t="s">
        <v>136</v>
      </c>
      <c r="O24" s="24" t="s">
        <v>39</v>
      </c>
      <c r="P24" s="25" t="s">
        <v>136</v>
      </c>
      <c r="Q24" s="24" t="s">
        <v>39</v>
      </c>
      <c r="R24" s="74" t="s">
        <v>193</v>
      </c>
    </row>
    <row r="25" spans="1:18" ht="40.799999999999997" x14ac:dyDescent="0.3">
      <c r="A25" s="112"/>
      <c r="B25" s="73" t="s">
        <v>21</v>
      </c>
      <c r="C25" s="73" t="s">
        <v>22</v>
      </c>
      <c r="D25" s="134"/>
      <c r="E25" s="25" t="s">
        <v>57</v>
      </c>
      <c r="F25" s="25" t="s">
        <v>57</v>
      </c>
      <c r="G25" s="25" t="s">
        <v>57</v>
      </c>
      <c r="H25" s="25" t="s">
        <v>39</v>
      </c>
      <c r="I25" s="25" t="s">
        <v>39</v>
      </c>
      <c r="J25" s="25" t="s">
        <v>188</v>
      </c>
      <c r="K25" s="25" t="s">
        <v>39</v>
      </c>
      <c r="L25" s="24" t="s">
        <v>39</v>
      </c>
      <c r="M25" s="24" t="s">
        <v>191</v>
      </c>
      <c r="N25" s="24" t="s">
        <v>136</v>
      </c>
      <c r="O25" s="24" t="s">
        <v>39</v>
      </c>
      <c r="P25" s="25" t="s">
        <v>136</v>
      </c>
      <c r="Q25" s="24" t="s">
        <v>39</v>
      </c>
      <c r="R25" s="74" t="s">
        <v>193</v>
      </c>
    </row>
    <row r="26" spans="1:18" ht="41.4" thickBot="1" x14ac:dyDescent="0.35">
      <c r="A26" s="113"/>
      <c r="B26" s="71" t="s">
        <v>24</v>
      </c>
      <c r="C26" s="71" t="s">
        <v>25</v>
      </c>
      <c r="D26" s="133" t="s">
        <v>55</v>
      </c>
      <c r="E26" s="99" t="s">
        <v>39</v>
      </c>
      <c r="F26" s="99" t="s">
        <v>39</v>
      </c>
      <c r="G26" s="99" t="s">
        <v>39</v>
      </c>
      <c r="H26" s="99" t="s">
        <v>39</v>
      </c>
      <c r="I26" s="99" t="s">
        <v>39</v>
      </c>
      <c r="J26" s="99" t="s">
        <v>39</v>
      </c>
      <c r="K26" s="99" t="s">
        <v>39</v>
      </c>
      <c r="L26" s="99" t="s">
        <v>39</v>
      </c>
      <c r="M26" s="99" t="s">
        <v>192</v>
      </c>
      <c r="N26" s="99" t="s">
        <v>136</v>
      </c>
      <c r="O26" s="99" t="s">
        <v>39</v>
      </c>
      <c r="P26" s="99" t="s">
        <v>136</v>
      </c>
      <c r="Q26" s="99" t="s">
        <v>39</v>
      </c>
      <c r="R26" s="68" t="s">
        <v>194</v>
      </c>
    </row>
    <row r="27" spans="1:18" ht="20.399999999999999" x14ac:dyDescent="0.3">
      <c r="A27" s="107" t="s">
        <v>12</v>
      </c>
      <c r="B27" s="70" t="s">
        <v>85</v>
      </c>
      <c r="C27" s="29" t="s">
        <v>13</v>
      </c>
      <c r="D27" s="132"/>
      <c r="E27" s="23" t="s">
        <v>57</v>
      </c>
      <c r="F27" s="23" t="s">
        <v>57</v>
      </c>
      <c r="G27" s="23" t="s">
        <v>57</v>
      </c>
      <c r="H27" s="23" t="s">
        <v>57</v>
      </c>
      <c r="I27" s="23" t="s">
        <v>57</v>
      </c>
      <c r="J27" s="23" t="s">
        <v>57</v>
      </c>
      <c r="K27" s="23" t="s">
        <v>57</v>
      </c>
      <c r="L27" s="19" t="s">
        <v>57</v>
      </c>
      <c r="M27" s="19" t="s">
        <v>134</v>
      </c>
      <c r="N27" s="19" t="s">
        <v>57</v>
      </c>
      <c r="O27" s="19" t="s">
        <v>57</v>
      </c>
      <c r="P27" s="19" t="s">
        <v>57</v>
      </c>
      <c r="Q27" s="19" t="s">
        <v>197</v>
      </c>
      <c r="R27" s="30"/>
    </row>
    <row r="28" spans="1:18" ht="40.799999999999997" x14ac:dyDescent="0.3">
      <c r="A28" s="114"/>
      <c r="B28" s="124" t="s">
        <v>85</v>
      </c>
      <c r="C28" s="31" t="s">
        <v>202</v>
      </c>
      <c r="D28" s="135" t="s">
        <v>203</v>
      </c>
      <c r="E28" s="17"/>
      <c r="F28" s="17"/>
      <c r="G28" s="17"/>
      <c r="H28" s="17"/>
      <c r="I28" s="17"/>
      <c r="J28" s="17"/>
      <c r="K28" s="17"/>
      <c r="L28" s="22"/>
      <c r="M28" s="22"/>
      <c r="N28" s="22"/>
      <c r="O28" s="22"/>
      <c r="P28" s="22"/>
      <c r="Q28" s="22"/>
      <c r="R28" s="130"/>
    </row>
    <row r="29" spans="1:18" ht="20.399999999999999" x14ac:dyDescent="0.3">
      <c r="A29" s="114"/>
      <c r="B29" s="77" t="s">
        <v>86</v>
      </c>
      <c r="C29" s="78" t="s">
        <v>14</v>
      </c>
      <c r="D29" s="134"/>
      <c r="E29" s="25" t="s">
        <v>57</v>
      </c>
      <c r="F29" s="25" t="s">
        <v>39</v>
      </c>
      <c r="G29" s="25" t="s">
        <v>39</v>
      </c>
      <c r="H29" s="25" t="s">
        <v>39</v>
      </c>
      <c r="I29" s="25" t="s">
        <v>57</v>
      </c>
      <c r="J29" s="25" t="s">
        <v>57</v>
      </c>
      <c r="K29" s="25" t="s">
        <v>57</v>
      </c>
      <c r="L29" s="24" t="s">
        <v>57</v>
      </c>
      <c r="M29" s="24" t="s">
        <v>195</v>
      </c>
      <c r="N29" s="24" t="s">
        <v>57</v>
      </c>
      <c r="O29" s="24" t="s">
        <v>57</v>
      </c>
      <c r="P29" s="25" t="s">
        <v>136</v>
      </c>
      <c r="Q29" s="24" t="s">
        <v>39</v>
      </c>
      <c r="R29" s="74"/>
    </row>
    <row r="30" spans="1:18" ht="20.399999999999999" x14ac:dyDescent="0.3">
      <c r="A30" s="114"/>
      <c r="B30" s="75" t="s">
        <v>142</v>
      </c>
      <c r="C30" s="78" t="s">
        <v>14</v>
      </c>
      <c r="D30" s="134"/>
      <c r="E30" s="25" t="s">
        <v>136</v>
      </c>
      <c r="F30" s="25" t="s">
        <v>39</v>
      </c>
      <c r="G30" s="25" t="s">
        <v>39</v>
      </c>
      <c r="H30" s="25" t="s">
        <v>39</v>
      </c>
      <c r="I30" s="25" t="s">
        <v>136</v>
      </c>
      <c r="J30" s="25" t="s">
        <v>136</v>
      </c>
      <c r="K30" s="25" t="s">
        <v>136</v>
      </c>
      <c r="L30" s="25" t="s">
        <v>136</v>
      </c>
      <c r="M30" s="25" t="s">
        <v>136</v>
      </c>
      <c r="N30" s="25" t="s">
        <v>136</v>
      </c>
      <c r="O30" s="24" t="s">
        <v>136</v>
      </c>
      <c r="P30" s="25" t="s">
        <v>136</v>
      </c>
      <c r="Q30" s="24" t="s">
        <v>39</v>
      </c>
      <c r="R30" s="116" t="s">
        <v>186</v>
      </c>
    </row>
    <row r="31" spans="1:18" ht="20.399999999999999" x14ac:dyDescent="0.3">
      <c r="A31" s="114"/>
      <c r="B31" s="75" t="s">
        <v>87</v>
      </c>
      <c r="C31" s="78" t="s">
        <v>14</v>
      </c>
      <c r="D31" s="134"/>
      <c r="E31" s="25" t="s">
        <v>57</v>
      </c>
      <c r="F31" s="25" t="s">
        <v>57</v>
      </c>
      <c r="G31" s="25" t="s">
        <v>57</v>
      </c>
      <c r="H31" s="25" t="s">
        <v>39</v>
      </c>
      <c r="I31" s="25" t="s">
        <v>57</v>
      </c>
      <c r="J31" s="25" t="s">
        <v>57</v>
      </c>
      <c r="K31" s="25" t="s">
        <v>57</v>
      </c>
      <c r="L31" s="24" t="s">
        <v>57</v>
      </c>
      <c r="M31" s="24" t="s">
        <v>195</v>
      </c>
      <c r="N31" s="24" t="s">
        <v>57</v>
      </c>
      <c r="O31" s="24" t="s">
        <v>57</v>
      </c>
      <c r="P31" s="25" t="s">
        <v>136</v>
      </c>
      <c r="Q31" s="24" t="s">
        <v>39</v>
      </c>
      <c r="R31" s="74"/>
    </row>
    <row r="32" spans="1:18" ht="20.399999999999999" x14ac:dyDescent="0.3">
      <c r="A32" s="114"/>
      <c r="B32" s="75" t="s">
        <v>15</v>
      </c>
      <c r="C32" s="76" t="s">
        <v>51</v>
      </c>
      <c r="D32" s="134" t="s">
        <v>52</v>
      </c>
      <c r="E32" s="25" t="s">
        <v>57</v>
      </c>
      <c r="F32" s="25" t="s">
        <v>57</v>
      </c>
      <c r="G32" s="25" t="s">
        <v>57</v>
      </c>
      <c r="H32" s="25" t="s">
        <v>39</v>
      </c>
      <c r="I32" s="25" t="s">
        <v>57</v>
      </c>
      <c r="J32" s="25" t="s">
        <v>57</v>
      </c>
      <c r="K32" s="25" t="s">
        <v>57</v>
      </c>
      <c r="L32" s="24" t="s">
        <v>57</v>
      </c>
      <c r="M32" s="24" t="s">
        <v>134</v>
      </c>
      <c r="N32" s="24" t="s">
        <v>57</v>
      </c>
      <c r="O32" s="24" t="s">
        <v>57</v>
      </c>
      <c r="P32" s="25" t="s">
        <v>136</v>
      </c>
      <c r="Q32" s="24" t="s">
        <v>39</v>
      </c>
      <c r="R32" s="74"/>
    </row>
    <row r="33" spans="1:18" ht="20.399999999999999" x14ac:dyDescent="0.3">
      <c r="A33" s="114"/>
      <c r="B33" s="75" t="s">
        <v>16</v>
      </c>
      <c r="C33" s="78" t="s">
        <v>80</v>
      </c>
      <c r="D33" s="134"/>
      <c r="E33" s="25" t="s">
        <v>57</v>
      </c>
      <c r="F33" s="25" t="s">
        <v>57</v>
      </c>
      <c r="G33" s="25" t="s">
        <v>57</v>
      </c>
      <c r="H33" s="25" t="s">
        <v>39</v>
      </c>
      <c r="I33" s="25" t="s">
        <v>57</v>
      </c>
      <c r="J33" s="25" t="s">
        <v>57</v>
      </c>
      <c r="K33" s="25" t="s">
        <v>57</v>
      </c>
      <c r="L33" s="24" t="s">
        <v>57</v>
      </c>
      <c r="M33" s="24" t="s">
        <v>134</v>
      </c>
      <c r="N33" s="24" t="s">
        <v>57</v>
      </c>
      <c r="O33" s="24" t="s">
        <v>57</v>
      </c>
      <c r="P33" s="25" t="s">
        <v>136</v>
      </c>
      <c r="Q33" s="24" t="s">
        <v>197</v>
      </c>
      <c r="R33" s="74"/>
    </row>
    <row r="34" spans="1:18" ht="51" x14ac:dyDescent="0.3">
      <c r="A34" s="114"/>
      <c r="B34" s="75" t="s">
        <v>98</v>
      </c>
      <c r="C34" s="78" t="s">
        <v>14</v>
      </c>
      <c r="D34" s="134"/>
      <c r="E34" s="25" t="s">
        <v>121</v>
      </c>
      <c r="F34" s="25" t="s">
        <v>121</v>
      </c>
      <c r="G34" s="25" t="s">
        <v>39</v>
      </c>
      <c r="H34" s="25" t="s">
        <v>39</v>
      </c>
      <c r="I34" s="25" t="s">
        <v>39</v>
      </c>
      <c r="J34" s="25" t="s">
        <v>39</v>
      </c>
      <c r="K34" s="25" t="s">
        <v>39</v>
      </c>
      <c r="L34" s="25" t="s">
        <v>39</v>
      </c>
      <c r="M34" s="25" t="s">
        <v>39</v>
      </c>
      <c r="N34" s="25" t="s">
        <v>39</v>
      </c>
      <c r="O34" s="24" t="s">
        <v>39</v>
      </c>
      <c r="P34" s="25" t="s">
        <v>121</v>
      </c>
      <c r="Q34" s="24" t="s">
        <v>39</v>
      </c>
      <c r="R34" s="74" t="s">
        <v>181</v>
      </c>
    </row>
    <row r="35" spans="1:18" ht="30.6" x14ac:dyDescent="0.3">
      <c r="A35" s="114"/>
      <c r="B35" s="75" t="s">
        <v>135</v>
      </c>
      <c r="C35" s="73" t="s">
        <v>123</v>
      </c>
      <c r="D35" s="134"/>
      <c r="E35" s="25" t="s">
        <v>136</v>
      </c>
      <c r="F35" s="25" t="s">
        <v>39</v>
      </c>
      <c r="G35" s="25" t="s">
        <v>39</v>
      </c>
      <c r="H35" s="25" t="s">
        <v>39</v>
      </c>
      <c r="I35" s="25" t="s">
        <v>39</v>
      </c>
      <c r="J35" s="25" t="s">
        <v>39</v>
      </c>
      <c r="K35" s="25" t="s">
        <v>39</v>
      </c>
      <c r="L35" s="25" t="s">
        <v>39</v>
      </c>
      <c r="M35" s="25" t="s">
        <v>39</v>
      </c>
      <c r="N35" s="25" t="s">
        <v>39</v>
      </c>
      <c r="O35" s="24" t="s">
        <v>39</v>
      </c>
      <c r="P35" s="25" t="s">
        <v>148</v>
      </c>
      <c r="Q35" s="24" t="s">
        <v>39</v>
      </c>
      <c r="R35" s="74" t="s">
        <v>182</v>
      </c>
    </row>
    <row r="36" spans="1:18" ht="40.799999999999997" x14ac:dyDescent="0.3">
      <c r="A36" s="114"/>
      <c r="B36" s="75" t="s">
        <v>122</v>
      </c>
      <c r="C36" s="78" t="s">
        <v>95</v>
      </c>
      <c r="D36" s="134"/>
      <c r="E36" s="25" t="s">
        <v>136</v>
      </c>
      <c r="F36" s="25" t="s">
        <v>136</v>
      </c>
      <c r="G36" s="25" t="s">
        <v>39</v>
      </c>
      <c r="H36" s="25" t="s">
        <v>39</v>
      </c>
      <c r="I36" s="25" t="s">
        <v>39</v>
      </c>
      <c r="J36" s="25" t="s">
        <v>39</v>
      </c>
      <c r="K36" s="25" t="s">
        <v>39</v>
      </c>
      <c r="L36" s="25" t="s">
        <v>39</v>
      </c>
      <c r="M36" s="24" t="s">
        <v>39</v>
      </c>
      <c r="N36" s="24" t="s">
        <v>39</v>
      </c>
      <c r="O36" s="24" t="s">
        <v>39</v>
      </c>
      <c r="P36" s="25" t="s">
        <v>148</v>
      </c>
      <c r="Q36" s="24" t="s">
        <v>39</v>
      </c>
      <c r="R36" s="74" t="s">
        <v>182</v>
      </c>
    </row>
    <row r="37" spans="1:18" ht="41.4" thickBot="1" x14ac:dyDescent="0.35">
      <c r="A37" s="115"/>
      <c r="B37" s="67" t="s">
        <v>96</v>
      </c>
      <c r="C37" s="79" t="s">
        <v>97</v>
      </c>
      <c r="D37" s="133"/>
      <c r="E37" s="99" t="s">
        <v>136</v>
      </c>
      <c r="F37" s="99" t="s">
        <v>136</v>
      </c>
      <c r="G37" s="99" t="s">
        <v>39</v>
      </c>
      <c r="H37" s="99" t="s">
        <v>39</v>
      </c>
      <c r="I37" s="99" t="s">
        <v>57</v>
      </c>
      <c r="J37" s="99" t="s">
        <v>57</v>
      </c>
      <c r="K37" s="99" t="s">
        <v>57</v>
      </c>
      <c r="L37" s="99" t="s">
        <v>57</v>
      </c>
      <c r="M37" s="20" t="s">
        <v>137</v>
      </c>
      <c r="N37" s="20" t="s">
        <v>57</v>
      </c>
      <c r="O37" s="20" t="s">
        <v>57</v>
      </c>
      <c r="P37" s="99" t="s">
        <v>136</v>
      </c>
      <c r="Q37" s="20" t="s">
        <v>39</v>
      </c>
      <c r="R37" s="68" t="s">
        <v>182</v>
      </c>
    </row>
    <row r="38" spans="1:18" ht="20.399999999999999" x14ac:dyDescent="0.3">
      <c r="A38" s="89" t="s">
        <v>156</v>
      </c>
      <c r="B38" s="33" t="s">
        <v>143</v>
      </c>
      <c r="C38" s="70" t="s">
        <v>157</v>
      </c>
      <c r="D38" s="136"/>
      <c r="E38" s="23" t="s">
        <v>136</v>
      </c>
      <c r="F38" s="23" t="s">
        <v>39</v>
      </c>
      <c r="G38" s="23" t="s">
        <v>39</v>
      </c>
      <c r="H38" s="23" t="s">
        <v>39</v>
      </c>
      <c r="I38" s="23" t="s">
        <v>39</v>
      </c>
      <c r="J38" s="23" t="s">
        <v>39</v>
      </c>
      <c r="K38" s="23" t="s">
        <v>39</v>
      </c>
      <c r="L38" s="23" t="s">
        <v>136</v>
      </c>
      <c r="M38" s="23" t="s">
        <v>136</v>
      </c>
      <c r="N38" s="23" t="s">
        <v>136</v>
      </c>
      <c r="O38" s="23" t="s">
        <v>39</v>
      </c>
      <c r="P38" s="23" t="s">
        <v>39</v>
      </c>
      <c r="Q38" s="23" t="s">
        <v>39</v>
      </c>
      <c r="R38" s="30" t="s">
        <v>167</v>
      </c>
    </row>
    <row r="39" spans="1:18" ht="71.400000000000006" x14ac:dyDescent="0.3">
      <c r="A39" s="92"/>
      <c r="B39" s="75" t="s">
        <v>149</v>
      </c>
      <c r="C39" s="75" t="s">
        <v>158</v>
      </c>
      <c r="D39" s="137"/>
      <c r="E39" s="25" t="s">
        <v>136</v>
      </c>
      <c r="F39" s="25" t="s">
        <v>39</v>
      </c>
      <c r="G39" s="25" t="s">
        <v>39</v>
      </c>
      <c r="H39" s="25" t="s">
        <v>39</v>
      </c>
      <c r="I39" s="25" t="s">
        <v>39</v>
      </c>
      <c r="J39" s="25" t="s">
        <v>39</v>
      </c>
      <c r="K39" s="25" t="s">
        <v>39</v>
      </c>
      <c r="L39" s="25" t="s">
        <v>39</v>
      </c>
      <c r="M39" s="25" t="s">
        <v>39</v>
      </c>
      <c r="N39" s="25" t="s">
        <v>39</v>
      </c>
      <c r="O39" s="25" t="s">
        <v>57</v>
      </c>
      <c r="P39" s="25" t="s">
        <v>39</v>
      </c>
      <c r="Q39" s="25" t="s">
        <v>39</v>
      </c>
      <c r="R39" s="74" t="s">
        <v>174</v>
      </c>
    </row>
    <row r="40" spans="1:18" ht="61.2" x14ac:dyDescent="0.3">
      <c r="A40" s="92"/>
      <c r="B40" s="75" t="s">
        <v>150</v>
      </c>
      <c r="C40" s="75" t="s">
        <v>159</v>
      </c>
      <c r="D40" s="137" t="s">
        <v>201</v>
      </c>
      <c r="E40" s="25" t="s">
        <v>136</v>
      </c>
      <c r="F40" s="25" t="s">
        <v>39</v>
      </c>
      <c r="G40" s="25" t="s">
        <v>39</v>
      </c>
      <c r="H40" s="25" t="s">
        <v>39</v>
      </c>
      <c r="I40" s="25" t="s">
        <v>39</v>
      </c>
      <c r="J40" s="25" t="s">
        <v>39</v>
      </c>
      <c r="K40" s="25" t="s">
        <v>39</v>
      </c>
      <c r="L40" s="25" t="s">
        <v>136</v>
      </c>
      <c r="M40" s="25" t="s">
        <v>136</v>
      </c>
      <c r="N40" s="25" t="s">
        <v>136</v>
      </c>
      <c r="O40" s="25" t="s">
        <v>39</v>
      </c>
      <c r="P40" s="25" t="s">
        <v>39</v>
      </c>
      <c r="Q40" s="25" t="s">
        <v>39</v>
      </c>
      <c r="R40" s="74" t="s">
        <v>175</v>
      </c>
    </row>
    <row r="41" spans="1:18" ht="20.399999999999999" x14ac:dyDescent="0.3">
      <c r="A41" s="92"/>
      <c r="B41" s="72" t="s">
        <v>151</v>
      </c>
      <c r="C41" s="75" t="s">
        <v>160</v>
      </c>
      <c r="D41" s="138"/>
      <c r="E41" s="25" t="s">
        <v>136</v>
      </c>
      <c r="F41" s="25" t="s">
        <v>39</v>
      </c>
      <c r="G41" s="25" t="s">
        <v>39</v>
      </c>
      <c r="H41" s="25" t="s">
        <v>39</v>
      </c>
      <c r="I41" s="25" t="s">
        <v>39</v>
      </c>
      <c r="J41" s="25" t="s">
        <v>39</v>
      </c>
      <c r="K41" s="25" t="s">
        <v>39</v>
      </c>
      <c r="L41" s="25" t="s">
        <v>39</v>
      </c>
      <c r="M41" s="25" t="s">
        <v>39</v>
      </c>
      <c r="N41" s="25" t="s">
        <v>39</v>
      </c>
      <c r="O41" s="25" t="s">
        <v>39</v>
      </c>
      <c r="P41" s="25" t="s">
        <v>39</v>
      </c>
      <c r="Q41" s="25" t="s">
        <v>39</v>
      </c>
      <c r="R41" s="74" t="s">
        <v>176</v>
      </c>
    </row>
    <row r="42" spans="1:18" ht="30.6" x14ac:dyDescent="0.3">
      <c r="A42" s="92"/>
      <c r="B42" s="72" t="s">
        <v>152</v>
      </c>
      <c r="C42" s="75" t="s">
        <v>161</v>
      </c>
      <c r="D42" s="138"/>
      <c r="E42" s="25" t="s">
        <v>136</v>
      </c>
      <c r="F42" s="25" t="s">
        <v>39</v>
      </c>
      <c r="G42" s="25" t="s">
        <v>39</v>
      </c>
      <c r="H42" s="25" t="s">
        <v>39</v>
      </c>
      <c r="I42" s="25" t="s">
        <v>39</v>
      </c>
      <c r="J42" s="25" t="s">
        <v>39</v>
      </c>
      <c r="K42" s="25" t="s">
        <v>39</v>
      </c>
      <c r="L42" s="25" t="s">
        <v>136</v>
      </c>
      <c r="M42" s="25" t="s">
        <v>136</v>
      </c>
      <c r="N42" s="25" t="s">
        <v>136</v>
      </c>
      <c r="O42" s="25" t="s">
        <v>39</v>
      </c>
      <c r="P42" s="25" t="s">
        <v>39</v>
      </c>
      <c r="Q42" s="25" t="s">
        <v>39</v>
      </c>
      <c r="R42" s="74" t="s">
        <v>168</v>
      </c>
    </row>
    <row r="43" spans="1:18" ht="20.399999999999999" x14ac:dyDescent="0.3">
      <c r="A43" s="92"/>
      <c r="B43" s="125" t="s">
        <v>153</v>
      </c>
      <c r="C43" s="75" t="s">
        <v>162</v>
      </c>
      <c r="D43" s="138"/>
      <c r="E43" s="25" t="s">
        <v>39</v>
      </c>
      <c r="F43" s="25" t="s">
        <v>39</v>
      </c>
      <c r="G43" s="25" t="s">
        <v>39</v>
      </c>
      <c r="H43" s="25" t="s">
        <v>39</v>
      </c>
      <c r="I43" s="25" t="s">
        <v>39</v>
      </c>
      <c r="J43" s="25" t="s">
        <v>39</v>
      </c>
      <c r="K43" s="25" t="s">
        <v>39</v>
      </c>
      <c r="L43" s="25" t="s">
        <v>133</v>
      </c>
      <c r="M43" s="25" t="s">
        <v>133</v>
      </c>
      <c r="N43" s="25" t="s">
        <v>133</v>
      </c>
      <c r="O43" s="25" t="s">
        <v>39</v>
      </c>
      <c r="P43" s="25" t="s">
        <v>39</v>
      </c>
      <c r="Q43" s="25" t="s">
        <v>39</v>
      </c>
      <c r="R43" s="74" t="s">
        <v>169</v>
      </c>
    </row>
    <row r="44" spans="1:18" ht="20.399999999999999" x14ac:dyDescent="0.3">
      <c r="A44" s="92"/>
      <c r="B44" s="72" t="s">
        <v>154</v>
      </c>
      <c r="C44" s="75" t="s">
        <v>157</v>
      </c>
      <c r="D44" s="138"/>
      <c r="E44" s="25" t="s">
        <v>136</v>
      </c>
      <c r="F44" s="25" t="s">
        <v>39</v>
      </c>
      <c r="G44" s="25" t="s">
        <v>39</v>
      </c>
      <c r="H44" s="25" t="s">
        <v>39</v>
      </c>
      <c r="I44" s="25" t="s">
        <v>39</v>
      </c>
      <c r="J44" s="25" t="s">
        <v>39</v>
      </c>
      <c r="K44" s="25" t="s">
        <v>39</v>
      </c>
      <c r="L44" s="25" t="s">
        <v>39</v>
      </c>
      <c r="M44" s="25" t="s">
        <v>39</v>
      </c>
      <c r="N44" s="25" t="s">
        <v>39</v>
      </c>
      <c r="O44" s="25" t="s">
        <v>39</v>
      </c>
      <c r="P44" s="25" t="s">
        <v>39</v>
      </c>
      <c r="Q44" s="25" t="s">
        <v>39</v>
      </c>
      <c r="R44" s="74" t="s">
        <v>177</v>
      </c>
    </row>
    <row r="45" spans="1:18" ht="20.399999999999999" x14ac:dyDescent="0.3">
      <c r="A45" s="92"/>
      <c r="B45" s="72" t="s">
        <v>200</v>
      </c>
      <c r="C45" s="75" t="s">
        <v>166</v>
      </c>
      <c r="D45" s="140" t="s">
        <v>199</v>
      </c>
      <c r="E45" s="25" t="s">
        <v>39</v>
      </c>
      <c r="F45" s="25" t="s">
        <v>39</v>
      </c>
      <c r="G45" s="25" t="s">
        <v>39</v>
      </c>
      <c r="H45" s="25" t="s">
        <v>39</v>
      </c>
      <c r="I45" s="25" t="s">
        <v>39</v>
      </c>
      <c r="J45" s="25" t="s">
        <v>39</v>
      </c>
      <c r="K45" s="25" t="s">
        <v>39</v>
      </c>
      <c r="L45" s="25" t="s">
        <v>39</v>
      </c>
      <c r="M45" s="25" t="s">
        <v>39</v>
      </c>
      <c r="N45" s="25" t="s">
        <v>39</v>
      </c>
      <c r="O45" s="25" t="s">
        <v>39</v>
      </c>
      <c r="P45" s="25" t="s">
        <v>39</v>
      </c>
      <c r="Q45" s="25" t="s">
        <v>39</v>
      </c>
      <c r="R45" s="74" t="s">
        <v>170</v>
      </c>
    </row>
    <row r="46" spans="1:18" ht="20.399999999999999" x14ac:dyDescent="0.3">
      <c r="A46" s="92"/>
      <c r="B46" s="72" t="s">
        <v>155</v>
      </c>
      <c r="C46" s="75" t="s">
        <v>163</v>
      </c>
      <c r="D46" s="138"/>
      <c r="E46" s="25" t="s">
        <v>39</v>
      </c>
      <c r="F46" s="25" t="s">
        <v>39</v>
      </c>
      <c r="G46" s="25" t="s">
        <v>39</v>
      </c>
      <c r="H46" s="25" t="s">
        <v>39</v>
      </c>
      <c r="I46" s="25" t="s">
        <v>39</v>
      </c>
      <c r="J46" s="25" t="s">
        <v>39</v>
      </c>
      <c r="K46" s="25" t="s">
        <v>39</v>
      </c>
      <c r="L46" s="25" t="s">
        <v>136</v>
      </c>
      <c r="M46" s="25" t="s">
        <v>136</v>
      </c>
      <c r="N46" s="25" t="s">
        <v>136</v>
      </c>
      <c r="O46" s="25" t="s">
        <v>39</v>
      </c>
      <c r="P46" s="25" t="s">
        <v>39</v>
      </c>
      <c r="Q46" s="25" t="s">
        <v>39</v>
      </c>
      <c r="R46" s="74" t="s">
        <v>171</v>
      </c>
    </row>
    <row r="47" spans="1:18" ht="30.6" x14ac:dyDescent="0.3">
      <c r="A47" s="92"/>
      <c r="B47" s="72" t="s">
        <v>205</v>
      </c>
      <c r="C47" s="75" t="s">
        <v>164</v>
      </c>
      <c r="D47" s="138"/>
      <c r="E47" s="25" t="s">
        <v>136</v>
      </c>
      <c r="F47" s="25" t="s">
        <v>39</v>
      </c>
      <c r="G47" s="25" t="s">
        <v>39</v>
      </c>
      <c r="H47" s="25" t="s">
        <v>39</v>
      </c>
      <c r="I47" s="25" t="s">
        <v>39</v>
      </c>
      <c r="J47" s="25" t="s">
        <v>39</v>
      </c>
      <c r="K47" s="25" t="s">
        <v>39</v>
      </c>
      <c r="L47" s="25" t="s">
        <v>136</v>
      </c>
      <c r="M47" s="25" t="s">
        <v>136</v>
      </c>
      <c r="N47" s="25" t="s">
        <v>136</v>
      </c>
      <c r="O47" s="25" t="s">
        <v>39</v>
      </c>
      <c r="P47" s="25" t="s">
        <v>39</v>
      </c>
      <c r="Q47" s="25" t="s">
        <v>39</v>
      </c>
      <c r="R47" s="74" t="s">
        <v>173</v>
      </c>
    </row>
    <row r="48" spans="1:18" ht="21" thickBot="1" x14ac:dyDescent="0.35">
      <c r="A48" s="93"/>
      <c r="B48" s="69" t="s">
        <v>206</v>
      </c>
      <c r="C48" s="67" t="s">
        <v>165</v>
      </c>
      <c r="D48" s="139"/>
      <c r="E48" s="99" t="s">
        <v>39</v>
      </c>
      <c r="F48" s="99" t="s">
        <v>39</v>
      </c>
      <c r="G48" s="99" t="s">
        <v>39</v>
      </c>
      <c r="H48" s="99" t="s">
        <v>39</v>
      </c>
      <c r="I48" s="99" t="s">
        <v>39</v>
      </c>
      <c r="J48" s="99" t="s">
        <v>39</v>
      </c>
      <c r="K48" s="99" t="s">
        <v>39</v>
      </c>
      <c r="L48" s="99" t="s">
        <v>136</v>
      </c>
      <c r="M48" s="99" t="s">
        <v>136</v>
      </c>
      <c r="N48" s="99" t="s">
        <v>136</v>
      </c>
      <c r="O48" s="99" t="s">
        <v>39</v>
      </c>
      <c r="P48" s="99" t="s">
        <v>39</v>
      </c>
      <c r="Q48" s="99" t="s">
        <v>39</v>
      </c>
      <c r="R48" s="68" t="s">
        <v>172</v>
      </c>
    </row>
    <row r="49" spans="1:9" x14ac:dyDescent="0.3">
      <c r="B49" s="117"/>
      <c r="C49" s="80"/>
      <c r="G49" s="127"/>
      <c r="H49" s="128"/>
      <c r="I49" s="128"/>
    </row>
    <row r="50" spans="1:9" x14ac:dyDescent="0.3">
      <c r="B50" s="117"/>
      <c r="C50" s="80"/>
      <c r="G50" s="129"/>
      <c r="H50" s="97"/>
      <c r="I50" s="97"/>
    </row>
    <row r="51" spans="1:9" x14ac:dyDescent="0.3">
      <c r="B51" s="117"/>
      <c r="C51" s="80"/>
      <c r="G51" s="129"/>
      <c r="H51" s="97"/>
      <c r="I51" s="97"/>
    </row>
    <row r="52" spans="1:9" x14ac:dyDescent="0.3">
      <c r="C52" s="80"/>
      <c r="G52" s="129"/>
      <c r="H52" s="97"/>
      <c r="I52" s="97"/>
    </row>
    <row r="53" spans="1:9" x14ac:dyDescent="0.3">
      <c r="C53" s="80"/>
    </row>
    <row r="58" spans="1:9" x14ac:dyDescent="0.3">
      <c r="A58" s="2"/>
    </row>
    <row r="59" spans="1:9" x14ac:dyDescent="0.3">
      <c r="A59" s="2"/>
    </row>
    <row r="60" spans="1:9" x14ac:dyDescent="0.3">
      <c r="A60" s="2"/>
    </row>
    <row r="61" spans="1:9" x14ac:dyDescent="0.3">
      <c r="A61" s="2"/>
    </row>
  </sheetData>
  <mergeCells count="9">
    <mergeCell ref="A38:A48"/>
    <mergeCell ref="A27:A37"/>
    <mergeCell ref="A1:D1"/>
    <mergeCell ref="A6:A11"/>
    <mergeCell ref="A17:A22"/>
    <mergeCell ref="E3:Q3"/>
    <mergeCell ref="A13:A14"/>
    <mergeCell ref="A15:A16"/>
    <mergeCell ref="A23:A26"/>
  </mergeCells>
  <conditionalFormatting sqref="C7:C8">
    <cfRule type="cellIs" dxfId="39" priority="62" operator="equal">
      <formula>0</formula>
    </cfRule>
  </conditionalFormatting>
  <conditionalFormatting sqref="G23:G25 L23:L25 E5:E22 G31:I37 G26:I29 L31 J29:L29 G5:L22 J31:K35 E26:E37 O27:P28 G30:N30 J26:N28 L32:N35 N5:Q5 M14:N25 O13:O26 N8:N13 O8:P12 N29 N31 O29:O37 Q8:Q37 J36:N48 O38:Q48">
    <cfRule type="cellIs" dxfId="38" priority="61" operator="equal">
      <formula>"none"</formula>
    </cfRule>
  </conditionalFormatting>
  <conditionalFormatting sqref="H23:I23">
    <cfRule type="cellIs" dxfId="37" priority="59" operator="equal">
      <formula>"none"</formula>
    </cfRule>
  </conditionalFormatting>
  <conditionalFormatting sqref="H24:I24">
    <cfRule type="cellIs" dxfId="36" priority="58" operator="equal">
      <formula>"none"</formula>
    </cfRule>
  </conditionalFormatting>
  <conditionalFormatting sqref="K23">
    <cfRule type="cellIs" dxfId="35" priority="55" operator="equal">
      <formula>"none"</formula>
    </cfRule>
  </conditionalFormatting>
  <conditionalFormatting sqref="K24">
    <cfRule type="cellIs" dxfId="34" priority="54" operator="equal">
      <formula>"none"</formula>
    </cfRule>
  </conditionalFormatting>
  <conditionalFormatting sqref="E25">
    <cfRule type="cellIs" dxfId="33" priority="52" operator="equal">
      <formula>"none"</formula>
    </cfRule>
  </conditionalFormatting>
  <conditionalFormatting sqref="M12 M5:M9">
    <cfRule type="cellIs" dxfId="32" priority="48" operator="equal">
      <formula>"none"</formula>
    </cfRule>
  </conditionalFormatting>
  <conditionalFormatting sqref="M13">
    <cfRule type="cellIs" dxfId="31" priority="47" operator="equal">
      <formula>"none"</formula>
    </cfRule>
  </conditionalFormatting>
  <conditionalFormatting sqref="N6:P7">
    <cfRule type="cellIs" dxfId="30" priority="43" operator="equal">
      <formula>"none"</formula>
    </cfRule>
  </conditionalFormatting>
  <conditionalFormatting sqref="M10:M11">
    <cfRule type="cellIs" dxfId="29" priority="38" operator="equal">
      <formula>"none"</formula>
    </cfRule>
  </conditionalFormatting>
  <conditionalFormatting sqref="H25:I25">
    <cfRule type="cellIs" dxfId="28" priority="35" operator="equal">
      <formula>"none"</formula>
    </cfRule>
  </conditionalFormatting>
  <conditionalFormatting sqref="M29 M31">
    <cfRule type="cellIs" dxfId="27" priority="34" operator="equal">
      <formula>"none"</formula>
    </cfRule>
  </conditionalFormatting>
  <conditionalFormatting sqref="H38:I52">
    <cfRule type="cellIs" dxfId="26" priority="24" operator="equal">
      <formula>"none"</formula>
    </cfRule>
  </conditionalFormatting>
  <conditionalFormatting sqref="F5:F33">
    <cfRule type="cellIs" dxfId="25" priority="27" operator="equal">
      <formula>"none"</formula>
    </cfRule>
  </conditionalFormatting>
  <conditionalFormatting sqref="G38:G48">
    <cfRule type="cellIs" dxfId="24" priority="26" operator="equal">
      <formula>"none"</formula>
    </cfRule>
  </conditionalFormatting>
  <conditionalFormatting sqref="E38:F48">
    <cfRule type="cellIs" dxfId="23" priority="25" operator="equal">
      <formula>"none"</formula>
    </cfRule>
  </conditionalFormatting>
  <conditionalFormatting sqref="J24">
    <cfRule type="cellIs" dxfId="22" priority="20" operator="equal">
      <formula>"none"</formula>
    </cfRule>
  </conditionalFormatting>
  <conditionalFormatting sqref="J23">
    <cfRule type="cellIs" dxfId="21" priority="21" operator="equal">
      <formula>"none"</formula>
    </cfRule>
  </conditionalFormatting>
  <conditionalFormatting sqref="J25">
    <cfRule type="cellIs" dxfId="20" priority="19" operator="equal">
      <formula>"none"</formula>
    </cfRule>
  </conditionalFormatting>
  <conditionalFormatting sqref="F34:F37">
    <cfRule type="cellIs" dxfId="19" priority="18" operator="equal">
      <formula>"none"</formula>
    </cfRule>
  </conditionalFormatting>
  <conditionalFormatting sqref="P13">
    <cfRule type="cellIs" dxfId="18" priority="17" operator="equal">
      <formula>"none"</formula>
    </cfRule>
  </conditionalFormatting>
  <conditionalFormatting sqref="P14">
    <cfRule type="cellIs" dxfId="17" priority="16" operator="equal">
      <formula>"none"</formula>
    </cfRule>
  </conditionalFormatting>
  <conditionalFormatting sqref="P15">
    <cfRule type="cellIs" dxfId="16" priority="15" operator="equal">
      <formula>"none"</formula>
    </cfRule>
  </conditionalFormatting>
  <conditionalFormatting sqref="P16">
    <cfRule type="cellIs" dxfId="15" priority="14" operator="equal">
      <formula>"none"</formula>
    </cfRule>
  </conditionalFormatting>
  <conditionalFormatting sqref="P17">
    <cfRule type="cellIs" dxfId="14" priority="13" operator="equal">
      <formula>"none"</formula>
    </cfRule>
  </conditionalFormatting>
  <conditionalFormatting sqref="P18">
    <cfRule type="cellIs" dxfId="13" priority="12" operator="equal">
      <formula>"none"</formula>
    </cfRule>
  </conditionalFormatting>
  <conditionalFormatting sqref="P19">
    <cfRule type="cellIs" dxfId="12" priority="11" operator="equal">
      <formula>"none"</formula>
    </cfRule>
  </conditionalFormatting>
  <conditionalFormatting sqref="P20">
    <cfRule type="cellIs" dxfId="11" priority="10" operator="equal">
      <formula>"none"</formula>
    </cfRule>
  </conditionalFormatting>
  <conditionalFormatting sqref="P21">
    <cfRule type="cellIs" dxfId="10" priority="9" operator="equal">
      <formula>"none"</formula>
    </cfRule>
  </conditionalFormatting>
  <conditionalFormatting sqref="P22">
    <cfRule type="cellIs" dxfId="9" priority="8" operator="equal">
      <formula>"none"</formula>
    </cfRule>
  </conditionalFormatting>
  <conditionalFormatting sqref="P23:P26">
    <cfRule type="cellIs" dxfId="8" priority="7" operator="equal">
      <formula>"none"</formula>
    </cfRule>
  </conditionalFormatting>
  <conditionalFormatting sqref="P29">
    <cfRule type="cellIs" dxfId="7" priority="6" operator="equal">
      <formula>"none"</formula>
    </cfRule>
  </conditionalFormatting>
  <conditionalFormatting sqref="P30">
    <cfRule type="cellIs" dxfId="6" priority="5" operator="equal">
      <formula>"none"</formula>
    </cfRule>
  </conditionalFormatting>
  <conditionalFormatting sqref="P31">
    <cfRule type="cellIs" dxfId="5" priority="4" operator="equal">
      <formula>"none"</formula>
    </cfRule>
  </conditionalFormatting>
  <conditionalFormatting sqref="P32">
    <cfRule type="cellIs" dxfId="4" priority="3" operator="equal">
      <formula>"none"</formula>
    </cfRule>
  </conditionalFormatting>
  <conditionalFormatting sqref="P33">
    <cfRule type="cellIs" dxfId="3" priority="2" operator="equal">
      <formula>"none"</formula>
    </cfRule>
  </conditionalFormatting>
  <conditionalFormatting sqref="P34:P37">
    <cfRule type="cellIs" dxfId="2" priority="1" operator="equal">
      <formula>"none"</formula>
    </cfRule>
  </conditionalFormatting>
  <printOptions horizontalCentered="1" verticalCentered="1" gridLines="1"/>
  <pageMargins left="0.45" right="0.45" top="0.5" bottom="0.5" header="0.3" footer="0.3"/>
  <pageSetup paperSize="17" scale="93" fitToHeight="2" orientation="landscape" r:id="rId1"/>
  <headerFooter>
    <oddHeader>Page &amp;P of &amp;N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0"/>
  <sheetViews>
    <sheetView workbookViewId="0">
      <selection activeCell="C10" sqref="C10"/>
    </sheetView>
  </sheetViews>
  <sheetFormatPr defaultColWidth="8.88671875" defaultRowHeight="14.4" x14ac:dyDescent="0.3"/>
  <cols>
    <col min="1" max="1" width="15.88671875" style="34" customWidth="1"/>
    <col min="2" max="2" width="17.44140625" style="34" customWidth="1"/>
    <col min="3" max="3" width="13.5546875" style="34" customWidth="1"/>
    <col min="4" max="16384" width="8.88671875" style="34"/>
  </cols>
  <sheetData>
    <row r="1" spans="1:12" ht="66.599999999999994" customHeight="1" x14ac:dyDescent="0.3">
      <c r="A1" s="94" t="s">
        <v>139</v>
      </c>
      <c r="B1" s="94"/>
      <c r="C1" s="94"/>
      <c r="D1" s="94"/>
      <c r="E1" s="94"/>
      <c r="F1" s="94"/>
      <c r="G1" s="94"/>
      <c r="H1" s="94"/>
      <c r="I1" s="94"/>
      <c r="J1" s="94"/>
      <c r="K1" s="94"/>
      <c r="L1" s="94"/>
    </row>
    <row r="3" spans="1:12" x14ac:dyDescent="0.3">
      <c r="A3" s="141" t="s">
        <v>104</v>
      </c>
      <c r="B3" s="60"/>
      <c r="C3" s="60"/>
    </row>
    <row r="4" spans="1:12" x14ac:dyDescent="0.3">
      <c r="A4" s="141" t="s">
        <v>99</v>
      </c>
      <c r="B4" s="60">
        <v>30</v>
      </c>
      <c r="C4" s="60"/>
    </row>
    <row r="5" spans="1:12" ht="43.8" thickBot="1" x14ac:dyDescent="0.35">
      <c r="A5" s="141" t="s">
        <v>100</v>
      </c>
      <c r="B5" s="60">
        <v>1</v>
      </c>
      <c r="C5" s="60"/>
      <c r="D5" s="34" t="s">
        <v>101</v>
      </c>
      <c r="E5" s="34" t="s">
        <v>101</v>
      </c>
      <c r="F5" s="158" t="s">
        <v>213</v>
      </c>
      <c r="G5" s="158" t="s">
        <v>212</v>
      </c>
      <c r="H5" s="34" t="s">
        <v>102</v>
      </c>
      <c r="I5" s="34" t="s">
        <v>102</v>
      </c>
    </row>
    <row r="6" spans="1:12" ht="48.6" thickBot="1" x14ac:dyDescent="0.35">
      <c r="D6" s="35" t="s">
        <v>61</v>
      </c>
      <c r="E6" s="35" t="s">
        <v>62</v>
      </c>
      <c r="F6" s="35" t="s">
        <v>63</v>
      </c>
      <c r="G6" s="35" t="s">
        <v>64</v>
      </c>
      <c r="H6" s="35" t="s">
        <v>65</v>
      </c>
      <c r="I6" s="35" t="s">
        <v>23</v>
      </c>
      <c r="J6" s="36" t="s">
        <v>66</v>
      </c>
      <c r="K6" s="37" t="s">
        <v>67</v>
      </c>
      <c r="L6" s="38" t="s">
        <v>105</v>
      </c>
    </row>
    <row r="7" spans="1:12" ht="48.6" thickBot="1" x14ac:dyDescent="0.35">
      <c r="A7" s="39" t="s">
        <v>76</v>
      </c>
      <c r="B7" s="145" t="s">
        <v>76</v>
      </c>
      <c r="C7" s="145" t="s">
        <v>58</v>
      </c>
      <c r="D7" s="40">
        <v>0</v>
      </c>
      <c r="E7" s="40">
        <v>0</v>
      </c>
      <c r="F7" s="40">
        <v>0</v>
      </c>
      <c r="G7" s="40">
        <f>G8</f>
        <v>1</v>
      </c>
      <c r="H7" s="40">
        <v>0</v>
      </c>
      <c r="I7" s="40">
        <v>0</v>
      </c>
      <c r="J7" s="40">
        <v>0</v>
      </c>
      <c r="K7" s="41">
        <v>0</v>
      </c>
      <c r="L7" s="40">
        <v>0</v>
      </c>
    </row>
    <row r="8" spans="1:12" ht="14.4" customHeight="1" x14ac:dyDescent="0.3">
      <c r="A8" s="89" t="s">
        <v>2</v>
      </c>
      <c r="B8" s="159" t="s">
        <v>3</v>
      </c>
      <c r="C8" s="146" t="s">
        <v>4</v>
      </c>
      <c r="D8" s="142">
        <v>0</v>
      </c>
      <c r="E8" s="142">
        <v>0</v>
      </c>
      <c r="F8" s="142">
        <f>ROUNDUP(MAX($B$4/15,$B$5),0)</f>
        <v>2</v>
      </c>
      <c r="G8" s="142">
        <f t="shared" ref="G8:H24" si="0">ROUNDUP($B$4/30,0)</f>
        <v>1</v>
      </c>
      <c r="H8" s="142">
        <v>0</v>
      </c>
      <c r="I8" s="142">
        <v>0</v>
      </c>
      <c r="J8" s="142">
        <v>0</v>
      </c>
      <c r="K8" s="142">
        <v>0</v>
      </c>
      <c r="L8" s="142">
        <f t="shared" ref="L8:L50" si="1">SUM(D8:K8)</f>
        <v>3</v>
      </c>
    </row>
    <row r="9" spans="1:12" x14ac:dyDescent="0.3">
      <c r="A9" s="92"/>
      <c r="B9" s="160" t="s">
        <v>5</v>
      </c>
      <c r="C9" s="147" t="s">
        <v>6</v>
      </c>
      <c r="D9" s="143">
        <f>$B$5</f>
        <v>1</v>
      </c>
      <c r="E9" s="143">
        <f>$B$5</f>
        <v>1</v>
      </c>
      <c r="F9" s="143">
        <f>ROUNDUP(MAX($B$4/15,$B$5),0)</f>
        <v>2</v>
      </c>
      <c r="G9" s="143">
        <f t="shared" si="0"/>
        <v>1</v>
      </c>
      <c r="H9" s="143">
        <v>0</v>
      </c>
      <c r="I9" s="143">
        <v>0</v>
      </c>
      <c r="J9" s="143">
        <v>0</v>
      </c>
      <c r="K9" s="143">
        <v>0</v>
      </c>
      <c r="L9" s="143">
        <f t="shared" si="1"/>
        <v>5</v>
      </c>
    </row>
    <row r="10" spans="1:12" x14ac:dyDescent="0.3">
      <c r="A10" s="92"/>
      <c r="B10" s="161" t="s">
        <v>125</v>
      </c>
      <c r="C10" s="118" t="s">
        <v>126</v>
      </c>
      <c r="D10" s="143">
        <f>$B$5</f>
        <v>1</v>
      </c>
      <c r="E10" s="143">
        <f>$B$5</f>
        <v>1</v>
      </c>
      <c r="F10" s="143">
        <f>ROUNDUP(MAX($B$4/15,$B$5),0)</f>
        <v>2</v>
      </c>
      <c r="G10" s="143">
        <f t="shared" si="0"/>
        <v>1</v>
      </c>
      <c r="H10" s="143">
        <v>0</v>
      </c>
      <c r="I10" s="143">
        <v>0</v>
      </c>
      <c r="J10" s="143">
        <v>0</v>
      </c>
      <c r="K10" s="143">
        <v>0</v>
      </c>
      <c r="L10" s="143">
        <f t="shared" ref="L10" si="2">SUM(D10:K10)</f>
        <v>5</v>
      </c>
    </row>
    <row r="11" spans="1:12" x14ac:dyDescent="0.3">
      <c r="A11" s="92"/>
      <c r="B11" s="160" t="s">
        <v>7</v>
      </c>
      <c r="C11" s="147" t="s">
        <v>8</v>
      </c>
      <c r="D11" s="143">
        <v>0</v>
      </c>
      <c r="E11" s="143">
        <v>0</v>
      </c>
      <c r="F11" s="143">
        <f>ROUNDUP(MAX($B$4/15,$B$5),0)</f>
        <v>2</v>
      </c>
      <c r="G11" s="143">
        <f t="shared" si="0"/>
        <v>1</v>
      </c>
      <c r="H11" s="143">
        <v>0</v>
      </c>
      <c r="I11" s="143">
        <v>0</v>
      </c>
      <c r="J11" s="143">
        <v>0</v>
      </c>
      <c r="K11" s="143">
        <v>0</v>
      </c>
      <c r="L11" s="143">
        <f t="shared" si="1"/>
        <v>3</v>
      </c>
    </row>
    <row r="12" spans="1:12" x14ac:dyDescent="0.3">
      <c r="A12" s="92"/>
      <c r="B12" s="160" t="s">
        <v>9</v>
      </c>
      <c r="C12" s="148" t="s">
        <v>10</v>
      </c>
      <c r="D12" s="143">
        <f>$B$5</f>
        <v>1</v>
      </c>
      <c r="E12" s="143">
        <f>$B$5</f>
        <v>1</v>
      </c>
      <c r="F12" s="143">
        <f>ROUNDUP(MAX($B$4/15,$B$5),0)</f>
        <v>2</v>
      </c>
      <c r="G12" s="143">
        <f t="shared" si="0"/>
        <v>1</v>
      </c>
      <c r="H12" s="143">
        <v>0</v>
      </c>
      <c r="I12" s="143">
        <v>0</v>
      </c>
      <c r="J12" s="143">
        <v>0</v>
      </c>
      <c r="K12" s="143">
        <v>0</v>
      </c>
      <c r="L12" s="143">
        <f t="shared" ref="L12" si="3">SUM(D12:K12)</f>
        <v>5</v>
      </c>
    </row>
    <row r="13" spans="1:12" ht="60.6" thickBot="1" x14ac:dyDescent="0.35">
      <c r="A13" s="93"/>
      <c r="B13" s="162" t="s">
        <v>127</v>
      </c>
      <c r="C13" s="126" t="s">
        <v>128</v>
      </c>
      <c r="D13" s="144">
        <f>$B$5</f>
        <v>1</v>
      </c>
      <c r="E13" s="144">
        <f>$B$5</f>
        <v>1</v>
      </c>
      <c r="F13" s="144">
        <f>ROUNDUP(MAX($B$4/15,$B$5),0)</f>
        <v>2</v>
      </c>
      <c r="G13" s="144">
        <f t="shared" si="0"/>
        <v>1</v>
      </c>
      <c r="H13" s="144">
        <v>0</v>
      </c>
      <c r="I13" s="144">
        <v>0</v>
      </c>
      <c r="J13" s="144">
        <v>0</v>
      </c>
      <c r="K13" s="144">
        <v>0</v>
      </c>
      <c r="L13" s="144">
        <f t="shared" si="1"/>
        <v>5</v>
      </c>
    </row>
    <row r="14" spans="1:12" ht="15" thickBot="1" x14ac:dyDescent="0.35">
      <c r="A14" s="10" t="s">
        <v>11</v>
      </c>
      <c r="B14" s="163" t="s">
        <v>44</v>
      </c>
      <c r="C14" s="149" t="s">
        <v>82</v>
      </c>
      <c r="D14" s="48">
        <v>0</v>
      </c>
      <c r="E14" s="48">
        <v>0</v>
      </c>
      <c r="F14" s="48">
        <f>ROUNDUP(MAX($B$4/15,$B$5),0)</f>
        <v>2</v>
      </c>
      <c r="G14" s="40">
        <f>ROUNDUP($B$4/15,0)</f>
        <v>2</v>
      </c>
      <c r="H14" s="48">
        <f t="shared" si="0"/>
        <v>1</v>
      </c>
      <c r="I14" s="48">
        <v>0</v>
      </c>
      <c r="J14" s="48">
        <v>0</v>
      </c>
      <c r="K14" s="49">
        <v>0</v>
      </c>
      <c r="L14" s="40">
        <f t="shared" si="1"/>
        <v>5</v>
      </c>
    </row>
    <row r="15" spans="1:12" x14ac:dyDescent="0.3">
      <c r="A15" s="89" t="s">
        <v>17</v>
      </c>
      <c r="B15" s="164" t="s">
        <v>114</v>
      </c>
      <c r="C15" s="150" t="s">
        <v>208</v>
      </c>
      <c r="D15" s="42">
        <f>$B$5</f>
        <v>1</v>
      </c>
      <c r="E15" s="50">
        <f>D15+F15</f>
        <v>4</v>
      </c>
      <c r="F15" s="50">
        <f>ROUNDUP(MAX($B$4/10,$B$5),0)</f>
        <v>3</v>
      </c>
      <c r="G15" s="50">
        <f t="shared" si="0"/>
        <v>1</v>
      </c>
      <c r="H15" s="50">
        <v>0</v>
      </c>
      <c r="I15" s="50">
        <f>ROUNDUP($B$4/30,0)</f>
        <v>1</v>
      </c>
      <c r="J15" s="50">
        <v>0</v>
      </c>
      <c r="K15" s="50">
        <v>0</v>
      </c>
      <c r="L15" s="42">
        <f t="shared" ref="L15" si="4">SUM(D15:K15)</f>
        <v>10</v>
      </c>
    </row>
    <row r="16" spans="1:12" ht="24.6" thickBot="1" x14ac:dyDescent="0.35">
      <c r="A16" s="93"/>
      <c r="B16" s="165" t="s">
        <v>115</v>
      </c>
      <c r="C16" s="151" t="s">
        <v>209</v>
      </c>
      <c r="D16" s="44">
        <f>$B$5</f>
        <v>1</v>
      </c>
      <c r="E16" s="51">
        <f>D16+F16</f>
        <v>4</v>
      </c>
      <c r="F16" s="51">
        <f>ROUNDUP(MAX($B$4/10,$B$5),0)</f>
        <v>3</v>
      </c>
      <c r="G16" s="51">
        <f t="shared" si="0"/>
        <v>1</v>
      </c>
      <c r="H16" s="51">
        <v>0</v>
      </c>
      <c r="I16" s="51">
        <f>ROUNDUP($B$4/30,0)</f>
        <v>1</v>
      </c>
      <c r="J16" s="51">
        <v>0</v>
      </c>
      <c r="K16" s="51">
        <v>0</v>
      </c>
      <c r="L16" s="44">
        <f t="shared" si="1"/>
        <v>10</v>
      </c>
    </row>
    <row r="17" spans="1:13" ht="24" x14ac:dyDescent="0.3">
      <c r="A17" s="89" t="s">
        <v>18</v>
      </c>
      <c r="B17" s="163" t="s">
        <v>68</v>
      </c>
      <c r="C17" s="156" t="s">
        <v>210</v>
      </c>
      <c r="D17" s="42">
        <f>$B$5</f>
        <v>1</v>
      </c>
      <c r="E17" s="50">
        <f>D17+F17</f>
        <v>2</v>
      </c>
      <c r="F17" s="42">
        <f>ROUNDUP(MAX($B$4/30,$B$5),0)</f>
        <v>1</v>
      </c>
      <c r="G17" s="42">
        <f t="shared" si="0"/>
        <v>1</v>
      </c>
      <c r="H17" s="42">
        <v>0</v>
      </c>
      <c r="I17" s="50">
        <f>ROUNDUP($B$4/30,0)</f>
        <v>1</v>
      </c>
      <c r="J17" s="42">
        <v>0</v>
      </c>
      <c r="K17" s="43">
        <v>0</v>
      </c>
      <c r="L17" s="42">
        <f>SUM(D17:K17)</f>
        <v>6</v>
      </c>
    </row>
    <row r="18" spans="1:13" ht="15" thickBot="1" x14ac:dyDescent="0.35">
      <c r="A18" s="93"/>
      <c r="B18" s="166" t="s">
        <v>69</v>
      </c>
      <c r="C18" s="153" t="s">
        <v>211</v>
      </c>
      <c r="D18" s="46">
        <f>$B$5</f>
        <v>1</v>
      </c>
      <c r="E18" s="52">
        <f>D18+F18</f>
        <v>2</v>
      </c>
      <c r="F18" s="46">
        <f>ROUNDUP(MAX($B$4/30,$B$5),0)</f>
        <v>1</v>
      </c>
      <c r="G18" s="46">
        <f t="shared" si="0"/>
        <v>1</v>
      </c>
      <c r="H18" s="46">
        <v>0</v>
      </c>
      <c r="I18" s="51">
        <f>ROUNDUP($B$4/30,0)</f>
        <v>1</v>
      </c>
      <c r="J18" s="46">
        <v>0</v>
      </c>
      <c r="K18" s="47">
        <v>0</v>
      </c>
      <c r="L18" s="46">
        <f>SUM(D18:K18)</f>
        <v>6</v>
      </c>
    </row>
    <row r="19" spans="1:13" x14ac:dyDescent="0.3">
      <c r="A19" s="89" t="s">
        <v>26</v>
      </c>
      <c r="B19" s="163" t="s">
        <v>27</v>
      </c>
      <c r="C19" s="152" t="s">
        <v>28</v>
      </c>
      <c r="D19" s="53">
        <v>0</v>
      </c>
      <c r="E19" s="53">
        <v>0</v>
      </c>
      <c r="F19" s="53">
        <v>0</v>
      </c>
      <c r="G19" s="53">
        <f t="shared" si="0"/>
        <v>1</v>
      </c>
      <c r="H19" s="53">
        <v>0</v>
      </c>
      <c r="I19" s="53">
        <v>0</v>
      </c>
      <c r="J19" s="53">
        <v>0</v>
      </c>
      <c r="K19" s="54">
        <v>0</v>
      </c>
      <c r="L19" s="42">
        <f t="shared" si="1"/>
        <v>1</v>
      </c>
    </row>
    <row r="20" spans="1:13" ht="24" x14ac:dyDescent="0.3">
      <c r="A20" s="92"/>
      <c r="B20" s="167" t="s">
        <v>29</v>
      </c>
      <c r="C20" s="154" t="s">
        <v>30</v>
      </c>
      <c r="D20" s="55">
        <v>0</v>
      </c>
      <c r="E20" s="55">
        <v>0</v>
      </c>
      <c r="F20" s="55">
        <v>0</v>
      </c>
      <c r="G20" s="55">
        <f t="shared" si="0"/>
        <v>1</v>
      </c>
      <c r="H20" s="55">
        <v>0</v>
      </c>
      <c r="I20" s="55">
        <v>0</v>
      </c>
      <c r="J20" s="55">
        <v>0</v>
      </c>
      <c r="K20" s="56">
        <v>0</v>
      </c>
      <c r="L20" s="44">
        <f t="shared" si="1"/>
        <v>1</v>
      </c>
    </row>
    <row r="21" spans="1:13" x14ac:dyDescent="0.3">
      <c r="A21" s="92"/>
      <c r="B21" s="167" t="s">
        <v>31</v>
      </c>
      <c r="C21" s="155" t="s">
        <v>32</v>
      </c>
      <c r="D21" s="55">
        <v>0</v>
      </c>
      <c r="E21" s="55">
        <v>0</v>
      </c>
      <c r="F21" s="55">
        <v>0</v>
      </c>
      <c r="G21" s="55">
        <f t="shared" si="0"/>
        <v>1</v>
      </c>
      <c r="H21" s="55">
        <v>0</v>
      </c>
      <c r="I21" s="55">
        <v>0</v>
      </c>
      <c r="J21" s="55">
        <v>0</v>
      </c>
      <c r="K21" s="56">
        <v>0</v>
      </c>
      <c r="L21" s="44">
        <f t="shared" si="1"/>
        <v>1</v>
      </c>
    </row>
    <row r="22" spans="1:13" x14ac:dyDescent="0.3">
      <c r="A22" s="92"/>
      <c r="B22" s="167" t="s">
        <v>37</v>
      </c>
      <c r="C22" s="155" t="s">
        <v>38</v>
      </c>
      <c r="D22" s="44">
        <v>0</v>
      </c>
      <c r="E22" s="44">
        <v>0</v>
      </c>
      <c r="F22" s="44">
        <v>0</v>
      </c>
      <c r="G22" s="44">
        <f t="shared" si="0"/>
        <v>1</v>
      </c>
      <c r="H22" s="44">
        <v>0</v>
      </c>
      <c r="I22" s="44">
        <v>0</v>
      </c>
      <c r="J22" s="44">
        <v>0</v>
      </c>
      <c r="K22" s="45">
        <v>0</v>
      </c>
      <c r="L22" s="44">
        <f t="shared" si="1"/>
        <v>1</v>
      </c>
    </row>
    <row r="23" spans="1:13" x14ac:dyDescent="0.3">
      <c r="A23" s="92"/>
      <c r="B23" s="167" t="s">
        <v>33</v>
      </c>
      <c r="C23" s="155" t="s">
        <v>34</v>
      </c>
      <c r="D23" s="44">
        <v>0</v>
      </c>
      <c r="E23" s="44">
        <v>0</v>
      </c>
      <c r="F23" s="44">
        <v>0</v>
      </c>
      <c r="G23" s="44">
        <f t="shared" si="0"/>
        <v>1</v>
      </c>
      <c r="H23" s="44">
        <v>0</v>
      </c>
      <c r="I23" s="44">
        <v>0</v>
      </c>
      <c r="J23" s="44">
        <v>0</v>
      </c>
      <c r="K23" s="45">
        <v>0</v>
      </c>
      <c r="L23" s="44">
        <f t="shared" si="1"/>
        <v>1</v>
      </c>
    </row>
    <row r="24" spans="1:13" ht="15" thickBot="1" x14ac:dyDescent="0.35">
      <c r="A24" s="93"/>
      <c r="B24" s="168" t="s">
        <v>35</v>
      </c>
      <c r="C24" s="153" t="s">
        <v>36</v>
      </c>
      <c r="D24" s="46">
        <v>0</v>
      </c>
      <c r="E24" s="46">
        <v>0</v>
      </c>
      <c r="F24" s="46">
        <v>0</v>
      </c>
      <c r="G24" s="46">
        <f t="shared" si="0"/>
        <v>1</v>
      </c>
      <c r="H24" s="46">
        <v>0</v>
      </c>
      <c r="I24" s="46">
        <v>0</v>
      </c>
      <c r="J24" s="46">
        <v>0</v>
      </c>
      <c r="K24" s="47">
        <v>0</v>
      </c>
      <c r="L24" s="46">
        <f t="shared" si="1"/>
        <v>1</v>
      </c>
    </row>
    <row r="25" spans="1:13" ht="36" x14ac:dyDescent="0.3">
      <c r="A25" s="81" t="s">
        <v>103</v>
      </c>
      <c r="B25" s="150" t="s">
        <v>77</v>
      </c>
      <c r="C25" s="150" t="s">
        <v>20</v>
      </c>
      <c r="D25" s="61">
        <v>0</v>
      </c>
      <c r="E25" s="61">
        <v>0</v>
      </c>
      <c r="F25" s="61">
        <v>0</v>
      </c>
      <c r="G25" s="61">
        <v>0</v>
      </c>
      <c r="H25" s="61">
        <v>0</v>
      </c>
      <c r="I25" s="61">
        <v>0</v>
      </c>
      <c r="J25" s="61">
        <v>0</v>
      </c>
      <c r="K25" s="61">
        <f>ROUNDUP(B4/30,0)</f>
        <v>1</v>
      </c>
      <c r="L25" s="42">
        <f t="shared" si="1"/>
        <v>1</v>
      </c>
    </row>
    <row r="26" spans="1:13" ht="48" x14ac:dyDescent="0.3">
      <c r="A26" s="82"/>
      <c r="B26" s="57" t="s">
        <v>78</v>
      </c>
      <c r="C26" s="57" t="s">
        <v>113</v>
      </c>
      <c r="D26" s="62">
        <v>0</v>
      </c>
      <c r="E26" s="62">
        <v>0</v>
      </c>
      <c r="F26" s="62">
        <v>0</v>
      </c>
      <c r="G26" s="62">
        <v>0</v>
      </c>
      <c r="H26" s="62">
        <v>0</v>
      </c>
      <c r="I26" s="62">
        <v>0</v>
      </c>
      <c r="J26" s="62">
        <v>0</v>
      </c>
      <c r="K26" s="62">
        <f>ROUNDUP(B4/30,0)</f>
        <v>1</v>
      </c>
      <c r="L26" s="44">
        <f t="shared" si="1"/>
        <v>1</v>
      </c>
    </row>
    <row r="27" spans="1:13" ht="24" x14ac:dyDescent="0.25">
      <c r="A27" s="95"/>
      <c r="B27" s="57" t="s">
        <v>21</v>
      </c>
      <c r="C27" s="57" t="s">
        <v>22</v>
      </c>
      <c r="D27" s="62">
        <v>0</v>
      </c>
      <c r="E27" s="62">
        <v>0</v>
      </c>
      <c r="F27" s="62">
        <f>(ROUNDUP(MAX((B4/10),B5),0))</f>
        <v>3</v>
      </c>
      <c r="G27" s="62">
        <v>0</v>
      </c>
      <c r="H27" s="62">
        <v>0</v>
      </c>
      <c r="I27" s="62">
        <f>(ROUNDUP(MAX((B4/10),B5),0))</f>
        <v>3</v>
      </c>
      <c r="J27" s="62">
        <v>0</v>
      </c>
      <c r="K27" s="62">
        <v>0</v>
      </c>
      <c r="L27" s="44">
        <f t="shared" si="1"/>
        <v>6</v>
      </c>
      <c r="M27" s="181" t="s">
        <v>119</v>
      </c>
    </row>
    <row r="28" spans="1:13" ht="24.6" thickBot="1" x14ac:dyDescent="0.35">
      <c r="A28" s="96"/>
      <c r="B28" s="169" t="s">
        <v>24</v>
      </c>
      <c r="C28" s="151" t="s">
        <v>25</v>
      </c>
      <c r="D28" s="63">
        <v>0</v>
      </c>
      <c r="E28" s="63">
        <v>0</v>
      </c>
      <c r="F28" s="63">
        <f>(ROUNDUP(MAX((B4/10),B5),0))</f>
        <v>3</v>
      </c>
      <c r="G28" s="63">
        <v>0</v>
      </c>
      <c r="H28" s="63">
        <v>0</v>
      </c>
      <c r="I28" s="63">
        <f>(ROUNDUP(MAX((B4/10),B5),0))</f>
        <v>3</v>
      </c>
      <c r="J28" s="63">
        <v>0</v>
      </c>
      <c r="K28" s="63">
        <v>0</v>
      </c>
      <c r="L28" s="46">
        <f t="shared" si="1"/>
        <v>6</v>
      </c>
    </row>
    <row r="29" spans="1:13" ht="24" x14ac:dyDescent="0.3">
      <c r="A29" s="81" t="s">
        <v>12</v>
      </c>
      <c r="B29" s="163" t="s">
        <v>85</v>
      </c>
      <c r="C29" s="150" t="s">
        <v>13</v>
      </c>
      <c r="D29" s="44">
        <v>0</v>
      </c>
      <c r="E29" s="44">
        <v>0</v>
      </c>
      <c r="F29" s="44">
        <v>0</v>
      </c>
      <c r="G29" s="44">
        <v>0</v>
      </c>
      <c r="H29" s="44">
        <v>0</v>
      </c>
      <c r="I29" s="44">
        <v>0</v>
      </c>
      <c r="J29" s="44">
        <v>0</v>
      </c>
      <c r="K29" s="44">
        <v>0</v>
      </c>
      <c r="L29" s="44">
        <f t="shared" si="1"/>
        <v>0</v>
      </c>
    </row>
    <row r="30" spans="1:13" ht="36" x14ac:dyDescent="0.3">
      <c r="A30" s="82"/>
      <c r="B30" s="167" t="s">
        <v>85</v>
      </c>
      <c r="C30" s="170" t="s">
        <v>202</v>
      </c>
      <c r="D30" s="44">
        <v>0</v>
      </c>
      <c r="E30" s="44">
        <v>0</v>
      </c>
      <c r="F30" s="44">
        <v>0</v>
      </c>
      <c r="G30" s="44">
        <v>0</v>
      </c>
      <c r="H30" s="44">
        <v>0</v>
      </c>
      <c r="I30" s="44">
        <v>0</v>
      </c>
      <c r="J30" s="44">
        <v>0</v>
      </c>
      <c r="K30" s="44">
        <v>0</v>
      </c>
      <c r="L30" s="44">
        <f t="shared" ref="L30" si="5">SUM(D30:K30)</f>
        <v>0</v>
      </c>
    </row>
    <row r="31" spans="1:13" x14ac:dyDescent="0.3">
      <c r="A31" s="82"/>
      <c r="B31" s="171" t="s">
        <v>86</v>
      </c>
      <c r="C31" s="58" t="s">
        <v>14</v>
      </c>
      <c r="D31" s="44">
        <v>0</v>
      </c>
      <c r="E31" s="44">
        <v>0</v>
      </c>
      <c r="F31" s="44">
        <v>0</v>
      </c>
      <c r="G31" s="44">
        <v>0</v>
      </c>
      <c r="H31" s="44">
        <v>0</v>
      </c>
      <c r="I31" s="44">
        <v>0</v>
      </c>
      <c r="J31" s="44">
        <v>0</v>
      </c>
      <c r="K31" s="44">
        <v>0</v>
      </c>
      <c r="L31" s="44">
        <f t="shared" si="1"/>
        <v>0</v>
      </c>
    </row>
    <row r="32" spans="1:13" x14ac:dyDescent="0.3">
      <c r="A32" s="82"/>
      <c r="B32" s="172" t="s">
        <v>142</v>
      </c>
      <c r="C32" s="173" t="s">
        <v>14</v>
      </c>
      <c r="D32" s="44">
        <v>0</v>
      </c>
      <c r="E32" s="44">
        <v>0</v>
      </c>
      <c r="F32" s="44">
        <v>0</v>
      </c>
      <c r="G32" s="44">
        <v>0</v>
      </c>
      <c r="H32" s="44">
        <v>0</v>
      </c>
      <c r="I32" s="44">
        <v>0</v>
      </c>
      <c r="J32" s="44">
        <v>0</v>
      </c>
      <c r="K32" s="44">
        <v>0</v>
      </c>
      <c r="L32" s="44">
        <f t="shared" ref="L32" si="6">SUM(D32:K32)</f>
        <v>0</v>
      </c>
    </row>
    <row r="33" spans="1:12" x14ac:dyDescent="0.3">
      <c r="A33" s="82"/>
      <c r="B33" s="167" t="s">
        <v>87</v>
      </c>
      <c r="C33" s="58" t="s">
        <v>14</v>
      </c>
      <c r="D33" s="44">
        <v>0</v>
      </c>
      <c r="E33" s="44">
        <v>0</v>
      </c>
      <c r="F33" s="44">
        <v>0</v>
      </c>
      <c r="G33" s="44">
        <v>0</v>
      </c>
      <c r="H33" s="44">
        <v>0</v>
      </c>
      <c r="I33" s="44">
        <v>0</v>
      </c>
      <c r="J33" s="44">
        <v>0</v>
      </c>
      <c r="K33" s="44">
        <v>0</v>
      </c>
      <c r="L33" s="44">
        <f t="shared" si="1"/>
        <v>0</v>
      </c>
    </row>
    <row r="34" spans="1:12" x14ac:dyDescent="0.3">
      <c r="A34" s="82"/>
      <c r="B34" s="167" t="s">
        <v>15</v>
      </c>
      <c r="C34" s="174" t="s">
        <v>51</v>
      </c>
      <c r="D34" s="44">
        <v>0</v>
      </c>
      <c r="E34" s="44">
        <v>0</v>
      </c>
      <c r="F34" s="44">
        <v>0</v>
      </c>
      <c r="G34" s="44">
        <v>0</v>
      </c>
      <c r="H34" s="44">
        <v>0</v>
      </c>
      <c r="I34" s="44">
        <v>0</v>
      </c>
      <c r="J34" s="44">
        <v>0</v>
      </c>
      <c r="K34" s="44">
        <v>0</v>
      </c>
      <c r="L34" s="44">
        <f t="shared" si="1"/>
        <v>0</v>
      </c>
    </row>
    <row r="35" spans="1:12" ht="24" x14ac:dyDescent="0.3">
      <c r="A35" s="82"/>
      <c r="B35" s="167" t="s">
        <v>16</v>
      </c>
      <c r="C35" s="157" t="s">
        <v>80</v>
      </c>
      <c r="D35" s="44">
        <v>0</v>
      </c>
      <c r="E35" s="44">
        <v>0</v>
      </c>
      <c r="F35" s="44">
        <v>0</v>
      </c>
      <c r="G35" s="44">
        <v>0</v>
      </c>
      <c r="H35" s="44">
        <v>0</v>
      </c>
      <c r="I35" s="44">
        <v>0</v>
      </c>
      <c r="J35" s="44">
        <v>0</v>
      </c>
      <c r="K35" s="44">
        <v>0</v>
      </c>
      <c r="L35" s="44">
        <f t="shared" si="1"/>
        <v>0</v>
      </c>
    </row>
    <row r="36" spans="1:12" ht="48" x14ac:dyDescent="0.3">
      <c r="A36" s="82"/>
      <c r="B36" s="172" t="s">
        <v>98</v>
      </c>
      <c r="C36" s="157" t="s">
        <v>14</v>
      </c>
      <c r="D36" s="44">
        <v>0</v>
      </c>
      <c r="E36" s="44">
        <v>0</v>
      </c>
      <c r="F36" s="44">
        <v>0</v>
      </c>
      <c r="G36" s="44">
        <v>0</v>
      </c>
      <c r="H36" s="44">
        <v>0</v>
      </c>
      <c r="I36" s="44">
        <v>0</v>
      </c>
      <c r="J36" s="44">
        <v>0</v>
      </c>
      <c r="K36" s="44">
        <v>0</v>
      </c>
      <c r="L36" s="44">
        <f>SUM(D36:K36)</f>
        <v>0</v>
      </c>
    </row>
    <row r="37" spans="1:12" ht="60" x14ac:dyDescent="0.3">
      <c r="A37" s="82"/>
      <c r="B37" s="172" t="s">
        <v>135</v>
      </c>
      <c r="C37" s="57" t="s">
        <v>123</v>
      </c>
      <c r="D37" s="44">
        <v>0</v>
      </c>
      <c r="E37" s="44">
        <v>0</v>
      </c>
      <c r="F37" s="44">
        <v>0</v>
      </c>
      <c r="G37" s="44">
        <v>0</v>
      </c>
      <c r="H37" s="44">
        <v>0</v>
      </c>
      <c r="I37" s="44">
        <v>0</v>
      </c>
      <c r="J37" s="44">
        <v>0</v>
      </c>
      <c r="K37" s="44">
        <v>0</v>
      </c>
      <c r="L37" s="44">
        <f>SUM(D37:K37)</f>
        <v>0</v>
      </c>
    </row>
    <row r="38" spans="1:12" ht="60" x14ac:dyDescent="0.3">
      <c r="A38" s="82"/>
      <c r="B38" s="167" t="s">
        <v>122</v>
      </c>
      <c r="C38" s="58" t="s">
        <v>95</v>
      </c>
      <c r="D38" s="44">
        <v>0</v>
      </c>
      <c r="E38" s="44">
        <v>0</v>
      </c>
      <c r="F38" s="44">
        <v>0</v>
      </c>
      <c r="G38" s="44">
        <v>0</v>
      </c>
      <c r="H38" s="44">
        <v>0</v>
      </c>
      <c r="I38" s="44">
        <v>0</v>
      </c>
      <c r="J38" s="44">
        <v>0</v>
      </c>
      <c r="K38" s="44">
        <v>0</v>
      </c>
      <c r="L38" s="44">
        <v>0</v>
      </c>
    </row>
    <row r="39" spans="1:12" ht="48.6" thickBot="1" x14ac:dyDescent="0.35">
      <c r="A39" s="83"/>
      <c r="B39" s="168" t="s">
        <v>96</v>
      </c>
      <c r="C39" s="59" t="s">
        <v>97</v>
      </c>
      <c r="D39" s="46">
        <v>0</v>
      </c>
      <c r="E39" s="46">
        <v>0</v>
      </c>
      <c r="F39" s="46">
        <v>0</v>
      </c>
      <c r="G39" s="46">
        <v>0</v>
      </c>
      <c r="H39" s="46">
        <v>0</v>
      </c>
      <c r="I39" s="46">
        <v>0</v>
      </c>
      <c r="J39" s="46">
        <v>0</v>
      </c>
      <c r="K39" s="46">
        <v>0</v>
      </c>
      <c r="L39" s="46">
        <f t="shared" si="1"/>
        <v>0</v>
      </c>
    </row>
    <row r="40" spans="1:12" x14ac:dyDescent="0.3">
      <c r="A40" s="89" t="s">
        <v>156</v>
      </c>
      <c r="B40" s="175" t="s">
        <v>143</v>
      </c>
      <c r="C40" s="176" t="s">
        <v>157</v>
      </c>
      <c r="D40" s="42">
        <v>0</v>
      </c>
      <c r="E40" s="42">
        <v>0</v>
      </c>
      <c r="F40" s="42">
        <v>0</v>
      </c>
      <c r="G40" s="42">
        <v>0</v>
      </c>
      <c r="H40" s="42">
        <v>0</v>
      </c>
      <c r="I40" s="42">
        <v>0</v>
      </c>
      <c r="J40" s="42">
        <v>0</v>
      </c>
      <c r="K40" s="42">
        <v>0</v>
      </c>
      <c r="L40" s="42">
        <f t="shared" ref="L40:L45" si="7">SUM(D40:K40)</f>
        <v>0</v>
      </c>
    </row>
    <row r="41" spans="1:12" ht="84" x14ac:dyDescent="0.3">
      <c r="A41" s="92"/>
      <c r="B41" s="172" t="s">
        <v>149</v>
      </c>
      <c r="C41" s="172" t="s">
        <v>158</v>
      </c>
      <c r="D41" s="44">
        <v>0</v>
      </c>
      <c r="E41" s="44">
        <v>0</v>
      </c>
      <c r="F41" s="44">
        <v>0</v>
      </c>
      <c r="G41" s="44">
        <f>ROUNDUP($B$4/30,0)</f>
        <v>1</v>
      </c>
      <c r="H41" s="44">
        <v>0</v>
      </c>
      <c r="I41" s="44">
        <v>0</v>
      </c>
      <c r="J41" s="44">
        <v>0</v>
      </c>
      <c r="K41" s="44">
        <v>0</v>
      </c>
      <c r="L41" s="44">
        <f t="shared" si="1"/>
        <v>1</v>
      </c>
    </row>
    <row r="42" spans="1:12" x14ac:dyDescent="0.3">
      <c r="A42" s="92"/>
      <c r="B42" s="172" t="s">
        <v>150</v>
      </c>
      <c r="C42" s="172" t="s">
        <v>159</v>
      </c>
      <c r="D42" s="44">
        <v>0</v>
      </c>
      <c r="E42" s="44">
        <f>D42</f>
        <v>0</v>
      </c>
      <c r="F42" s="44">
        <f>ROUNDUP(MAX($B$4/30,$B$5),0)</f>
        <v>1</v>
      </c>
      <c r="G42" s="44">
        <f t="shared" ref="G42:H42" si="8">ROUNDUP($B$4/30,0)</f>
        <v>1</v>
      </c>
      <c r="H42" s="44">
        <f t="shared" si="8"/>
        <v>1</v>
      </c>
      <c r="I42" s="44">
        <v>0</v>
      </c>
      <c r="J42" s="44">
        <v>0</v>
      </c>
      <c r="K42" s="44">
        <v>0</v>
      </c>
      <c r="L42" s="44">
        <f t="shared" si="1"/>
        <v>3</v>
      </c>
    </row>
    <row r="43" spans="1:12" ht="24" x14ac:dyDescent="0.3">
      <c r="A43" s="92"/>
      <c r="B43" s="177" t="s">
        <v>151</v>
      </c>
      <c r="C43" s="172" t="s">
        <v>160</v>
      </c>
      <c r="D43" s="44">
        <f>$B$5</f>
        <v>1</v>
      </c>
      <c r="E43" s="44">
        <f>D43</f>
        <v>1</v>
      </c>
      <c r="F43" s="44">
        <f>ROUNDUP(MAX($B$4/30,$B$5),0)</f>
        <v>1</v>
      </c>
      <c r="G43" s="44">
        <f t="shared" ref="G41:H44" si="9">ROUNDUP($B$4/30,0)</f>
        <v>1</v>
      </c>
      <c r="H43" s="44">
        <v>0</v>
      </c>
      <c r="I43" s="44">
        <f>ROUNDUP($B$4/30,0)</f>
        <v>1</v>
      </c>
      <c r="J43" s="44">
        <v>0</v>
      </c>
      <c r="K43" s="44">
        <v>0</v>
      </c>
      <c r="L43" s="44">
        <f t="shared" si="1"/>
        <v>5</v>
      </c>
    </row>
    <row r="44" spans="1:12" ht="36" x14ac:dyDescent="0.3">
      <c r="A44" s="92"/>
      <c r="B44" s="177" t="s">
        <v>152</v>
      </c>
      <c r="C44" s="172" t="s">
        <v>161</v>
      </c>
      <c r="D44" s="44">
        <f>$B$5</f>
        <v>1</v>
      </c>
      <c r="E44" s="44">
        <f>D44</f>
        <v>1</v>
      </c>
      <c r="F44" s="44">
        <f>ROUNDUP(MAX($B$4/30,$B$5),0)</f>
        <v>1</v>
      </c>
      <c r="G44" s="44">
        <f t="shared" si="9"/>
        <v>1</v>
      </c>
      <c r="H44" s="44">
        <v>0</v>
      </c>
      <c r="I44" s="44">
        <v>0</v>
      </c>
      <c r="J44" s="44">
        <v>0</v>
      </c>
      <c r="K44" s="44">
        <v>0</v>
      </c>
      <c r="L44" s="44">
        <f t="shared" si="1"/>
        <v>4</v>
      </c>
    </row>
    <row r="45" spans="1:12" ht="24" x14ac:dyDescent="0.3">
      <c r="A45" s="92"/>
      <c r="B45" s="178" t="s">
        <v>153</v>
      </c>
      <c r="C45" s="172" t="s">
        <v>162</v>
      </c>
      <c r="D45" s="44">
        <v>0</v>
      </c>
      <c r="E45" s="44">
        <v>0</v>
      </c>
      <c r="F45" s="44">
        <v>0</v>
      </c>
      <c r="G45" s="44">
        <v>0</v>
      </c>
      <c r="H45" s="44">
        <v>0</v>
      </c>
      <c r="I45" s="44">
        <v>0</v>
      </c>
      <c r="J45" s="44">
        <v>0</v>
      </c>
      <c r="K45" s="44">
        <v>0</v>
      </c>
      <c r="L45" s="44">
        <f t="shared" si="1"/>
        <v>0</v>
      </c>
    </row>
    <row r="46" spans="1:12" x14ac:dyDescent="0.3">
      <c r="A46" s="92"/>
      <c r="B46" s="177" t="s">
        <v>154</v>
      </c>
      <c r="C46" s="172" t="s">
        <v>157</v>
      </c>
      <c r="D46" s="44">
        <v>0</v>
      </c>
      <c r="E46" s="44">
        <v>0</v>
      </c>
      <c r="F46" s="44">
        <v>0</v>
      </c>
      <c r="G46" s="44">
        <v>0</v>
      </c>
      <c r="H46" s="44">
        <v>0</v>
      </c>
      <c r="I46" s="44">
        <v>0</v>
      </c>
      <c r="J46" s="44">
        <v>0</v>
      </c>
      <c r="K46" s="44">
        <v>0</v>
      </c>
      <c r="L46" s="44">
        <f t="shared" si="1"/>
        <v>0</v>
      </c>
    </row>
    <row r="47" spans="1:12" ht="24" x14ac:dyDescent="0.3">
      <c r="A47" s="92"/>
      <c r="B47" s="177" t="s">
        <v>200</v>
      </c>
      <c r="C47" s="172" t="s">
        <v>166</v>
      </c>
      <c r="D47" s="44">
        <v>0</v>
      </c>
      <c r="E47" s="44">
        <v>0</v>
      </c>
      <c r="F47" s="44">
        <v>0</v>
      </c>
      <c r="G47" s="44">
        <v>0</v>
      </c>
      <c r="H47" s="44">
        <v>0</v>
      </c>
      <c r="I47" s="44">
        <v>0</v>
      </c>
      <c r="J47" s="44">
        <v>0</v>
      </c>
      <c r="K47" s="44">
        <v>0</v>
      </c>
      <c r="L47" s="44">
        <f t="shared" si="1"/>
        <v>0</v>
      </c>
    </row>
    <row r="48" spans="1:12" ht="24" x14ac:dyDescent="0.3">
      <c r="A48" s="92"/>
      <c r="B48" s="177" t="s">
        <v>155</v>
      </c>
      <c r="C48" s="172" t="s">
        <v>163</v>
      </c>
      <c r="D48" s="44">
        <v>0</v>
      </c>
      <c r="E48" s="44">
        <f>D48</f>
        <v>0</v>
      </c>
      <c r="F48" s="44">
        <f>ROUNDUP(MAX($B$4/30,$B$5),0)</f>
        <v>1</v>
      </c>
      <c r="G48" s="44">
        <f>ROUNDUP($B$4/30,0)</f>
        <v>1</v>
      </c>
      <c r="H48" s="44">
        <v>0</v>
      </c>
      <c r="I48" s="44">
        <v>0</v>
      </c>
      <c r="J48" s="44">
        <v>0</v>
      </c>
      <c r="K48" s="44">
        <v>0</v>
      </c>
      <c r="L48" s="44">
        <f t="shared" si="1"/>
        <v>2</v>
      </c>
    </row>
    <row r="49" spans="1:12" x14ac:dyDescent="0.3">
      <c r="A49" s="92"/>
      <c r="B49" s="177" t="s">
        <v>205</v>
      </c>
      <c r="C49" s="172" t="s">
        <v>164</v>
      </c>
      <c r="D49" s="44">
        <v>0</v>
      </c>
      <c r="E49" s="44">
        <f t="shared" ref="E49:E50" si="10">D49</f>
        <v>0</v>
      </c>
      <c r="F49" s="44">
        <f t="shared" ref="F49:G50" si="11">ROUNDUP(MAX($B$4/30,$B$5),0)</f>
        <v>1</v>
      </c>
      <c r="G49" s="44">
        <f>ROUNDUP($B$4/30,0)</f>
        <v>1</v>
      </c>
      <c r="H49" s="44">
        <v>0</v>
      </c>
      <c r="I49" s="44">
        <f>ROUNDUP($B$4/30,0)</f>
        <v>1</v>
      </c>
      <c r="J49" s="44">
        <v>0</v>
      </c>
      <c r="K49" s="44">
        <v>0</v>
      </c>
      <c r="L49" s="44">
        <f t="shared" si="1"/>
        <v>3</v>
      </c>
    </row>
    <row r="50" spans="1:12" ht="24.6" thickBot="1" x14ac:dyDescent="0.35">
      <c r="A50" s="93"/>
      <c r="B50" s="179" t="s">
        <v>206</v>
      </c>
      <c r="C50" s="180" t="s">
        <v>165</v>
      </c>
      <c r="D50" s="46">
        <v>0</v>
      </c>
      <c r="E50" s="46">
        <f t="shared" si="10"/>
        <v>0</v>
      </c>
      <c r="F50" s="46">
        <v>0</v>
      </c>
      <c r="G50" s="46">
        <f>ROUNDUP($B$4/30,0)</f>
        <v>1</v>
      </c>
      <c r="H50" s="46">
        <v>0</v>
      </c>
      <c r="I50" s="46">
        <f>ROUNDUP($B$4/30,0)</f>
        <v>1</v>
      </c>
      <c r="J50" s="46">
        <v>0</v>
      </c>
      <c r="K50" s="46">
        <v>0</v>
      </c>
      <c r="L50" s="46">
        <f t="shared" si="1"/>
        <v>2</v>
      </c>
    </row>
  </sheetData>
  <mergeCells count="6">
    <mergeCell ref="A17:A18"/>
    <mergeCell ref="A19:A24"/>
    <mergeCell ref="A40:A50"/>
    <mergeCell ref="A1:L1"/>
    <mergeCell ref="A15:A16"/>
    <mergeCell ref="A8:A13"/>
  </mergeCells>
  <conditionalFormatting sqref="C9">
    <cfRule type="cellIs" dxfId="1" priority="4" operator="equal">
      <formula>0</formula>
    </cfRule>
  </conditionalFormatting>
  <conditionalFormatting sqref="C10">
    <cfRule type="cellIs" dxfId="0" priority="1" operator="equal">
      <formula>0</formula>
    </cfRule>
  </conditionalFormatting>
  <pageMargins left="0.7" right="0.7" top="0.75" bottom="0.75" header="0.3" footer="0.3"/>
  <pageSetup orientation="portrait" r:id="rId1"/>
  <ignoredErrors>
    <ignoredError sqref="G14 L15" 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Lab analytes by network type</vt:lpstr>
      <vt:lpstr>generic QC</vt:lpstr>
      <vt:lpstr>'Lab analytes by network type'!Print_Titles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 Arnold</dc:creator>
  <cp:lastModifiedBy>Terri Arnold</cp:lastModifiedBy>
  <cp:lastPrinted>2012-07-13T21:05:42Z</cp:lastPrinted>
  <dcterms:created xsi:type="dcterms:W3CDTF">2012-06-18T13:35:35Z</dcterms:created>
  <dcterms:modified xsi:type="dcterms:W3CDTF">2015-04-28T20:48:33Z</dcterms:modified>
</cp:coreProperties>
</file>