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0" yWindow="-15" windowWidth="32940" windowHeight="10455"/>
  </bookViews>
  <sheets>
    <sheet name="WY2015 NFSN Chem Sampling" sheetId="4" r:id="rId1"/>
    <sheet name="WY2015 NFSN Eco Sampling" sheetId="10" r:id="rId2"/>
    <sheet name="Sample counts" sheetId="11" r:id="rId3"/>
    <sheet name="Sample frequency" sheetId="12" r:id="rId4"/>
    <sheet name="Continuous Monitoring Sites" sheetId="18" r:id="rId5"/>
    <sheet name="Definitions" sheetId="5" r:id="rId6"/>
    <sheet name="WY2013 NFSN Eco Sampling" sheetId="14" r:id="rId7"/>
    <sheet name="WY2013 NFSN Chem Sampling" sheetId="15" r:id="rId8"/>
    <sheet name="WY 2014 NFSN Chem Sampling" sheetId="16" r:id="rId9"/>
    <sheet name="WY 2014 NFSN Eco Sampling" sheetId="17" r:id="rId10"/>
    <sheet name="Sheet1" sheetId="19" r:id="rId11"/>
  </sheets>
  <definedNames>
    <definedName name="_xlnm._FilterDatabase" localSheetId="2" hidden="1">'Sample counts'!$A$1:$V$48</definedName>
    <definedName name="_xlnm._FilterDatabase" localSheetId="0" hidden="1">'WY2015 NFSN Chem Sampling'!$A$2:$BF$2</definedName>
    <definedName name="_xlnm._FilterDatabase" localSheetId="1" hidden="1">'WY2015 NFSN Eco Sampling'!$A$1:$AF$43</definedName>
    <definedName name="_xlnm.Print_Titles" localSheetId="0">'WY2015 NFSN Chem Sampling'!$B:$D</definedName>
    <definedName name="_xlnm.Print_Titles" localSheetId="1">'WY2015 NFSN Eco Sampling'!$B:$D,'WY2015 NFSN Eco Sampling'!$2:$4</definedName>
  </definedNames>
  <calcPr calcId="145621"/>
</workbook>
</file>

<file path=xl/calcChain.xml><?xml version="1.0" encoding="utf-8"?>
<calcChain xmlns="http://schemas.openxmlformats.org/spreadsheetml/2006/main">
  <c r="AN187" i="4" l="1"/>
  <c r="AN185" i="4"/>
  <c r="AN184" i="4"/>
  <c r="AO180" i="4"/>
  <c r="AN180" i="4"/>
  <c r="AO176" i="4"/>
  <c r="AN176" i="4"/>
  <c r="AO173" i="4"/>
  <c r="AN173" i="4"/>
  <c r="AO168" i="4"/>
  <c r="AN168" i="4"/>
  <c r="AO163" i="4"/>
  <c r="AN163" i="4"/>
  <c r="AO156" i="4"/>
  <c r="AN156" i="4"/>
  <c r="AO152" i="4"/>
  <c r="AN152" i="4"/>
  <c r="AO145" i="4"/>
  <c r="AN145" i="4"/>
  <c r="AO142" i="4"/>
  <c r="AN142" i="4"/>
  <c r="AO139" i="4"/>
  <c r="AN139" i="4"/>
  <c r="AO136" i="4"/>
  <c r="AN136" i="4"/>
  <c r="AO131" i="4"/>
  <c r="AN131" i="4"/>
  <c r="AO126" i="4"/>
  <c r="AN126" i="4"/>
  <c r="AO122" i="4"/>
  <c r="AN122" i="4"/>
  <c r="AO119" i="4"/>
  <c r="AN119" i="4"/>
  <c r="AO116" i="4"/>
  <c r="AN116" i="4"/>
  <c r="AO110" i="4"/>
  <c r="AN110" i="4"/>
  <c r="AO105" i="4"/>
  <c r="AN105" i="4"/>
  <c r="AO100" i="4"/>
  <c r="AN100" i="4"/>
  <c r="AO96" i="4"/>
  <c r="AN96" i="4"/>
  <c r="AO93" i="4"/>
  <c r="AN93" i="4"/>
  <c r="AO87" i="4"/>
  <c r="AN87" i="4"/>
  <c r="AO78" i="4"/>
  <c r="AN78" i="4"/>
  <c r="AO72" i="4"/>
  <c r="AN72" i="4"/>
  <c r="AO68" i="4"/>
  <c r="AN68" i="4"/>
  <c r="AO61" i="4"/>
  <c r="AN61" i="4"/>
  <c r="AO57" i="4"/>
  <c r="AN57" i="4"/>
  <c r="AO54" i="4"/>
  <c r="AN54" i="4"/>
  <c r="AO49" i="4"/>
  <c r="AN49" i="4"/>
  <c r="AO43" i="4"/>
  <c r="AN43" i="4"/>
  <c r="AO40" i="4"/>
  <c r="AN40" i="4"/>
  <c r="AO35" i="4"/>
  <c r="AN35" i="4"/>
  <c r="AO30" i="4"/>
  <c r="AN30" i="4"/>
  <c r="AO21" i="4"/>
  <c r="AN21" i="4"/>
  <c r="AO16" i="4"/>
  <c r="AN16" i="4"/>
  <c r="AO10" i="4"/>
  <c r="AN10" i="4"/>
  <c r="AO7" i="4"/>
  <c r="AN7" i="4"/>
  <c r="AN183" i="4" s="1"/>
  <c r="AS180" i="4"/>
  <c r="AR180" i="4"/>
  <c r="AQ180" i="4"/>
  <c r="AP180" i="4"/>
  <c r="AS176" i="4"/>
  <c r="AR176" i="4"/>
  <c r="AQ176" i="4"/>
  <c r="AP176" i="4"/>
  <c r="AS173" i="4"/>
  <c r="AR173" i="4"/>
  <c r="AQ173" i="4"/>
  <c r="AP173" i="4"/>
  <c r="AS168" i="4"/>
  <c r="AR168" i="4"/>
  <c r="AQ168" i="4"/>
  <c r="AP168" i="4"/>
  <c r="AS163" i="4"/>
  <c r="AR163" i="4"/>
  <c r="AQ163" i="4"/>
  <c r="AP163" i="4"/>
  <c r="AS156" i="4"/>
  <c r="AR156" i="4"/>
  <c r="AQ156" i="4"/>
  <c r="AP156" i="4"/>
  <c r="AS152" i="4"/>
  <c r="AR152" i="4"/>
  <c r="AQ152" i="4"/>
  <c r="AP152" i="4"/>
  <c r="AS145" i="4"/>
  <c r="AR145" i="4"/>
  <c r="AQ145" i="4"/>
  <c r="AP145" i="4"/>
  <c r="AS142" i="4"/>
  <c r="AR142" i="4"/>
  <c r="AQ142" i="4"/>
  <c r="AP142" i="4"/>
  <c r="AS139" i="4"/>
  <c r="AR139" i="4"/>
  <c r="AQ139" i="4"/>
  <c r="AP139" i="4"/>
  <c r="AS136" i="4"/>
  <c r="AR136" i="4"/>
  <c r="AQ136" i="4"/>
  <c r="AP136" i="4"/>
  <c r="AS131" i="4"/>
  <c r="AR131" i="4"/>
  <c r="AQ131" i="4"/>
  <c r="AP131" i="4"/>
  <c r="AS126" i="4"/>
  <c r="AR126" i="4"/>
  <c r="AQ126" i="4"/>
  <c r="AP126" i="4"/>
  <c r="AS122" i="4"/>
  <c r="AR122" i="4"/>
  <c r="AQ122" i="4"/>
  <c r="AP122" i="4"/>
  <c r="AS119" i="4"/>
  <c r="AR119" i="4"/>
  <c r="AQ119" i="4"/>
  <c r="AP119" i="4"/>
  <c r="AS116" i="4"/>
  <c r="AR116" i="4"/>
  <c r="AQ116" i="4"/>
  <c r="AP116" i="4"/>
  <c r="AS110" i="4"/>
  <c r="AR110" i="4"/>
  <c r="AQ110" i="4"/>
  <c r="AP110" i="4"/>
  <c r="AS105" i="4"/>
  <c r="AR105" i="4"/>
  <c r="AQ105" i="4"/>
  <c r="AP105" i="4"/>
  <c r="AS100" i="4"/>
  <c r="AR100" i="4"/>
  <c r="AQ100" i="4"/>
  <c r="AP100" i="4"/>
  <c r="AS96" i="4"/>
  <c r="AR96" i="4"/>
  <c r="AQ96" i="4"/>
  <c r="AP96" i="4"/>
  <c r="AS93" i="4"/>
  <c r="AR93" i="4"/>
  <c r="AQ93" i="4"/>
  <c r="AP93" i="4"/>
  <c r="AS87" i="4"/>
  <c r="AR87" i="4"/>
  <c r="AQ87" i="4"/>
  <c r="AP87" i="4"/>
  <c r="AS78" i="4"/>
  <c r="AR78" i="4"/>
  <c r="AQ78" i="4"/>
  <c r="AP78" i="4"/>
  <c r="AS72" i="4"/>
  <c r="AR72" i="4"/>
  <c r="AQ72" i="4"/>
  <c r="AP72" i="4"/>
  <c r="AS68" i="4"/>
  <c r="AR68" i="4"/>
  <c r="AQ68" i="4"/>
  <c r="AP68" i="4"/>
  <c r="AS61" i="4"/>
  <c r="AR61" i="4"/>
  <c r="AQ61" i="4"/>
  <c r="AP61" i="4"/>
  <c r="AS57" i="4"/>
  <c r="AR57" i="4"/>
  <c r="AQ57" i="4"/>
  <c r="AP57" i="4"/>
  <c r="AS54" i="4"/>
  <c r="AR54" i="4"/>
  <c r="AQ54" i="4"/>
  <c r="AP54" i="4"/>
  <c r="AS49" i="4"/>
  <c r="AR49" i="4"/>
  <c r="AQ49" i="4"/>
  <c r="AP49" i="4"/>
  <c r="AS43" i="4"/>
  <c r="AR43" i="4"/>
  <c r="AQ43" i="4"/>
  <c r="AP43" i="4"/>
  <c r="AS40" i="4"/>
  <c r="AR40" i="4"/>
  <c r="AQ40" i="4"/>
  <c r="AP40" i="4"/>
  <c r="AS35" i="4"/>
  <c r="AR35" i="4"/>
  <c r="AQ35" i="4"/>
  <c r="AP35" i="4"/>
  <c r="AS30" i="4"/>
  <c r="AR30" i="4"/>
  <c r="AQ30" i="4"/>
  <c r="AP30" i="4"/>
  <c r="AS21" i="4"/>
  <c r="AR21" i="4"/>
  <c r="AQ21" i="4"/>
  <c r="AP21" i="4"/>
  <c r="AS16" i="4"/>
  <c r="AR16" i="4"/>
  <c r="AQ16" i="4"/>
  <c r="AP16" i="4"/>
  <c r="AS10" i="4"/>
  <c r="AR10" i="4"/>
  <c r="AQ10" i="4"/>
  <c r="AP10" i="4"/>
  <c r="AS7" i="4"/>
  <c r="AR7" i="4"/>
  <c r="AR183" i="4" s="1"/>
  <c r="AQ7" i="4"/>
  <c r="AP7" i="4"/>
  <c r="AP183" i="4" s="1"/>
  <c r="AP185" i="4" s="1"/>
  <c r="AN186" i="4" l="1"/>
  <c r="AJ54" i="4" l="1"/>
  <c r="AL54" i="4"/>
  <c r="AH54" i="4"/>
  <c r="AF54" i="4"/>
  <c r="AD54" i="4"/>
  <c r="AB54" i="4"/>
  <c r="N54" i="4"/>
  <c r="P54" i="4"/>
  <c r="T54" i="4"/>
  <c r="R54" i="4"/>
  <c r="V54" i="4"/>
  <c r="X54" i="4"/>
  <c r="Z49" i="4"/>
  <c r="AB49" i="4"/>
  <c r="AD49" i="4"/>
  <c r="AT49" i="4"/>
  <c r="AL49" i="4"/>
  <c r="AJ49" i="4"/>
  <c r="AH49" i="4"/>
  <c r="AF49" i="4"/>
  <c r="T49" i="4"/>
  <c r="X49" i="4"/>
  <c r="V49" i="4"/>
  <c r="R49" i="4"/>
  <c r="P49" i="4"/>
  <c r="N49" i="4"/>
  <c r="E29" i="12" l="1"/>
  <c r="Z54" i="4"/>
  <c r="E38" i="12"/>
  <c r="AK45" i="10" l="1"/>
  <c r="AF45" i="10"/>
  <c r="Z45" i="10"/>
  <c r="W45" i="10"/>
  <c r="T45" i="10"/>
  <c r="Q45" i="10"/>
  <c r="AM43" i="10"/>
  <c r="AH43" i="10"/>
  <c r="AB43" i="10"/>
  <c r="Y43" i="10"/>
  <c r="V43" i="10"/>
  <c r="S43" i="10"/>
  <c r="AN43" i="10" s="1"/>
  <c r="AM42" i="10"/>
  <c r="AH42" i="10"/>
  <c r="AB42" i="10"/>
  <c r="Y42" i="10"/>
  <c r="AN42" i="10" s="1"/>
  <c r="V42" i="10"/>
  <c r="S42" i="10"/>
  <c r="AM41" i="10"/>
  <c r="AH41" i="10"/>
  <c r="AB41" i="10"/>
  <c r="Y41" i="10"/>
  <c r="V41" i="10"/>
  <c r="AN41" i="10" s="1"/>
  <c r="S41" i="10"/>
  <c r="AM40" i="10"/>
  <c r="AH40" i="10"/>
  <c r="AB40" i="10"/>
  <c r="Y40" i="10"/>
  <c r="V40" i="10"/>
  <c r="S40" i="10"/>
  <c r="AN40" i="10" s="1"/>
  <c r="AM39" i="10"/>
  <c r="AH39" i="10"/>
  <c r="AB39" i="10"/>
  <c r="Y39" i="10"/>
  <c r="V39" i="10"/>
  <c r="S39" i="10"/>
  <c r="AN39" i="10" s="1"/>
  <c r="AM38" i="10"/>
  <c r="AH38" i="10"/>
  <c r="AB38" i="10"/>
  <c r="Y38" i="10"/>
  <c r="AN38" i="10" s="1"/>
  <c r="V38" i="10"/>
  <c r="S38" i="10"/>
  <c r="AM37" i="10"/>
  <c r="AH37" i="10"/>
  <c r="AB37" i="10"/>
  <c r="Y37" i="10"/>
  <c r="V37" i="10"/>
  <c r="AN37" i="10" s="1"/>
  <c r="S37" i="10"/>
  <c r="AM36" i="10"/>
  <c r="AH36" i="10"/>
  <c r="AB36" i="10"/>
  <c r="Y36" i="10"/>
  <c r="V36" i="10"/>
  <c r="S36" i="10"/>
  <c r="AN36" i="10" s="1"/>
  <c r="AM35" i="10"/>
  <c r="AH35" i="10"/>
  <c r="AB35" i="10"/>
  <c r="Y35" i="10"/>
  <c r="V35" i="10"/>
  <c r="S35" i="10"/>
  <c r="AN35" i="10" s="1"/>
  <c r="AM34" i="10"/>
  <c r="AH34" i="10"/>
  <c r="AB34" i="10"/>
  <c r="Y34" i="10"/>
  <c r="AN34" i="10" s="1"/>
  <c r="V34" i="10"/>
  <c r="S34" i="10"/>
  <c r="AM33" i="10"/>
  <c r="AH33" i="10"/>
  <c r="AB33" i="10"/>
  <c r="Y33" i="10"/>
  <c r="V33" i="10"/>
  <c r="AN33" i="10" s="1"/>
  <c r="S33" i="10"/>
  <c r="AM32" i="10"/>
  <c r="AH32" i="10"/>
  <c r="AB32" i="10"/>
  <c r="Y32" i="10"/>
  <c r="V32" i="10"/>
  <c r="S32" i="10"/>
  <c r="AN32" i="10" s="1"/>
  <c r="AM31" i="10"/>
  <c r="AH31" i="10"/>
  <c r="AB31" i="10"/>
  <c r="Y31" i="10"/>
  <c r="V31" i="10"/>
  <c r="S31" i="10"/>
  <c r="AN31" i="10" s="1"/>
  <c r="AM30" i="10"/>
  <c r="AH30" i="10"/>
  <c r="AB30" i="10"/>
  <c r="Y30" i="10"/>
  <c r="AN30" i="10" s="1"/>
  <c r="V30" i="10"/>
  <c r="S30" i="10"/>
  <c r="AM29" i="10"/>
  <c r="AH29" i="10"/>
  <c r="AB29" i="10"/>
  <c r="Y29" i="10"/>
  <c r="V29" i="10"/>
  <c r="AN29" i="10" s="1"/>
  <c r="S29" i="10"/>
  <c r="AM28" i="10"/>
  <c r="AH28" i="10"/>
  <c r="AB28" i="10"/>
  <c r="Y28" i="10"/>
  <c r="V28" i="10"/>
  <c r="S28" i="10"/>
  <c r="AN28" i="10" s="1"/>
  <c r="AM27" i="10"/>
  <c r="AH27" i="10"/>
  <c r="AB27" i="10"/>
  <c r="Y27" i="10"/>
  <c r="V27" i="10"/>
  <c r="S27" i="10"/>
  <c r="AN27" i="10" s="1"/>
  <c r="AM26" i="10"/>
  <c r="AH26" i="10"/>
  <c r="AB26" i="10"/>
  <c r="Y26" i="10"/>
  <c r="AN26" i="10" s="1"/>
  <c r="V26" i="10"/>
  <c r="S26" i="10"/>
  <c r="AM25" i="10"/>
  <c r="AH25" i="10"/>
  <c r="AB25" i="10"/>
  <c r="Y25" i="10"/>
  <c r="V25" i="10"/>
  <c r="S25" i="10"/>
  <c r="AN25" i="10" s="1"/>
  <c r="AM24" i="10"/>
  <c r="AH24" i="10"/>
  <c r="AB24" i="10"/>
  <c r="Y24" i="10"/>
  <c r="V24" i="10"/>
  <c r="S24" i="10"/>
  <c r="AN24" i="10" s="1"/>
  <c r="AM23" i="10"/>
  <c r="AH23" i="10"/>
  <c r="AB23" i="10"/>
  <c r="Y23" i="10"/>
  <c r="AN23" i="10" s="1"/>
  <c r="V23" i="10"/>
  <c r="S23" i="10"/>
  <c r="AM22" i="10"/>
  <c r="AH22" i="10"/>
  <c r="AB22" i="10"/>
  <c r="Y22" i="10"/>
  <c r="AN22" i="10" s="1"/>
  <c r="V22" i="10"/>
  <c r="S22" i="10"/>
  <c r="AM21" i="10"/>
  <c r="AH21" i="10"/>
  <c r="AB21" i="10"/>
  <c r="Y21" i="10"/>
  <c r="V21" i="10"/>
  <c r="S21" i="10"/>
  <c r="AN21" i="10" s="1"/>
  <c r="AM20" i="10"/>
  <c r="AH20" i="10"/>
  <c r="AB20" i="10"/>
  <c r="Y20" i="10"/>
  <c r="V20" i="10"/>
  <c r="S20" i="10"/>
  <c r="AN20" i="10" s="1"/>
  <c r="AM19" i="10"/>
  <c r="AH19" i="10"/>
  <c r="AB19" i="10"/>
  <c r="Y19" i="10"/>
  <c r="AN19" i="10" s="1"/>
  <c r="V19" i="10"/>
  <c r="S19" i="10"/>
  <c r="AM18" i="10"/>
  <c r="AH18" i="10"/>
  <c r="AB18" i="10"/>
  <c r="Y18" i="10"/>
  <c r="AN18" i="10" s="1"/>
  <c r="V18" i="10"/>
  <c r="S18" i="10"/>
  <c r="AM17" i="10"/>
  <c r="AH17" i="10"/>
  <c r="AB17" i="10"/>
  <c r="Y17" i="10"/>
  <c r="V17" i="10"/>
  <c r="S17" i="10"/>
  <c r="AN17" i="10" s="1"/>
  <c r="AM16" i="10"/>
  <c r="AH16" i="10"/>
  <c r="AB16" i="10"/>
  <c r="Y16" i="10"/>
  <c r="V16" i="10"/>
  <c r="S16" i="10"/>
  <c r="AN16" i="10" s="1"/>
  <c r="AM15" i="10"/>
  <c r="AH15" i="10"/>
  <c r="AB15" i="10"/>
  <c r="Y15" i="10"/>
  <c r="AN15" i="10" s="1"/>
  <c r="V15" i="10"/>
  <c r="S15" i="10"/>
  <c r="AM14" i="10"/>
  <c r="AH14" i="10"/>
  <c r="AB14" i="10"/>
  <c r="Y14" i="10"/>
  <c r="AN14" i="10" s="1"/>
  <c r="V14" i="10"/>
  <c r="S14" i="10"/>
  <c r="AM13" i="10"/>
  <c r="AH13" i="10"/>
  <c r="AB13" i="10"/>
  <c r="Y13" i="10"/>
  <c r="V13" i="10"/>
  <c r="S13" i="10"/>
  <c r="AN13" i="10" s="1"/>
  <c r="AM12" i="10"/>
  <c r="AH12" i="10"/>
  <c r="AB12" i="10"/>
  <c r="Y12" i="10"/>
  <c r="V12" i="10"/>
  <c r="S12" i="10"/>
  <c r="AN12" i="10" s="1"/>
  <c r="AM11" i="10"/>
  <c r="AH11" i="10"/>
  <c r="AB11" i="10"/>
  <c r="Y11" i="10"/>
  <c r="AN11" i="10" s="1"/>
  <c r="V11" i="10"/>
  <c r="S11" i="10"/>
  <c r="AM10" i="10"/>
  <c r="AH10" i="10"/>
  <c r="AB10" i="10"/>
  <c r="Y10" i="10"/>
  <c r="AN10" i="10" s="1"/>
  <c r="V10" i="10"/>
  <c r="S10" i="10"/>
  <c r="AM9" i="10"/>
  <c r="AH9" i="10"/>
  <c r="AB9" i="10"/>
  <c r="Y9" i="10"/>
  <c r="V9" i="10"/>
  <c r="S9" i="10"/>
  <c r="AN9" i="10" s="1"/>
  <c r="AM8" i="10"/>
  <c r="AH8" i="10"/>
  <c r="AB8" i="10"/>
  <c r="Y8" i="10"/>
  <c r="V8" i="10"/>
  <c r="S8" i="10"/>
  <c r="AN8" i="10" s="1"/>
  <c r="AM7" i="10"/>
  <c r="AH7" i="10"/>
  <c r="AB7" i="10"/>
  <c r="Y7" i="10"/>
  <c r="AN7" i="10" s="1"/>
  <c r="V7" i="10"/>
  <c r="S7" i="10"/>
  <c r="AM6" i="10"/>
  <c r="AH6" i="10"/>
  <c r="AB6" i="10"/>
  <c r="Y6" i="10"/>
  <c r="AN6" i="10" s="1"/>
  <c r="V6" i="10"/>
  <c r="S6" i="10"/>
  <c r="AM5" i="10"/>
  <c r="AH5" i="10"/>
  <c r="AB5" i="10"/>
  <c r="Y5" i="10"/>
  <c r="V5" i="10"/>
  <c r="S5" i="10"/>
  <c r="AN5" i="10" s="1"/>
  <c r="H189" i="16" l="1"/>
  <c r="H188" i="16"/>
  <c r="H187" i="16"/>
  <c r="H186" i="16"/>
  <c r="H185" i="16"/>
  <c r="H184" i="16"/>
  <c r="H183" i="16"/>
  <c r="K179" i="16"/>
  <c r="AX178" i="16"/>
  <c r="AW178" i="16"/>
  <c r="AV178" i="16"/>
  <c r="AU178" i="16"/>
  <c r="AS178" i="16"/>
  <c r="AR178" i="16"/>
  <c r="AQ178" i="16"/>
  <c r="AP178" i="16"/>
  <c r="AO178" i="16"/>
  <c r="AN178" i="16"/>
  <c r="AM178" i="16"/>
  <c r="AL178" i="16"/>
  <c r="AK178" i="16"/>
  <c r="AJ178" i="16"/>
  <c r="AI178" i="16"/>
  <c r="AH178" i="16"/>
  <c r="AG178" i="16"/>
  <c r="AF178" i="16"/>
  <c r="AE178" i="16"/>
  <c r="AD178" i="16"/>
  <c r="AC178" i="16"/>
  <c r="AB178" i="16"/>
  <c r="AA178" i="16"/>
  <c r="Z178" i="16"/>
  <c r="Y178" i="16"/>
  <c r="X178" i="16"/>
  <c r="W178" i="16"/>
  <c r="V178" i="16"/>
  <c r="U178" i="16"/>
  <c r="T178" i="16"/>
  <c r="S178" i="16"/>
  <c r="R178" i="16"/>
  <c r="Q178" i="16"/>
  <c r="P178" i="16"/>
  <c r="O178" i="16"/>
  <c r="AX174" i="16"/>
  <c r="AW174" i="16"/>
  <c r="AV174" i="16"/>
  <c r="AU174" i="16"/>
  <c r="AS174" i="16"/>
  <c r="AR174" i="16"/>
  <c r="AQ174" i="16"/>
  <c r="AP174" i="16"/>
  <c r="AO174" i="16"/>
  <c r="AN174" i="16"/>
  <c r="AM174" i="16"/>
  <c r="AL174" i="16"/>
  <c r="AK174" i="16"/>
  <c r="AJ174" i="16"/>
  <c r="AI174" i="16"/>
  <c r="AH174" i="16"/>
  <c r="AG174" i="16"/>
  <c r="AF174" i="16"/>
  <c r="AE174" i="16"/>
  <c r="AD174" i="16"/>
  <c r="AC174" i="16"/>
  <c r="AB174" i="16"/>
  <c r="AA174" i="16"/>
  <c r="Z174" i="16"/>
  <c r="Y174" i="16"/>
  <c r="X174" i="16"/>
  <c r="W174" i="16"/>
  <c r="V174" i="16"/>
  <c r="U174" i="16"/>
  <c r="T174" i="16"/>
  <c r="S174" i="16"/>
  <c r="R174" i="16"/>
  <c r="Q174" i="16"/>
  <c r="P174" i="16"/>
  <c r="O174" i="16"/>
  <c r="AX171" i="16"/>
  <c r="AW171" i="16"/>
  <c r="AV171" i="16"/>
  <c r="AU171" i="16"/>
  <c r="AS171" i="16"/>
  <c r="AR171" i="16"/>
  <c r="AQ171" i="16"/>
  <c r="AP171" i="16"/>
  <c r="AO171" i="16"/>
  <c r="AN171" i="16"/>
  <c r="AM171" i="16"/>
  <c r="AL171" i="16"/>
  <c r="AK171" i="16"/>
  <c r="AJ171" i="16"/>
  <c r="AI171" i="16"/>
  <c r="AH171" i="16"/>
  <c r="AG171" i="16"/>
  <c r="AF171" i="16"/>
  <c r="AE171" i="16"/>
  <c r="AD171" i="16"/>
  <c r="AC171" i="16"/>
  <c r="AB171" i="16"/>
  <c r="AA171" i="16"/>
  <c r="Z171" i="16"/>
  <c r="Y171" i="16"/>
  <c r="X171" i="16"/>
  <c r="W171" i="16"/>
  <c r="V171" i="16"/>
  <c r="U171" i="16"/>
  <c r="T171" i="16"/>
  <c r="S171" i="16"/>
  <c r="R171" i="16"/>
  <c r="Q171" i="16"/>
  <c r="P171" i="16"/>
  <c r="O171" i="16"/>
  <c r="AX166" i="16"/>
  <c r="AW166" i="16"/>
  <c r="AV166" i="16"/>
  <c r="AU166" i="16"/>
  <c r="AS166" i="16"/>
  <c r="AR166" i="16"/>
  <c r="AQ166" i="16"/>
  <c r="AP166" i="16"/>
  <c r="AO166" i="16"/>
  <c r="AN166" i="16"/>
  <c r="AM166" i="16"/>
  <c r="AL166" i="16"/>
  <c r="AK166" i="16"/>
  <c r="AJ166" i="16"/>
  <c r="AI166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W166" i="16"/>
  <c r="V166" i="16"/>
  <c r="U166" i="16"/>
  <c r="T166" i="16"/>
  <c r="S166" i="16"/>
  <c r="R166" i="16"/>
  <c r="Q166" i="16"/>
  <c r="P166" i="16"/>
  <c r="O166" i="16"/>
  <c r="AX161" i="16"/>
  <c r="AW161" i="16"/>
  <c r="AV161" i="16"/>
  <c r="AU161" i="16"/>
  <c r="AS161" i="16"/>
  <c r="AR161" i="16"/>
  <c r="AQ161" i="16"/>
  <c r="AP161" i="16"/>
  <c r="AO161" i="16"/>
  <c r="AN161" i="16"/>
  <c r="AM161" i="16"/>
  <c r="AL161" i="16"/>
  <c r="AK161" i="16"/>
  <c r="AJ161" i="16"/>
  <c r="AI161" i="16"/>
  <c r="AH161" i="16"/>
  <c r="AG161" i="16"/>
  <c r="AF161" i="16"/>
  <c r="AE161" i="16"/>
  <c r="AD161" i="16"/>
  <c r="AC161" i="16"/>
  <c r="AB161" i="16"/>
  <c r="AA161" i="16"/>
  <c r="Z161" i="16"/>
  <c r="Y161" i="16"/>
  <c r="X161" i="16"/>
  <c r="W161" i="16"/>
  <c r="V161" i="16"/>
  <c r="U161" i="16"/>
  <c r="T161" i="16"/>
  <c r="S161" i="16"/>
  <c r="R161" i="16"/>
  <c r="Q161" i="16"/>
  <c r="P161" i="16"/>
  <c r="O161" i="16"/>
  <c r="AX154" i="16"/>
  <c r="AW154" i="16"/>
  <c r="AV154" i="16"/>
  <c r="AU154" i="16"/>
  <c r="AS154" i="16"/>
  <c r="AR154" i="16"/>
  <c r="AQ154" i="16"/>
  <c r="AP154" i="16"/>
  <c r="AO154" i="16"/>
  <c r="AN154" i="16"/>
  <c r="AM154" i="16"/>
  <c r="AL154" i="16"/>
  <c r="AK154" i="16"/>
  <c r="AJ154" i="16"/>
  <c r="AI154" i="16"/>
  <c r="AH154" i="16"/>
  <c r="AG154" i="16"/>
  <c r="AF154" i="16"/>
  <c r="AE154" i="16"/>
  <c r="AD154" i="16"/>
  <c r="AC154" i="16"/>
  <c r="AB154" i="16"/>
  <c r="AA154" i="16"/>
  <c r="Z154" i="16"/>
  <c r="Y154" i="16"/>
  <c r="X154" i="16"/>
  <c r="W154" i="16"/>
  <c r="V154" i="16"/>
  <c r="U154" i="16"/>
  <c r="T154" i="16"/>
  <c r="S154" i="16"/>
  <c r="R154" i="16"/>
  <c r="Q154" i="16"/>
  <c r="P154" i="16"/>
  <c r="O154" i="16"/>
  <c r="AX150" i="16"/>
  <c r="AW150" i="16"/>
  <c r="AV150" i="16"/>
  <c r="AU150" i="16"/>
  <c r="AS150" i="16"/>
  <c r="AR150" i="16"/>
  <c r="AQ150" i="16"/>
  <c r="AP150" i="16"/>
  <c r="AO150" i="16"/>
  <c r="AN150" i="16"/>
  <c r="AM150" i="16"/>
  <c r="AL150" i="16"/>
  <c r="AK150" i="16"/>
  <c r="AJ150" i="16"/>
  <c r="AI150" i="16"/>
  <c r="AH150" i="16"/>
  <c r="AG150" i="16"/>
  <c r="AF150" i="16"/>
  <c r="AE150" i="16"/>
  <c r="AD150" i="16"/>
  <c r="AC150" i="16"/>
  <c r="AB150" i="16"/>
  <c r="AA150" i="16"/>
  <c r="Z150" i="16"/>
  <c r="Y150" i="16"/>
  <c r="X150" i="16"/>
  <c r="W150" i="16"/>
  <c r="V150" i="16"/>
  <c r="U150" i="16"/>
  <c r="T150" i="16"/>
  <c r="S150" i="16"/>
  <c r="R150" i="16"/>
  <c r="Q150" i="16"/>
  <c r="P150" i="16"/>
  <c r="O150" i="16"/>
  <c r="AX143" i="16"/>
  <c r="AW143" i="16"/>
  <c r="AV143" i="16"/>
  <c r="AU143" i="16"/>
  <c r="AS143" i="16"/>
  <c r="AR143" i="16"/>
  <c r="AQ143" i="16"/>
  <c r="AP143" i="16"/>
  <c r="AO143" i="16"/>
  <c r="AN143" i="16"/>
  <c r="AM143" i="16"/>
  <c r="AL143" i="16"/>
  <c r="AK143" i="16"/>
  <c r="AJ143" i="16"/>
  <c r="AI143" i="16"/>
  <c r="AH143" i="16"/>
  <c r="AG143" i="16"/>
  <c r="AF143" i="16"/>
  <c r="AE143" i="16"/>
  <c r="AD143" i="16"/>
  <c r="AC143" i="16"/>
  <c r="AB143" i="16"/>
  <c r="AA143" i="16"/>
  <c r="Z143" i="16"/>
  <c r="Y143" i="16"/>
  <c r="X143" i="16"/>
  <c r="W143" i="16"/>
  <c r="V143" i="16"/>
  <c r="U143" i="16"/>
  <c r="T143" i="16"/>
  <c r="S143" i="16"/>
  <c r="R143" i="16"/>
  <c r="Q143" i="16"/>
  <c r="P143" i="16"/>
  <c r="O143" i="16"/>
  <c r="AX140" i="16"/>
  <c r="AW140" i="16"/>
  <c r="AV140" i="16"/>
  <c r="AU140" i="16"/>
  <c r="AS140" i="16"/>
  <c r="AR140" i="16"/>
  <c r="AQ140" i="16"/>
  <c r="AP140" i="16"/>
  <c r="AO140" i="16"/>
  <c r="AN140" i="16"/>
  <c r="AM140" i="16"/>
  <c r="AL140" i="16"/>
  <c r="AK140" i="16"/>
  <c r="AJ140" i="16"/>
  <c r="AI140" i="16"/>
  <c r="AH140" i="16"/>
  <c r="AG140" i="16"/>
  <c r="AF140" i="16"/>
  <c r="AE140" i="16"/>
  <c r="AD140" i="16"/>
  <c r="AC140" i="16"/>
  <c r="AB140" i="16"/>
  <c r="AA140" i="16"/>
  <c r="Z140" i="16"/>
  <c r="Y140" i="16"/>
  <c r="X140" i="16"/>
  <c r="W140" i="16"/>
  <c r="V140" i="16"/>
  <c r="U140" i="16"/>
  <c r="T140" i="16"/>
  <c r="S140" i="16"/>
  <c r="R140" i="16"/>
  <c r="Q140" i="16"/>
  <c r="P140" i="16"/>
  <c r="O140" i="16"/>
  <c r="AX137" i="16"/>
  <c r="AW137" i="16"/>
  <c r="AV137" i="16"/>
  <c r="AU137" i="16"/>
  <c r="AS137" i="16"/>
  <c r="AR137" i="16"/>
  <c r="AQ137" i="16"/>
  <c r="AP137" i="16"/>
  <c r="AO137" i="16"/>
  <c r="AN137" i="16"/>
  <c r="AM137" i="16"/>
  <c r="AL137" i="16"/>
  <c r="AK137" i="16"/>
  <c r="AJ137" i="16"/>
  <c r="AI137" i="16"/>
  <c r="AH137" i="16"/>
  <c r="AG137" i="16"/>
  <c r="AF137" i="16"/>
  <c r="AE137" i="16"/>
  <c r="AD137" i="16"/>
  <c r="AC137" i="16"/>
  <c r="AB137" i="16"/>
  <c r="AA137" i="16"/>
  <c r="Z137" i="16"/>
  <c r="Y137" i="16"/>
  <c r="X137" i="16"/>
  <c r="W137" i="16"/>
  <c r="V137" i="16"/>
  <c r="U137" i="16"/>
  <c r="T137" i="16"/>
  <c r="S137" i="16"/>
  <c r="R137" i="16"/>
  <c r="Q137" i="16"/>
  <c r="P137" i="16"/>
  <c r="O137" i="16"/>
  <c r="AX134" i="16"/>
  <c r="AW134" i="16"/>
  <c r="AV134" i="16"/>
  <c r="AU134" i="16"/>
  <c r="AS134" i="16"/>
  <c r="AR134" i="16"/>
  <c r="AQ134" i="16"/>
  <c r="AP134" i="16"/>
  <c r="AO134" i="16"/>
  <c r="AN134" i="16"/>
  <c r="AM134" i="16"/>
  <c r="AL134" i="16"/>
  <c r="AK134" i="16"/>
  <c r="AJ134" i="16"/>
  <c r="AI134" i="16"/>
  <c r="AH134" i="16"/>
  <c r="AG134" i="16"/>
  <c r="AF134" i="16"/>
  <c r="AE134" i="16"/>
  <c r="AD134" i="16"/>
  <c r="AC134" i="16"/>
  <c r="AB134" i="16"/>
  <c r="AA134" i="16"/>
  <c r="Z134" i="16"/>
  <c r="Y134" i="16"/>
  <c r="X134" i="16"/>
  <c r="W134" i="16"/>
  <c r="V134" i="16"/>
  <c r="U134" i="16"/>
  <c r="T134" i="16"/>
  <c r="S134" i="16"/>
  <c r="R134" i="16"/>
  <c r="Q134" i="16"/>
  <c r="P134" i="16"/>
  <c r="O134" i="16"/>
  <c r="AX129" i="16"/>
  <c r="AW129" i="16"/>
  <c r="AV129" i="16"/>
  <c r="AU129" i="16"/>
  <c r="AS129" i="16"/>
  <c r="AR129" i="16"/>
  <c r="AQ129" i="16"/>
  <c r="AP129" i="16"/>
  <c r="AO129" i="16"/>
  <c r="AN129" i="16"/>
  <c r="AM129" i="16"/>
  <c r="AL129" i="16"/>
  <c r="AK129" i="16"/>
  <c r="AJ129" i="16"/>
  <c r="AI129" i="16"/>
  <c r="AH129" i="16"/>
  <c r="AG129" i="16"/>
  <c r="AF129" i="16"/>
  <c r="AE129" i="16"/>
  <c r="AD129" i="16"/>
  <c r="AC129" i="16"/>
  <c r="AB129" i="16"/>
  <c r="AA129" i="16"/>
  <c r="Z129" i="16"/>
  <c r="Y129" i="16"/>
  <c r="X129" i="16"/>
  <c r="W129" i="16"/>
  <c r="V129" i="16"/>
  <c r="U129" i="16"/>
  <c r="T129" i="16"/>
  <c r="S129" i="16"/>
  <c r="R129" i="16"/>
  <c r="Q129" i="16"/>
  <c r="P129" i="16"/>
  <c r="O129" i="16"/>
  <c r="AX124" i="16"/>
  <c r="AW124" i="16"/>
  <c r="AV124" i="16"/>
  <c r="AU124" i="16"/>
  <c r="AS124" i="16"/>
  <c r="AR124" i="16"/>
  <c r="AQ124" i="16"/>
  <c r="AP124" i="16"/>
  <c r="AO124" i="16"/>
  <c r="AN124" i="16"/>
  <c r="AM124" i="16"/>
  <c r="AL124" i="16"/>
  <c r="AK124" i="16"/>
  <c r="AJ124" i="16"/>
  <c r="AI124" i="16"/>
  <c r="AH124" i="16"/>
  <c r="AG124" i="16"/>
  <c r="AF124" i="16"/>
  <c r="AE124" i="16"/>
  <c r="AD124" i="16"/>
  <c r="AC124" i="16"/>
  <c r="AB124" i="16"/>
  <c r="AA124" i="16"/>
  <c r="Z124" i="16"/>
  <c r="Y124" i="16"/>
  <c r="X124" i="16"/>
  <c r="W124" i="16"/>
  <c r="V124" i="16"/>
  <c r="U124" i="16"/>
  <c r="T124" i="16"/>
  <c r="S124" i="16"/>
  <c r="R124" i="16"/>
  <c r="Q124" i="16"/>
  <c r="P124" i="16"/>
  <c r="O124" i="16"/>
  <c r="AX120" i="16"/>
  <c r="AW120" i="16"/>
  <c r="AV120" i="16"/>
  <c r="AU120" i="16"/>
  <c r="AS120" i="16"/>
  <c r="AR120" i="16"/>
  <c r="AQ120" i="16"/>
  <c r="AP120" i="16"/>
  <c r="AO120" i="16"/>
  <c r="AN120" i="16"/>
  <c r="AM120" i="16"/>
  <c r="AL120" i="16"/>
  <c r="AK120" i="16"/>
  <c r="AJ120" i="16"/>
  <c r="AI120" i="16"/>
  <c r="AH120" i="16"/>
  <c r="AG120" i="16"/>
  <c r="AF120" i="16"/>
  <c r="AE120" i="16"/>
  <c r="AD120" i="16"/>
  <c r="AC120" i="16"/>
  <c r="AB120" i="16"/>
  <c r="AA120" i="16"/>
  <c r="Z120" i="16"/>
  <c r="Y120" i="16"/>
  <c r="X120" i="16"/>
  <c r="W120" i="16"/>
  <c r="V120" i="16"/>
  <c r="U120" i="16"/>
  <c r="T120" i="16"/>
  <c r="S120" i="16"/>
  <c r="R120" i="16"/>
  <c r="Q120" i="16"/>
  <c r="P120" i="16"/>
  <c r="O120" i="16"/>
  <c r="AX117" i="16"/>
  <c r="AW117" i="16"/>
  <c r="AV117" i="16"/>
  <c r="AU117" i="16"/>
  <c r="AS117" i="16"/>
  <c r="AR117" i="16"/>
  <c r="AQ117" i="16"/>
  <c r="AP117" i="16"/>
  <c r="AO117" i="16"/>
  <c r="AN117" i="16"/>
  <c r="AM117" i="16"/>
  <c r="AL117" i="16"/>
  <c r="AK117" i="16"/>
  <c r="AJ117" i="16"/>
  <c r="AI117" i="16"/>
  <c r="AH117" i="16"/>
  <c r="AG117" i="16"/>
  <c r="AF117" i="16"/>
  <c r="AE117" i="16"/>
  <c r="AD117" i="16"/>
  <c r="AC117" i="16"/>
  <c r="AB117" i="16"/>
  <c r="AA117" i="16"/>
  <c r="Z117" i="16"/>
  <c r="Y117" i="16"/>
  <c r="X117" i="16"/>
  <c r="W117" i="16"/>
  <c r="V117" i="16"/>
  <c r="U117" i="16"/>
  <c r="T117" i="16"/>
  <c r="S117" i="16"/>
  <c r="R117" i="16"/>
  <c r="Q117" i="16"/>
  <c r="P117" i="16"/>
  <c r="O117" i="16"/>
  <c r="AX114" i="16"/>
  <c r="AW114" i="16"/>
  <c r="AV114" i="16"/>
  <c r="AU114" i="16"/>
  <c r="AS114" i="16"/>
  <c r="AR114" i="16"/>
  <c r="AQ114" i="16"/>
  <c r="AP114" i="16"/>
  <c r="AO114" i="16"/>
  <c r="AN114" i="16"/>
  <c r="AM114" i="16"/>
  <c r="AL114" i="16"/>
  <c r="AK114" i="16"/>
  <c r="AJ114" i="16"/>
  <c r="AI114" i="16"/>
  <c r="AH114" i="16"/>
  <c r="AG114" i="16"/>
  <c r="AF114" i="16"/>
  <c r="AE114" i="16"/>
  <c r="AD114" i="16"/>
  <c r="AC114" i="16"/>
  <c r="AB114" i="16"/>
  <c r="AA114" i="16"/>
  <c r="Z114" i="16"/>
  <c r="Y114" i="16"/>
  <c r="X114" i="16"/>
  <c r="W114" i="16"/>
  <c r="V114" i="16"/>
  <c r="U114" i="16"/>
  <c r="T114" i="16"/>
  <c r="S114" i="16"/>
  <c r="R114" i="16"/>
  <c r="Q114" i="16"/>
  <c r="P114" i="16"/>
  <c r="O114" i="16"/>
  <c r="AX108" i="16"/>
  <c r="AW108" i="16"/>
  <c r="AV108" i="16"/>
  <c r="AU108" i="16"/>
  <c r="AS108" i="16"/>
  <c r="AR108" i="16"/>
  <c r="AQ108" i="16"/>
  <c r="AP108" i="16"/>
  <c r="AO108" i="16"/>
  <c r="AN108" i="16"/>
  <c r="AM108" i="16"/>
  <c r="AL108" i="16"/>
  <c r="AK108" i="16"/>
  <c r="AJ108" i="16"/>
  <c r="AI108" i="16"/>
  <c r="AH108" i="16"/>
  <c r="AG108" i="16"/>
  <c r="AF108" i="16"/>
  <c r="AE108" i="16"/>
  <c r="AD108" i="16"/>
  <c r="AC108" i="16"/>
  <c r="AB108" i="16"/>
  <c r="AA108" i="16"/>
  <c r="Z108" i="16"/>
  <c r="Y108" i="16"/>
  <c r="X108" i="16"/>
  <c r="W108" i="16"/>
  <c r="V108" i="16"/>
  <c r="U108" i="16"/>
  <c r="T108" i="16"/>
  <c r="S108" i="16"/>
  <c r="R108" i="16"/>
  <c r="Q108" i="16"/>
  <c r="P108" i="16"/>
  <c r="O108" i="16"/>
  <c r="AX103" i="16"/>
  <c r="AW103" i="16"/>
  <c r="AV103" i="16"/>
  <c r="AU103" i="16"/>
  <c r="AS103" i="16"/>
  <c r="AR103" i="16"/>
  <c r="AQ103" i="16"/>
  <c r="AP103" i="16"/>
  <c r="AO103" i="16"/>
  <c r="AN103" i="16"/>
  <c r="AM103" i="16"/>
  <c r="AL103" i="16"/>
  <c r="AK103" i="16"/>
  <c r="AJ103" i="16"/>
  <c r="AI103" i="16"/>
  <c r="AH103" i="16"/>
  <c r="AG103" i="16"/>
  <c r="AF103" i="16"/>
  <c r="AE103" i="16"/>
  <c r="AD103" i="16"/>
  <c r="AC103" i="16"/>
  <c r="AB103" i="16"/>
  <c r="AA103" i="16"/>
  <c r="Z103" i="16"/>
  <c r="Y103" i="16"/>
  <c r="X103" i="16"/>
  <c r="W103" i="16"/>
  <c r="V103" i="16"/>
  <c r="U103" i="16"/>
  <c r="T103" i="16"/>
  <c r="S103" i="16"/>
  <c r="R103" i="16"/>
  <c r="Q103" i="16"/>
  <c r="P103" i="16"/>
  <c r="O103" i="16"/>
  <c r="AX98" i="16"/>
  <c r="AW98" i="16"/>
  <c r="AV98" i="16"/>
  <c r="AU98" i="16"/>
  <c r="AS98" i="16"/>
  <c r="AR98" i="16"/>
  <c r="AQ98" i="16"/>
  <c r="AP98" i="16"/>
  <c r="AO98" i="16"/>
  <c r="AN98" i="16"/>
  <c r="AM98" i="16"/>
  <c r="AL98" i="16"/>
  <c r="AK98" i="16"/>
  <c r="AJ98" i="16"/>
  <c r="AI98" i="16"/>
  <c r="AH98" i="16"/>
  <c r="AG98" i="16"/>
  <c r="AF98" i="16"/>
  <c r="AE98" i="16"/>
  <c r="AD98" i="16"/>
  <c r="AC98" i="16"/>
  <c r="AB98" i="16"/>
  <c r="AA98" i="16"/>
  <c r="Z98" i="16"/>
  <c r="Y98" i="16"/>
  <c r="X98" i="16"/>
  <c r="W98" i="16"/>
  <c r="V98" i="16"/>
  <c r="U98" i="16"/>
  <c r="T98" i="16"/>
  <c r="S98" i="16"/>
  <c r="R98" i="16"/>
  <c r="Q98" i="16"/>
  <c r="P98" i="16"/>
  <c r="O98" i="16"/>
  <c r="AX94" i="16"/>
  <c r="AW94" i="16"/>
  <c r="AV94" i="16"/>
  <c r="AU94" i="16"/>
  <c r="AS94" i="16"/>
  <c r="AR94" i="16"/>
  <c r="AQ94" i="16"/>
  <c r="AP94" i="16"/>
  <c r="AO94" i="16"/>
  <c r="AN94" i="16"/>
  <c r="AM94" i="16"/>
  <c r="AL94" i="16"/>
  <c r="AK94" i="16"/>
  <c r="AJ94" i="16"/>
  <c r="AI94" i="16"/>
  <c r="AH94" i="16"/>
  <c r="AG94" i="16"/>
  <c r="AF94" i="16"/>
  <c r="AE94" i="16"/>
  <c r="AD94" i="16"/>
  <c r="AC94" i="16"/>
  <c r="AB94" i="16"/>
  <c r="AA94" i="16"/>
  <c r="Z94" i="16"/>
  <c r="Y94" i="16"/>
  <c r="X94" i="16"/>
  <c r="W94" i="16"/>
  <c r="V94" i="16"/>
  <c r="U94" i="16"/>
  <c r="T94" i="16"/>
  <c r="S94" i="16"/>
  <c r="R94" i="16"/>
  <c r="Q94" i="16"/>
  <c r="P94" i="16"/>
  <c r="O94" i="16"/>
  <c r="AX91" i="16"/>
  <c r="AW91" i="16"/>
  <c r="AV91" i="16"/>
  <c r="AU91" i="16"/>
  <c r="AS91" i="16"/>
  <c r="AR91" i="16"/>
  <c r="AQ91" i="16"/>
  <c r="AP91" i="16"/>
  <c r="AO91" i="16"/>
  <c r="AN91" i="16"/>
  <c r="AM91" i="16"/>
  <c r="AL91" i="16"/>
  <c r="AK91" i="16"/>
  <c r="AJ91" i="16"/>
  <c r="AI91" i="16"/>
  <c r="AH91" i="16"/>
  <c r="AG91" i="16"/>
  <c r="AF91" i="16"/>
  <c r="AE91" i="16"/>
  <c r="AD91" i="16"/>
  <c r="AC91" i="16"/>
  <c r="AB91" i="16"/>
  <c r="AA91" i="16"/>
  <c r="Z91" i="16"/>
  <c r="Y91" i="16"/>
  <c r="X91" i="16"/>
  <c r="W91" i="16"/>
  <c r="V91" i="16"/>
  <c r="U91" i="16"/>
  <c r="T91" i="16"/>
  <c r="S91" i="16"/>
  <c r="R91" i="16"/>
  <c r="Q91" i="16"/>
  <c r="P91" i="16"/>
  <c r="O91" i="16"/>
  <c r="AX85" i="16"/>
  <c r="AW85" i="16"/>
  <c r="AV85" i="16"/>
  <c r="AU85" i="16"/>
  <c r="AS85" i="16"/>
  <c r="AR85" i="16"/>
  <c r="AQ85" i="16"/>
  <c r="AP85" i="16"/>
  <c r="AO85" i="16"/>
  <c r="AN85" i="16"/>
  <c r="AM85" i="16"/>
  <c r="AL85" i="16"/>
  <c r="AK85" i="16"/>
  <c r="AJ85" i="16"/>
  <c r="AI85" i="16"/>
  <c r="AH85" i="16"/>
  <c r="AG85" i="16"/>
  <c r="AF85" i="16"/>
  <c r="AE85" i="16"/>
  <c r="AD85" i="16"/>
  <c r="AC85" i="16"/>
  <c r="AB85" i="16"/>
  <c r="AA85" i="16"/>
  <c r="Z85" i="16"/>
  <c r="Y85" i="16"/>
  <c r="X85" i="16"/>
  <c r="W85" i="16"/>
  <c r="V85" i="16"/>
  <c r="U85" i="16"/>
  <c r="T85" i="16"/>
  <c r="S85" i="16"/>
  <c r="R85" i="16"/>
  <c r="Q85" i="16"/>
  <c r="P85" i="16"/>
  <c r="O85" i="16"/>
  <c r="AX76" i="16"/>
  <c r="AW76" i="16"/>
  <c r="AV76" i="16"/>
  <c r="AU76" i="16"/>
  <c r="AS76" i="16"/>
  <c r="AR76" i="16"/>
  <c r="AQ76" i="16"/>
  <c r="AP76" i="16"/>
  <c r="AO76" i="16"/>
  <c r="AN76" i="16"/>
  <c r="AM76" i="16"/>
  <c r="AL76" i="16"/>
  <c r="AK76" i="16"/>
  <c r="AJ76" i="16"/>
  <c r="AI76" i="16"/>
  <c r="AH76" i="16"/>
  <c r="AG76" i="16"/>
  <c r="AF76" i="16"/>
  <c r="AE76" i="16"/>
  <c r="AD76" i="16"/>
  <c r="AC76" i="16"/>
  <c r="AB76" i="16"/>
  <c r="AA76" i="16"/>
  <c r="Z76" i="16"/>
  <c r="Y76" i="16"/>
  <c r="X76" i="16"/>
  <c r="W76" i="16"/>
  <c r="V76" i="16"/>
  <c r="U76" i="16"/>
  <c r="T76" i="16"/>
  <c r="S76" i="16"/>
  <c r="R76" i="16"/>
  <c r="Q76" i="16"/>
  <c r="P76" i="16"/>
  <c r="O76" i="16"/>
  <c r="AX70" i="16"/>
  <c r="AW70" i="16"/>
  <c r="AV70" i="16"/>
  <c r="AU70" i="16"/>
  <c r="AS70" i="16"/>
  <c r="AR70" i="16"/>
  <c r="AQ70" i="16"/>
  <c r="AP70" i="16"/>
  <c r="AO70" i="16"/>
  <c r="AN70" i="16"/>
  <c r="AM70" i="16"/>
  <c r="AL70" i="16"/>
  <c r="AK70" i="16"/>
  <c r="AJ70" i="16"/>
  <c r="AI70" i="16"/>
  <c r="AH70" i="16"/>
  <c r="AG70" i="16"/>
  <c r="AF70" i="16"/>
  <c r="AE70" i="16"/>
  <c r="AD70" i="16"/>
  <c r="AC70" i="16"/>
  <c r="AB70" i="16"/>
  <c r="AA70" i="16"/>
  <c r="Z70" i="16"/>
  <c r="Y70" i="16"/>
  <c r="X70" i="16"/>
  <c r="W70" i="16"/>
  <c r="V70" i="16"/>
  <c r="U70" i="16"/>
  <c r="T70" i="16"/>
  <c r="S70" i="16"/>
  <c r="R70" i="16"/>
  <c r="Q70" i="16"/>
  <c r="P70" i="16"/>
  <c r="O70" i="16"/>
  <c r="AX66" i="16"/>
  <c r="AW66" i="16"/>
  <c r="AV66" i="16"/>
  <c r="AU66" i="16"/>
  <c r="AS66" i="16"/>
  <c r="AR66" i="16"/>
  <c r="AQ66" i="16"/>
  <c r="AP66" i="16"/>
  <c r="AO66" i="16"/>
  <c r="AN66" i="16"/>
  <c r="AM66" i="16"/>
  <c r="AL66" i="16"/>
  <c r="AK66" i="16"/>
  <c r="AJ66" i="16"/>
  <c r="AI66" i="16"/>
  <c r="AH66" i="16"/>
  <c r="AG66" i="16"/>
  <c r="AF66" i="16"/>
  <c r="AE66" i="16"/>
  <c r="AD66" i="16"/>
  <c r="AC66" i="16"/>
  <c r="AB66" i="16"/>
  <c r="AA66" i="16"/>
  <c r="Z66" i="16"/>
  <c r="Y66" i="16"/>
  <c r="X66" i="16"/>
  <c r="W66" i="16"/>
  <c r="V66" i="16"/>
  <c r="U66" i="16"/>
  <c r="T66" i="16"/>
  <c r="S66" i="16"/>
  <c r="R66" i="16"/>
  <c r="Q66" i="16"/>
  <c r="P66" i="16"/>
  <c r="O66" i="16"/>
  <c r="AX59" i="16"/>
  <c r="AW59" i="16"/>
  <c r="AV59" i="16"/>
  <c r="AU59" i="16"/>
  <c r="AS59" i="16"/>
  <c r="AR59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W59" i="16"/>
  <c r="V59" i="16"/>
  <c r="U59" i="16"/>
  <c r="T59" i="16"/>
  <c r="S59" i="16"/>
  <c r="R59" i="16"/>
  <c r="Q59" i="16"/>
  <c r="P59" i="16"/>
  <c r="O59" i="16"/>
  <c r="AX55" i="16"/>
  <c r="AW55" i="16"/>
  <c r="AV55" i="16"/>
  <c r="AU55" i="16"/>
  <c r="AS55" i="16"/>
  <c r="AR55" i="16"/>
  <c r="AQ55" i="16"/>
  <c r="AP55" i="16"/>
  <c r="AO55" i="16"/>
  <c r="AN55" i="16"/>
  <c r="AM55" i="16"/>
  <c r="AL55" i="16"/>
  <c r="AK55" i="16"/>
  <c r="AJ55" i="16"/>
  <c r="AI55" i="16"/>
  <c r="AH55" i="16"/>
  <c r="AG55" i="16"/>
  <c r="AF55" i="16"/>
  <c r="AE55" i="16"/>
  <c r="AD55" i="16"/>
  <c r="AC55" i="16"/>
  <c r="AB55" i="16"/>
  <c r="AA55" i="16"/>
  <c r="Z55" i="16"/>
  <c r="Y55" i="16"/>
  <c r="X55" i="16"/>
  <c r="W55" i="16"/>
  <c r="V55" i="16"/>
  <c r="U55" i="16"/>
  <c r="T55" i="16"/>
  <c r="S55" i="16"/>
  <c r="R55" i="16"/>
  <c r="Q55" i="16"/>
  <c r="P55" i="16"/>
  <c r="O55" i="16"/>
  <c r="AX52" i="16"/>
  <c r="AW52" i="16"/>
  <c r="AV52" i="16"/>
  <c r="AU52" i="16"/>
  <c r="AS52" i="16"/>
  <c r="AR52" i="16"/>
  <c r="AQ52" i="16"/>
  <c r="AP52" i="16"/>
  <c r="AO52" i="16"/>
  <c r="AN52" i="16"/>
  <c r="AM52" i="16"/>
  <c r="AL52" i="16"/>
  <c r="AK52" i="16"/>
  <c r="AJ52" i="16"/>
  <c r="AI52" i="16"/>
  <c r="AH52" i="16"/>
  <c r="AG52" i="16"/>
  <c r="AF52" i="16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AX48" i="16"/>
  <c r="AW48" i="16"/>
  <c r="AV48" i="16"/>
  <c r="AU48" i="16"/>
  <c r="AS48" i="16"/>
  <c r="AR48" i="16"/>
  <c r="AQ48" i="16"/>
  <c r="AP48" i="16"/>
  <c r="AO48" i="16"/>
  <c r="AN48" i="16"/>
  <c r="AM48" i="16"/>
  <c r="AL48" i="16"/>
  <c r="AK48" i="16"/>
  <c r="AJ48" i="16"/>
  <c r="AI48" i="16"/>
  <c r="AH48" i="16"/>
  <c r="AG48" i="16"/>
  <c r="AF48" i="16"/>
  <c r="AE48" i="16"/>
  <c r="AD48" i="16"/>
  <c r="AC48" i="16"/>
  <c r="AB48" i="16"/>
  <c r="AA48" i="16"/>
  <c r="Z48" i="16"/>
  <c r="Y48" i="16"/>
  <c r="X48" i="16"/>
  <c r="W48" i="16"/>
  <c r="V48" i="16"/>
  <c r="U48" i="16"/>
  <c r="T48" i="16"/>
  <c r="S48" i="16"/>
  <c r="R48" i="16"/>
  <c r="Q48" i="16"/>
  <c r="P48" i="16"/>
  <c r="O48" i="16"/>
  <c r="AX43" i="16"/>
  <c r="AW43" i="16"/>
  <c r="AV43" i="16"/>
  <c r="AU43" i="16"/>
  <c r="AS43" i="16"/>
  <c r="AR43" i="16"/>
  <c r="AQ43" i="16"/>
  <c r="AP43" i="16"/>
  <c r="AO43" i="16"/>
  <c r="AN43" i="16"/>
  <c r="AM43" i="16"/>
  <c r="AL43" i="16"/>
  <c r="AK43" i="16"/>
  <c r="AJ43" i="16"/>
  <c r="AI43" i="16"/>
  <c r="AH43" i="16"/>
  <c r="AG43" i="16"/>
  <c r="AF43" i="16"/>
  <c r="AE43" i="16"/>
  <c r="AD43" i="16"/>
  <c r="AC43" i="16"/>
  <c r="AB43" i="16"/>
  <c r="AA43" i="16"/>
  <c r="Z43" i="16"/>
  <c r="Y43" i="16"/>
  <c r="X43" i="16"/>
  <c r="W43" i="16"/>
  <c r="V43" i="16"/>
  <c r="U43" i="16"/>
  <c r="T43" i="16"/>
  <c r="S43" i="16"/>
  <c r="R43" i="16"/>
  <c r="Q43" i="16"/>
  <c r="P43" i="16"/>
  <c r="O43" i="16"/>
  <c r="AX40" i="16"/>
  <c r="AW40" i="16"/>
  <c r="AV40" i="16"/>
  <c r="AU40" i="16"/>
  <c r="AS40" i="16"/>
  <c r="AR40" i="16"/>
  <c r="AQ40" i="16"/>
  <c r="AP40" i="16"/>
  <c r="AO40" i="16"/>
  <c r="AN40" i="16"/>
  <c r="AM40" i="16"/>
  <c r="AL40" i="16"/>
  <c r="AK40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W40" i="16"/>
  <c r="V40" i="16"/>
  <c r="U40" i="16"/>
  <c r="T40" i="16"/>
  <c r="S40" i="16"/>
  <c r="R40" i="16"/>
  <c r="Q40" i="16"/>
  <c r="P40" i="16"/>
  <c r="O40" i="16"/>
  <c r="AX35" i="16"/>
  <c r="AW35" i="16"/>
  <c r="AV35" i="16"/>
  <c r="AU35" i="16"/>
  <c r="AS35" i="16"/>
  <c r="AR35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W35" i="16"/>
  <c r="V35" i="16"/>
  <c r="U35" i="16"/>
  <c r="T35" i="16"/>
  <c r="S35" i="16"/>
  <c r="R35" i="16"/>
  <c r="Q35" i="16"/>
  <c r="P35" i="16"/>
  <c r="O35" i="16"/>
  <c r="AX30" i="16"/>
  <c r="AW30" i="16"/>
  <c r="AV30" i="16"/>
  <c r="AU30" i="16"/>
  <c r="AS30" i="16"/>
  <c r="AR30" i="16"/>
  <c r="AQ30" i="16"/>
  <c r="AP30" i="16"/>
  <c r="AO30" i="16"/>
  <c r="AN30" i="16"/>
  <c r="AM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W30" i="16"/>
  <c r="V30" i="16"/>
  <c r="U30" i="16"/>
  <c r="T30" i="16"/>
  <c r="S30" i="16"/>
  <c r="R30" i="16"/>
  <c r="Q30" i="16"/>
  <c r="P30" i="16"/>
  <c r="O30" i="16"/>
  <c r="AX21" i="16"/>
  <c r="AW21" i="16"/>
  <c r="AV21" i="16"/>
  <c r="AU21" i="16"/>
  <c r="AS21" i="16"/>
  <c r="AR21" i="16"/>
  <c r="AQ21" i="16"/>
  <c r="AP21" i="16"/>
  <c r="AO21" i="16"/>
  <c r="AN21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AX16" i="16"/>
  <c r="AW16" i="16"/>
  <c r="AV16" i="16"/>
  <c r="AU16" i="16"/>
  <c r="AS16" i="16"/>
  <c r="AR16" i="16"/>
  <c r="AQ16" i="16"/>
  <c r="AP16" i="16"/>
  <c r="AO16" i="16"/>
  <c r="AN16" i="16"/>
  <c r="AM16" i="16"/>
  <c r="AL16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W16" i="16"/>
  <c r="V16" i="16"/>
  <c r="U16" i="16"/>
  <c r="T16" i="16"/>
  <c r="S16" i="16"/>
  <c r="R16" i="16"/>
  <c r="Q16" i="16"/>
  <c r="P16" i="16"/>
  <c r="O16" i="16"/>
  <c r="AX10" i="16"/>
  <c r="AW10" i="16"/>
  <c r="AV10" i="16"/>
  <c r="AU10" i="16"/>
  <c r="AS10" i="16"/>
  <c r="AR10" i="16"/>
  <c r="AQ10" i="16"/>
  <c r="AP10" i="16"/>
  <c r="AO10" i="16"/>
  <c r="AN10" i="16"/>
  <c r="AM10" i="16"/>
  <c r="AL10" i="16"/>
  <c r="AK10" i="16"/>
  <c r="AJ10" i="16"/>
  <c r="AI10" i="16"/>
  <c r="AH10" i="16"/>
  <c r="AG10" i="16"/>
  <c r="AF10" i="16"/>
  <c r="AE10" i="16"/>
  <c r="AD10" i="16"/>
  <c r="AC10" i="16"/>
  <c r="AB10" i="16"/>
  <c r="AA10" i="16"/>
  <c r="Z10" i="16"/>
  <c r="Y10" i="16"/>
  <c r="X10" i="16"/>
  <c r="W10" i="16"/>
  <c r="V10" i="16"/>
  <c r="U10" i="16"/>
  <c r="T10" i="16"/>
  <c r="S10" i="16"/>
  <c r="R10" i="16"/>
  <c r="Q10" i="16"/>
  <c r="P10" i="16"/>
  <c r="O10" i="16"/>
  <c r="AX7" i="16"/>
  <c r="AW7" i="16"/>
  <c r="AV7" i="16"/>
  <c r="AU7" i="16"/>
  <c r="AS7" i="16"/>
  <c r="AR7" i="16"/>
  <c r="AQ7" i="16"/>
  <c r="AP7" i="16"/>
  <c r="AO7" i="16"/>
  <c r="AN7" i="16"/>
  <c r="AM7" i="16"/>
  <c r="AM181" i="16" s="1"/>
  <c r="AG183" i="16" s="1"/>
  <c r="AL7" i="16"/>
  <c r="AK7" i="16"/>
  <c r="AK181" i="16" s="1"/>
  <c r="AJ7" i="16"/>
  <c r="AI7" i="16"/>
  <c r="AI181" i="16" s="1"/>
  <c r="AI183" i="16" s="1"/>
  <c r="AH7" i="16"/>
  <c r="AG7" i="16"/>
  <c r="AG181" i="16" s="1"/>
  <c r="AF7" i="16"/>
  <c r="AE7" i="16"/>
  <c r="AE181" i="16" s="1"/>
  <c r="AD7" i="16"/>
  <c r="AC7" i="16"/>
  <c r="AC181" i="16" s="1"/>
  <c r="AB7" i="16"/>
  <c r="AA7" i="16"/>
  <c r="AA181" i="16" s="1"/>
  <c r="Z7" i="16"/>
  <c r="Y7" i="16"/>
  <c r="Y181" i="16" s="1"/>
  <c r="X7" i="16"/>
  <c r="W7" i="16"/>
  <c r="W181" i="16" s="1"/>
  <c r="V7" i="16"/>
  <c r="U7" i="16"/>
  <c r="U181" i="16" s="1"/>
  <c r="T7" i="16"/>
  <c r="S7" i="16"/>
  <c r="S181" i="16" s="1"/>
  <c r="R7" i="16"/>
  <c r="Q7" i="16"/>
  <c r="Q181" i="16" s="1"/>
  <c r="P7" i="16"/>
  <c r="O7" i="16"/>
  <c r="O181" i="16" s="1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T7" i="4"/>
  <c r="AU7" i="4"/>
  <c r="AV7" i="4"/>
  <c r="AW7" i="4"/>
  <c r="AX7" i="4"/>
  <c r="AZ7" i="4"/>
  <c r="BA7" i="4"/>
  <c r="BB7" i="4"/>
  <c r="BC7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T10" i="4"/>
  <c r="AU10" i="4"/>
  <c r="AV10" i="4"/>
  <c r="AW10" i="4"/>
  <c r="AX10" i="4"/>
  <c r="AZ10" i="4"/>
  <c r="BA10" i="4"/>
  <c r="BB10" i="4"/>
  <c r="BC10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T16" i="4"/>
  <c r="AU16" i="4"/>
  <c r="AV16" i="4"/>
  <c r="AW16" i="4"/>
  <c r="AX16" i="4"/>
  <c r="AZ16" i="4"/>
  <c r="BA16" i="4"/>
  <c r="BB16" i="4"/>
  <c r="BC16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T21" i="4"/>
  <c r="AU21" i="4"/>
  <c r="AV21" i="4"/>
  <c r="AW21" i="4"/>
  <c r="AX21" i="4"/>
  <c r="AZ21" i="4"/>
  <c r="BA21" i="4"/>
  <c r="BB21" i="4"/>
  <c r="BC21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T30" i="4"/>
  <c r="AU30" i="4"/>
  <c r="AV30" i="4"/>
  <c r="AW30" i="4"/>
  <c r="AX30" i="4"/>
  <c r="AZ30" i="4"/>
  <c r="BA30" i="4"/>
  <c r="BB30" i="4"/>
  <c r="BC30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T35" i="4"/>
  <c r="AU35" i="4"/>
  <c r="AV35" i="4"/>
  <c r="AW35" i="4"/>
  <c r="AX35" i="4"/>
  <c r="AZ35" i="4"/>
  <c r="BA35" i="4"/>
  <c r="BB35" i="4"/>
  <c r="BC35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T40" i="4"/>
  <c r="AU40" i="4"/>
  <c r="AV40" i="4"/>
  <c r="AW40" i="4"/>
  <c r="AX40" i="4"/>
  <c r="AZ40" i="4"/>
  <c r="BA40" i="4"/>
  <c r="BB40" i="4"/>
  <c r="BC40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T43" i="4"/>
  <c r="AU43" i="4"/>
  <c r="AV43" i="4"/>
  <c r="AW43" i="4"/>
  <c r="AX43" i="4"/>
  <c r="AZ43" i="4"/>
  <c r="BA43" i="4"/>
  <c r="BB43" i="4"/>
  <c r="BC43" i="4"/>
  <c r="O49" i="4"/>
  <c r="Q49" i="4"/>
  <c r="S49" i="4"/>
  <c r="U49" i="4"/>
  <c r="W49" i="4"/>
  <c r="Y49" i="4"/>
  <c r="AA49" i="4"/>
  <c r="AC49" i="4"/>
  <c r="AE49" i="4"/>
  <c r="AG49" i="4"/>
  <c r="AI49" i="4"/>
  <c r="AK49" i="4"/>
  <c r="AM49" i="4"/>
  <c r="AU49" i="4"/>
  <c r="AV49" i="4"/>
  <c r="AW49" i="4"/>
  <c r="AX49" i="4"/>
  <c r="AZ49" i="4"/>
  <c r="BA49" i="4"/>
  <c r="BB49" i="4"/>
  <c r="BC49" i="4"/>
  <c r="O54" i="4"/>
  <c r="Q54" i="4"/>
  <c r="S54" i="4"/>
  <c r="U54" i="4"/>
  <c r="W54" i="4"/>
  <c r="Y54" i="4"/>
  <c r="AA54" i="4"/>
  <c r="AC54" i="4"/>
  <c r="AE54" i="4"/>
  <c r="AG54" i="4"/>
  <c r="AI54" i="4"/>
  <c r="AK54" i="4"/>
  <c r="AM54" i="4"/>
  <c r="AT54" i="4"/>
  <c r="AU54" i="4"/>
  <c r="AV54" i="4"/>
  <c r="AW54" i="4"/>
  <c r="AX54" i="4"/>
  <c r="AZ54" i="4"/>
  <c r="BA54" i="4"/>
  <c r="BB54" i="4"/>
  <c r="BC54" i="4"/>
  <c r="N57" i="4"/>
  <c r="O57" i="4"/>
  <c r="P57" i="4"/>
  <c r="Q57" i="4"/>
  <c r="R57" i="4"/>
  <c r="S57" i="4"/>
  <c r="T57" i="4"/>
  <c r="U57" i="4"/>
  <c r="V57" i="4"/>
  <c r="W57" i="4"/>
  <c r="X57" i="4"/>
  <c r="Y57" i="4"/>
  <c r="Z57" i="4"/>
  <c r="AA57" i="4"/>
  <c r="AB57" i="4"/>
  <c r="AC57" i="4"/>
  <c r="AD57" i="4"/>
  <c r="AE57" i="4"/>
  <c r="AF57" i="4"/>
  <c r="AG57" i="4"/>
  <c r="AH57" i="4"/>
  <c r="AI57" i="4"/>
  <c r="AJ57" i="4"/>
  <c r="AK57" i="4"/>
  <c r="AL57" i="4"/>
  <c r="AM57" i="4"/>
  <c r="AT57" i="4"/>
  <c r="AU57" i="4"/>
  <c r="AV57" i="4"/>
  <c r="AW57" i="4"/>
  <c r="AX57" i="4"/>
  <c r="AZ57" i="4"/>
  <c r="BA57" i="4"/>
  <c r="BB57" i="4"/>
  <c r="BC57" i="4"/>
  <c r="N61" i="4"/>
  <c r="O61" i="4"/>
  <c r="P61" i="4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AD61" i="4"/>
  <c r="AE61" i="4"/>
  <c r="AF61" i="4"/>
  <c r="AG61" i="4"/>
  <c r="AH61" i="4"/>
  <c r="AI61" i="4"/>
  <c r="AJ61" i="4"/>
  <c r="AK61" i="4"/>
  <c r="AL61" i="4"/>
  <c r="AM61" i="4"/>
  <c r="AT61" i="4"/>
  <c r="AU61" i="4"/>
  <c r="AV61" i="4"/>
  <c r="AW61" i="4"/>
  <c r="AX61" i="4"/>
  <c r="AZ61" i="4"/>
  <c r="BA61" i="4"/>
  <c r="BB61" i="4"/>
  <c r="BC61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AB68" i="4"/>
  <c r="AC68" i="4"/>
  <c r="AD68" i="4"/>
  <c r="AE68" i="4"/>
  <c r="AF68" i="4"/>
  <c r="AG68" i="4"/>
  <c r="AH68" i="4"/>
  <c r="AI68" i="4"/>
  <c r="AJ68" i="4"/>
  <c r="AK68" i="4"/>
  <c r="AL68" i="4"/>
  <c r="AM68" i="4"/>
  <c r="AT68" i="4"/>
  <c r="AU68" i="4"/>
  <c r="AV68" i="4"/>
  <c r="AW68" i="4"/>
  <c r="AX68" i="4"/>
  <c r="AZ68" i="4"/>
  <c r="BA68" i="4"/>
  <c r="BB68" i="4"/>
  <c r="BC68" i="4"/>
  <c r="N72" i="4"/>
  <c r="O72" i="4"/>
  <c r="P72" i="4"/>
  <c r="Q72" i="4"/>
  <c r="R72" i="4"/>
  <c r="S72" i="4"/>
  <c r="T72" i="4"/>
  <c r="U72" i="4"/>
  <c r="V72" i="4"/>
  <c r="W72" i="4"/>
  <c r="X72" i="4"/>
  <c r="Y72" i="4"/>
  <c r="Z72" i="4"/>
  <c r="AA72" i="4"/>
  <c r="AB72" i="4"/>
  <c r="AC72" i="4"/>
  <c r="AD72" i="4"/>
  <c r="AE72" i="4"/>
  <c r="AF72" i="4"/>
  <c r="AG72" i="4"/>
  <c r="AH72" i="4"/>
  <c r="AI72" i="4"/>
  <c r="AJ72" i="4"/>
  <c r="AK72" i="4"/>
  <c r="AL72" i="4"/>
  <c r="AM72" i="4"/>
  <c r="AT72" i="4"/>
  <c r="AU72" i="4"/>
  <c r="AV72" i="4"/>
  <c r="AW72" i="4"/>
  <c r="AX72" i="4"/>
  <c r="AZ72" i="4"/>
  <c r="BA72" i="4"/>
  <c r="BB72" i="4"/>
  <c r="BC72" i="4"/>
  <c r="N78" i="4"/>
  <c r="O78" i="4"/>
  <c r="P78" i="4"/>
  <c r="Q78" i="4"/>
  <c r="R78" i="4"/>
  <c r="S78" i="4"/>
  <c r="T78" i="4"/>
  <c r="U78" i="4"/>
  <c r="V78" i="4"/>
  <c r="W78" i="4"/>
  <c r="X78" i="4"/>
  <c r="Y78" i="4"/>
  <c r="Z78" i="4"/>
  <c r="AA78" i="4"/>
  <c r="AB78" i="4"/>
  <c r="AC78" i="4"/>
  <c r="AD78" i="4"/>
  <c r="AE78" i="4"/>
  <c r="AF78" i="4"/>
  <c r="AG78" i="4"/>
  <c r="AH78" i="4"/>
  <c r="AI78" i="4"/>
  <c r="AJ78" i="4"/>
  <c r="AK78" i="4"/>
  <c r="AL78" i="4"/>
  <c r="AM78" i="4"/>
  <c r="AT78" i="4"/>
  <c r="AU78" i="4"/>
  <c r="AV78" i="4"/>
  <c r="AW78" i="4"/>
  <c r="AX78" i="4"/>
  <c r="AZ78" i="4"/>
  <c r="BA78" i="4"/>
  <c r="BB78" i="4"/>
  <c r="BC78" i="4"/>
  <c r="N87" i="4"/>
  <c r="O87" i="4"/>
  <c r="P87" i="4"/>
  <c r="Q87" i="4"/>
  <c r="R87" i="4"/>
  <c r="S87" i="4"/>
  <c r="T87" i="4"/>
  <c r="U87" i="4"/>
  <c r="V87" i="4"/>
  <c r="W87" i="4"/>
  <c r="X87" i="4"/>
  <c r="Y87" i="4"/>
  <c r="Z87" i="4"/>
  <c r="AA87" i="4"/>
  <c r="AB87" i="4"/>
  <c r="AC87" i="4"/>
  <c r="AD87" i="4"/>
  <c r="AE87" i="4"/>
  <c r="AF87" i="4"/>
  <c r="AG87" i="4"/>
  <c r="AH87" i="4"/>
  <c r="AI87" i="4"/>
  <c r="AJ87" i="4"/>
  <c r="AK87" i="4"/>
  <c r="AL87" i="4"/>
  <c r="AM87" i="4"/>
  <c r="AT87" i="4"/>
  <c r="AU87" i="4"/>
  <c r="AV87" i="4"/>
  <c r="AW87" i="4"/>
  <c r="AX87" i="4"/>
  <c r="AZ87" i="4"/>
  <c r="BA87" i="4"/>
  <c r="BB87" i="4"/>
  <c r="BC87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AA93" i="4"/>
  <c r="AB93" i="4"/>
  <c r="AC93" i="4"/>
  <c r="AD93" i="4"/>
  <c r="AE93" i="4"/>
  <c r="AF93" i="4"/>
  <c r="AG93" i="4"/>
  <c r="AH93" i="4"/>
  <c r="AI93" i="4"/>
  <c r="AJ93" i="4"/>
  <c r="AK93" i="4"/>
  <c r="AL93" i="4"/>
  <c r="AM93" i="4"/>
  <c r="AT93" i="4"/>
  <c r="AU93" i="4"/>
  <c r="AV93" i="4"/>
  <c r="AW93" i="4"/>
  <c r="AX93" i="4"/>
  <c r="AZ93" i="4"/>
  <c r="BA93" i="4"/>
  <c r="BB93" i="4"/>
  <c r="BC93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AA96" i="4"/>
  <c r="AB96" i="4"/>
  <c r="AC96" i="4"/>
  <c r="AD96" i="4"/>
  <c r="AE96" i="4"/>
  <c r="AF96" i="4"/>
  <c r="AG96" i="4"/>
  <c r="AH96" i="4"/>
  <c r="AI96" i="4"/>
  <c r="AJ96" i="4"/>
  <c r="AK96" i="4"/>
  <c r="AL96" i="4"/>
  <c r="AM96" i="4"/>
  <c r="AT96" i="4"/>
  <c r="AU96" i="4"/>
  <c r="AV96" i="4"/>
  <c r="AW96" i="4"/>
  <c r="AX96" i="4"/>
  <c r="AZ96" i="4"/>
  <c r="BA96" i="4"/>
  <c r="BB96" i="4"/>
  <c r="BC96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AC100" i="4"/>
  <c r="AD100" i="4"/>
  <c r="AE100" i="4"/>
  <c r="AF100" i="4"/>
  <c r="AG100" i="4"/>
  <c r="AH100" i="4"/>
  <c r="AI100" i="4"/>
  <c r="AJ100" i="4"/>
  <c r="AK100" i="4"/>
  <c r="AL100" i="4"/>
  <c r="AM100" i="4"/>
  <c r="AT100" i="4"/>
  <c r="AU100" i="4"/>
  <c r="AV100" i="4"/>
  <c r="AW100" i="4"/>
  <c r="AX100" i="4"/>
  <c r="AZ100" i="4"/>
  <c r="BA100" i="4"/>
  <c r="BB100" i="4"/>
  <c r="BC100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AA105" i="4"/>
  <c r="AB105" i="4"/>
  <c r="AC105" i="4"/>
  <c r="AD105" i="4"/>
  <c r="AE105" i="4"/>
  <c r="AF105" i="4"/>
  <c r="AG105" i="4"/>
  <c r="AH105" i="4"/>
  <c r="AI105" i="4"/>
  <c r="AJ105" i="4"/>
  <c r="AK105" i="4"/>
  <c r="AL105" i="4"/>
  <c r="AM105" i="4"/>
  <c r="AT105" i="4"/>
  <c r="AU105" i="4"/>
  <c r="AV105" i="4"/>
  <c r="AW105" i="4"/>
  <c r="AX105" i="4"/>
  <c r="AZ105" i="4"/>
  <c r="BA105" i="4"/>
  <c r="BB105" i="4"/>
  <c r="BC105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Z110" i="4"/>
  <c r="AA110" i="4"/>
  <c r="AB110" i="4"/>
  <c r="AC110" i="4"/>
  <c r="AD110" i="4"/>
  <c r="AE110" i="4"/>
  <c r="AF110" i="4"/>
  <c r="AG110" i="4"/>
  <c r="AH110" i="4"/>
  <c r="AI110" i="4"/>
  <c r="AJ110" i="4"/>
  <c r="AK110" i="4"/>
  <c r="AL110" i="4"/>
  <c r="AM110" i="4"/>
  <c r="AT110" i="4"/>
  <c r="AU110" i="4"/>
  <c r="AV110" i="4"/>
  <c r="AW110" i="4"/>
  <c r="AX110" i="4"/>
  <c r="AZ110" i="4"/>
  <c r="BA110" i="4"/>
  <c r="BB110" i="4"/>
  <c r="BC110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AA116" i="4"/>
  <c r="AB116" i="4"/>
  <c r="AC116" i="4"/>
  <c r="AD116" i="4"/>
  <c r="AE116" i="4"/>
  <c r="AF116" i="4"/>
  <c r="AG116" i="4"/>
  <c r="AH116" i="4"/>
  <c r="AI116" i="4"/>
  <c r="AJ116" i="4"/>
  <c r="AK116" i="4"/>
  <c r="AL116" i="4"/>
  <c r="AM116" i="4"/>
  <c r="AT116" i="4"/>
  <c r="AU116" i="4"/>
  <c r="AV116" i="4"/>
  <c r="AW116" i="4"/>
  <c r="AX116" i="4"/>
  <c r="AZ116" i="4"/>
  <c r="BA116" i="4"/>
  <c r="BB116" i="4"/>
  <c r="BC116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AA119" i="4"/>
  <c r="AB119" i="4"/>
  <c r="AC119" i="4"/>
  <c r="AD119" i="4"/>
  <c r="AE119" i="4"/>
  <c r="AF119" i="4"/>
  <c r="AG119" i="4"/>
  <c r="AH119" i="4"/>
  <c r="AI119" i="4"/>
  <c r="AJ119" i="4"/>
  <c r="AK119" i="4"/>
  <c r="AL119" i="4"/>
  <c r="AM119" i="4"/>
  <c r="AT119" i="4"/>
  <c r="AU119" i="4"/>
  <c r="AV119" i="4"/>
  <c r="AW119" i="4"/>
  <c r="AX119" i="4"/>
  <c r="AZ119" i="4"/>
  <c r="BA119" i="4"/>
  <c r="BB119" i="4"/>
  <c r="BC119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Z122" i="4"/>
  <c r="AA122" i="4"/>
  <c r="AB122" i="4"/>
  <c r="AC122" i="4"/>
  <c r="AD122" i="4"/>
  <c r="AE122" i="4"/>
  <c r="AF122" i="4"/>
  <c r="AG122" i="4"/>
  <c r="AH122" i="4"/>
  <c r="AI122" i="4"/>
  <c r="AJ122" i="4"/>
  <c r="AK122" i="4"/>
  <c r="AL122" i="4"/>
  <c r="AM122" i="4"/>
  <c r="AT122" i="4"/>
  <c r="AU122" i="4"/>
  <c r="AV122" i="4"/>
  <c r="AW122" i="4"/>
  <c r="AX122" i="4"/>
  <c r="AZ122" i="4"/>
  <c r="BA122" i="4"/>
  <c r="BB122" i="4"/>
  <c r="BC122" i="4"/>
  <c r="N126" i="4"/>
  <c r="O126" i="4"/>
  <c r="P126" i="4"/>
  <c r="Q126" i="4"/>
  <c r="R126" i="4"/>
  <c r="S126" i="4"/>
  <c r="T126" i="4"/>
  <c r="U126" i="4"/>
  <c r="V126" i="4"/>
  <c r="W126" i="4"/>
  <c r="X126" i="4"/>
  <c r="Y126" i="4"/>
  <c r="Z126" i="4"/>
  <c r="AA126" i="4"/>
  <c r="AB126" i="4"/>
  <c r="AC126" i="4"/>
  <c r="AD126" i="4"/>
  <c r="AE126" i="4"/>
  <c r="AF126" i="4"/>
  <c r="AG126" i="4"/>
  <c r="AH126" i="4"/>
  <c r="AI126" i="4"/>
  <c r="AJ126" i="4"/>
  <c r="AK126" i="4"/>
  <c r="AL126" i="4"/>
  <c r="AM126" i="4"/>
  <c r="AT126" i="4"/>
  <c r="AU126" i="4"/>
  <c r="AV126" i="4"/>
  <c r="AW126" i="4"/>
  <c r="AX126" i="4"/>
  <c r="AZ126" i="4"/>
  <c r="BA126" i="4"/>
  <c r="BB126" i="4"/>
  <c r="BC126" i="4"/>
  <c r="N131" i="4"/>
  <c r="O131" i="4"/>
  <c r="P131" i="4"/>
  <c r="Q131" i="4"/>
  <c r="R131" i="4"/>
  <c r="S131" i="4"/>
  <c r="T131" i="4"/>
  <c r="U131" i="4"/>
  <c r="V131" i="4"/>
  <c r="W131" i="4"/>
  <c r="X131" i="4"/>
  <c r="Y131" i="4"/>
  <c r="Z131" i="4"/>
  <c r="AA131" i="4"/>
  <c r="AB131" i="4"/>
  <c r="AC131" i="4"/>
  <c r="AD131" i="4"/>
  <c r="AE131" i="4"/>
  <c r="AF131" i="4"/>
  <c r="AG131" i="4"/>
  <c r="AH131" i="4"/>
  <c r="AI131" i="4"/>
  <c r="AJ131" i="4"/>
  <c r="AK131" i="4"/>
  <c r="AL131" i="4"/>
  <c r="AM131" i="4"/>
  <c r="AT131" i="4"/>
  <c r="AU131" i="4"/>
  <c r="AV131" i="4"/>
  <c r="AW131" i="4"/>
  <c r="AX131" i="4"/>
  <c r="AZ131" i="4"/>
  <c r="BA131" i="4"/>
  <c r="BB131" i="4"/>
  <c r="BC131" i="4"/>
  <c r="N136" i="4"/>
  <c r="O136" i="4"/>
  <c r="P136" i="4"/>
  <c r="Q136" i="4"/>
  <c r="R136" i="4"/>
  <c r="S136" i="4"/>
  <c r="T136" i="4"/>
  <c r="U136" i="4"/>
  <c r="V136" i="4"/>
  <c r="W136" i="4"/>
  <c r="X136" i="4"/>
  <c r="Y136" i="4"/>
  <c r="Z136" i="4"/>
  <c r="AA136" i="4"/>
  <c r="AB136" i="4"/>
  <c r="AC136" i="4"/>
  <c r="AD136" i="4"/>
  <c r="AE136" i="4"/>
  <c r="AF136" i="4"/>
  <c r="AG136" i="4"/>
  <c r="AH136" i="4"/>
  <c r="AI136" i="4"/>
  <c r="AJ136" i="4"/>
  <c r="AK136" i="4"/>
  <c r="AL136" i="4"/>
  <c r="AM136" i="4"/>
  <c r="AT136" i="4"/>
  <c r="AU136" i="4"/>
  <c r="AV136" i="4"/>
  <c r="AW136" i="4"/>
  <c r="AX136" i="4"/>
  <c r="AZ136" i="4"/>
  <c r="BA136" i="4"/>
  <c r="BB136" i="4"/>
  <c r="BC136" i="4"/>
  <c r="N139" i="4"/>
  <c r="O139" i="4"/>
  <c r="P139" i="4"/>
  <c r="Q139" i="4"/>
  <c r="R139" i="4"/>
  <c r="S139" i="4"/>
  <c r="T139" i="4"/>
  <c r="U139" i="4"/>
  <c r="V139" i="4"/>
  <c r="W139" i="4"/>
  <c r="X139" i="4"/>
  <c r="Y139" i="4"/>
  <c r="Z139" i="4"/>
  <c r="AA139" i="4"/>
  <c r="AB139" i="4"/>
  <c r="AC139" i="4"/>
  <c r="AD139" i="4"/>
  <c r="AE139" i="4"/>
  <c r="AF139" i="4"/>
  <c r="AG139" i="4"/>
  <c r="AH139" i="4"/>
  <c r="AI139" i="4"/>
  <c r="AJ139" i="4"/>
  <c r="AK139" i="4"/>
  <c r="AL139" i="4"/>
  <c r="AM139" i="4"/>
  <c r="AT139" i="4"/>
  <c r="AU139" i="4"/>
  <c r="AV139" i="4"/>
  <c r="AW139" i="4"/>
  <c r="AX139" i="4"/>
  <c r="AZ139" i="4"/>
  <c r="BA139" i="4"/>
  <c r="BB139" i="4"/>
  <c r="BC139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Z142" i="4"/>
  <c r="AA142" i="4"/>
  <c r="AB142" i="4"/>
  <c r="AC142" i="4"/>
  <c r="AD142" i="4"/>
  <c r="AE142" i="4"/>
  <c r="AF142" i="4"/>
  <c r="AG142" i="4"/>
  <c r="AH142" i="4"/>
  <c r="AI142" i="4"/>
  <c r="AJ142" i="4"/>
  <c r="AK142" i="4"/>
  <c r="AL142" i="4"/>
  <c r="AM142" i="4"/>
  <c r="AT142" i="4"/>
  <c r="AU142" i="4"/>
  <c r="AV142" i="4"/>
  <c r="AW142" i="4"/>
  <c r="AX142" i="4"/>
  <c r="AZ142" i="4"/>
  <c r="BA142" i="4"/>
  <c r="BB142" i="4"/>
  <c r="BC142" i="4"/>
  <c r="N145" i="4"/>
  <c r="O145" i="4"/>
  <c r="P145" i="4"/>
  <c r="Q145" i="4"/>
  <c r="R145" i="4"/>
  <c r="S145" i="4"/>
  <c r="T145" i="4"/>
  <c r="U145" i="4"/>
  <c r="V145" i="4"/>
  <c r="W145" i="4"/>
  <c r="X145" i="4"/>
  <c r="Y145" i="4"/>
  <c r="Z145" i="4"/>
  <c r="AA145" i="4"/>
  <c r="AB145" i="4"/>
  <c r="AC145" i="4"/>
  <c r="AD145" i="4"/>
  <c r="AE145" i="4"/>
  <c r="AF145" i="4"/>
  <c r="AG145" i="4"/>
  <c r="AH145" i="4"/>
  <c r="AI145" i="4"/>
  <c r="AJ145" i="4"/>
  <c r="AK145" i="4"/>
  <c r="AL145" i="4"/>
  <c r="AM145" i="4"/>
  <c r="AT145" i="4"/>
  <c r="AU145" i="4"/>
  <c r="AV145" i="4"/>
  <c r="AW145" i="4"/>
  <c r="AX145" i="4"/>
  <c r="AZ145" i="4"/>
  <c r="BA145" i="4"/>
  <c r="BB145" i="4"/>
  <c r="BC145" i="4"/>
  <c r="N152" i="4"/>
  <c r="O152" i="4"/>
  <c r="P152" i="4"/>
  <c r="Q152" i="4"/>
  <c r="R152" i="4"/>
  <c r="S152" i="4"/>
  <c r="T152" i="4"/>
  <c r="U152" i="4"/>
  <c r="V152" i="4"/>
  <c r="W152" i="4"/>
  <c r="X152" i="4"/>
  <c r="Y152" i="4"/>
  <c r="Z152" i="4"/>
  <c r="AA152" i="4"/>
  <c r="AB152" i="4"/>
  <c r="AC152" i="4"/>
  <c r="AD152" i="4"/>
  <c r="AE152" i="4"/>
  <c r="AF152" i="4"/>
  <c r="AG152" i="4"/>
  <c r="AH152" i="4"/>
  <c r="AI152" i="4"/>
  <c r="AJ152" i="4"/>
  <c r="AK152" i="4"/>
  <c r="AL152" i="4"/>
  <c r="AM152" i="4"/>
  <c r="AT152" i="4"/>
  <c r="AU152" i="4"/>
  <c r="AV152" i="4"/>
  <c r="AW152" i="4"/>
  <c r="AX152" i="4"/>
  <c r="AZ152" i="4"/>
  <c r="BA152" i="4"/>
  <c r="BB152" i="4"/>
  <c r="BC152" i="4"/>
  <c r="N156" i="4"/>
  <c r="O156" i="4"/>
  <c r="P156" i="4"/>
  <c r="Q156" i="4"/>
  <c r="R156" i="4"/>
  <c r="S156" i="4"/>
  <c r="T156" i="4"/>
  <c r="U156" i="4"/>
  <c r="V156" i="4"/>
  <c r="W156" i="4"/>
  <c r="X156" i="4"/>
  <c r="Y156" i="4"/>
  <c r="Z156" i="4"/>
  <c r="AA156" i="4"/>
  <c r="AB156" i="4"/>
  <c r="AC156" i="4"/>
  <c r="AD156" i="4"/>
  <c r="AE156" i="4"/>
  <c r="AF156" i="4"/>
  <c r="AG156" i="4"/>
  <c r="AH156" i="4"/>
  <c r="AI156" i="4"/>
  <c r="AJ156" i="4"/>
  <c r="AK156" i="4"/>
  <c r="AL156" i="4"/>
  <c r="AM156" i="4"/>
  <c r="AT156" i="4"/>
  <c r="AU156" i="4"/>
  <c r="AV156" i="4"/>
  <c r="AW156" i="4"/>
  <c r="AX156" i="4"/>
  <c r="AZ156" i="4"/>
  <c r="BA156" i="4"/>
  <c r="BB156" i="4"/>
  <c r="BC156" i="4"/>
  <c r="N163" i="4"/>
  <c r="O163" i="4"/>
  <c r="P163" i="4"/>
  <c r="Q163" i="4"/>
  <c r="R163" i="4"/>
  <c r="S163" i="4"/>
  <c r="T163" i="4"/>
  <c r="U163" i="4"/>
  <c r="V163" i="4"/>
  <c r="W163" i="4"/>
  <c r="X163" i="4"/>
  <c r="Y163" i="4"/>
  <c r="Z163" i="4"/>
  <c r="AA163" i="4"/>
  <c r="AB163" i="4"/>
  <c r="AC163" i="4"/>
  <c r="AD163" i="4"/>
  <c r="AE163" i="4"/>
  <c r="AF163" i="4"/>
  <c r="AG163" i="4"/>
  <c r="AH163" i="4"/>
  <c r="AI163" i="4"/>
  <c r="AJ163" i="4"/>
  <c r="AK163" i="4"/>
  <c r="AL163" i="4"/>
  <c r="AM163" i="4"/>
  <c r="AT163" i="4"/>
  <c r="AU163" i="4"/>
  <c r="AV163" i="4"/>
  <c r="AW163" i="4"/>
  <c r="AX163" i="4"/>
  <c r="AZ163" i="4"/>
  <c r="BA163" i="4"/>
  <c r="BB163" i="4"/>
  <c r="BC163" i="4"/>
  <c r="N168" i="4"/>
  <c r="O168" i="4"/>
  <c r="P168" i="4"/>
  <c r="Q168" i="4"/>
  <c r="R168" i="4"/>
  <c r="S168" i="4"/>
  <c r="T168" i="4"/>
  <c r="U168" i="4"/>
  <c r="V168" i="4"/>
  <c r="W168" i="4"/>
  <c r="X168" i="4"/>
  <c r="Y168" i="4"/>
  <c r="Z168" i="4"/>
  <c r="AA168" i="4"/>
  <c r="AB168" i="4"/>
  <c r="AC168" i="4"/>
  <c r="AD168" i="4"/>
  <c r="AE168" i="4"/>
  <c r="AF168" i="4"/>
  <c r="AG168" i="4"/>
  <c r="AH168" i="4"/>
  <c r="AI168" i="4"/>
  <c r="AJ168" i="4"/>
  <c r="AK168" i="4"/>
  <c r="AL168" i="4"/>
  <c r="AM168" i="4"/>
  <c r="AT168" i="4"/>
  <c r="AU168" i="4"/>
  <c r="AV168" i="4"/>
  <c r="AW168" i="4"/>
  <c r="AX168" i="4"/>
  <c r="AZ168" i="4"/>
  <c r="BA168" i="4"/>
  <c r="BB168" i="4"/>
  <c r="BC168" i="4"/>
  <c r="N173" i="4"/>
  <c r="O173" i="4"/>
  <c r="P173" i="4"/>
  <c r="Q173" i="4"/>
  <c r="R173" i="4"/>
  <c r="S173" i="4"/>
  <c r="T173" i="4"/>
  <c r="U173" i="4"/>
  <c r="V173" i="4"/>
  <c r="W173" i="4"/>
  <c r="X173" i="4"/>
  <c r="Y173" i="4"/>
  <c r="Z173" i="4"/>
  <c r="AA173" i="4"/>
  <c r="AB173" i="4"/>
  <c r="AC173" i="4"/>
  <c r="AD173" i="4"/>
  <c r="AE173" i="4"/>
  <c r="AF173" i="4"/>
  <c r="AG173" i="4"/>
  <c r="AH173" i="4"/>
  <c r="AI173" i="4"/>
  <c r="AJ173" i="4"/>
  <c r="AK173" i="4"/>
  <c r="AL173" i="4"/>
  <c r="AM173" i="4"/>
  <c r="AT173" i="4"/>
  <c r="AU173" i="4"/>
  <c r="AV173" i="4"/>
  <c r="AW173" i="4"/>
  <c r="AX173" i="4"/>
  <c r="AZ173" i="4"/>
  <c r="BA173" i="4"/>
  <c r="BB173" i="4"/>
  <c r="BC173" i="4"/>
  <c r="N176" i="4"/>
  <c r="O176" i="4"/>
  <c r="P176" i="4"/>
  <c r="Q176" i="4"/>
  <c r="R176" i="4"/>
  <c r="S176" i="4"/>
  <c r="T176" i="4"/>
  <c r="U176" i="4"/>
  <c r="V176" i="4"/>
  <c r="W176" i="4"/>
  <c r="X176" i="4"/>
  <c r="Y176" i="4"/>
  <c r="Z176" i="4"/>
  <c r="AA176" i="4"/>
  <c r="AB176" i="4"/>
  <c r="AC176" i="4"/>
  <c r="AD176" i="4"/>
  <c r="AE176" i="4"/>
  <c r="AF176" i="4"/>
  <c r="AG176" i="4"/>
  <c r="AH176" i="4"/>
  <c r="AI176" i="4"/>
  <c r="AJ176" i="4"/>
  <c r="AK176" i="4"/>
  <c r="AL176" i="4"/>
  <c r="AM176" i="4"/>
  <c r="AT176" i="4"/>
  <c r="AU176" i="4"/>
  <c r="AV176" i="4"/>
  <c r="AW176" i="4"/>
  <c r="AX176" i="4"/>
  <c r="AZ176" i="4"/>
  <c r="BA176" i="4"/>
  <c r="BB176" i="4"/>
  <c r="BC176" i="4"/>
  <c r="N180" i="4"/>
  <c r="O180" i="4"/>
  <c r="P180" i="4"/>
  <c r="Q180" i="4"/>
  <c r="R180" i="4"/>
  <c r="S180" i="4"/>
  <c r="T180" i="4"/>
  <c r="U180" i="4"/>
  <c r="V180" i="4"/>
  <c r="W180" i="4"/>
  <c r="X180" i="4"/>
  <c r="Y180" i="4"/>
  <c r="Z180" i="4"/>
  <c r="AA180" i="4"/>
  <c r="AB180" i="4"/>
  <c r="AC180" i="4"/>
  <c r="AD180" i="4"/>
  <c r="AE180" i="4"/>
  <c r="AF180" i="4"/>
  <c r="AG180" i="4"/>
  <c r="AH180" i="4"/>
  <c r="AI180" i="4"/>
  <c r="AJ180" i="4"/>
  <c r="AK180" i="4"/>
  <c r="AL180" i="4"/>
  <c r="AM180" i="4"/>
  <c r="AT180" i="4"/>
  <c r="AU180" i="4"/>
  <c r="AV180" i="4"/>
  <c r="AW180" i="4"/>
  <c r="AX180" i="4"/>
  <c r="AZ180" i="4"/>
  <c r="BA180" i="4"/>
  <c r="BB180" i="4"/>
  <c r="BC180" i="4"/>
  <c r="H185" i="4"/>
  <c r="H186" i="4"/>
  <c r="H187" i="4"/>
  <c r="H188" i="4"/>
  <c r="H189" i="4"/>
  <c r="H190" i="4"/>
  <c r="H191" i="4"/>
  <c r="AK45" i="17"/>
  <c r="AF45" i="17"/>
  <c r="Z45" i="17"/>
  <c r="W45" i="17"/>
  <c r="T45" i="17"/>
  <c r="Q45" i="17"/>
  <c r="AM43" i="17"/>
  <c r="AH43" i="17"/>
  <c r="AB43" i="17"/>
  <c r="Y43" i="17"/>
  <c r="V43" i="17"/>
  <c r="S43" i="17"/>
  <c r="AN43" i="17" s="1"/>
  <c r="AM42" i="17"/>
  <c r="AH42" i="17"/>
  <c r="AB42" i="17"/>
  <c r="Y42" i="17"/>
  <c r="V42" i="17"/>
  <c r="S42" i="17"/>
  <c r="AN42" i="17" s="1"/>
  <c r="AM41" i="17"/>
  <c r="AH41" i="17"/>
  <c r="AB41" i="17"/>
  <c r="Y41" i="17"/>
  <c r="V41" i="17"/>
  <c r="S41" i="17"/>
  <c r="AN41" i="17" s="1"/>
  <c r="AM40" i="17"/>
  <c r="AH40" i="17"/>
  <c r="AB40" i="17"/>
  <c r="Y40" i="17"/>
  <c r="V40" i="17"/>
  <c r="S40" i="17"/>
  <c r="AN40" i="17" s="1"/>
  <c r="AM39" i="17"/>
  <c r="AH39" i="17"/>
  <c r="AB39" i="17"/>
  <c r="Y39" i="17"/>
  <c r="AN39" i="17" s="1"/>
  <c r="V39" i="17"/>
  <c r="S39" i="17"/>
  <c r="AM38" i="17"/>
  <c r="AH38" i="17"/>
  <c r="AB38" i="17"/>
  <c r="Y38" i="17"/>
  <c r="V38" i="17"/>
  <c r="AN38" i="17" s="1"/>
  <c r="S38" i="17"/>
  <c r="AM37" i="17"/>
  <c r="AH37" i="17"/>
  <c r="AB37" i="17"/>
  <c r="Y37" i="17"/>
  <c r="V37" i="17"/>
  <c r="S37" i="17"/>
  <c r="AN37" i="17" s="1"/>
  <c r="AM36" i="17"/>
  <c r="AH36" i="17"/>
  <c r="AB36" i="17"/>
  <c r="Y36" i="17"/>
  <c r="V36" i="17"/>
  <c r="S36" i="17"/>
  <c r="AN36" i="17" s="1"/>
  <c r="AM35" i="17"/>
  <c r="AH35" i="17"/>
  <c r="AB35" i="17"/>
  <c r="Y35" i="17"/>
  <c r="AN35" i="17" s="1"/>
  <c r="V35" i="17"/>
  <c r="S35" i="17"/>
  <c r="AM34" i="17"/>
  <c r="AH34" i="17"/>
  <c r="AB34" i="17"/>
  <c r="Y34" i="17"/>
  <c r="V34" i="17"/>
  <c r="AN34" i="17" s="1"/>
  <c r="S34" i="17"/>
  <c r="AM33" i="17"/>
  <c r="AH33" i="17"/>
  <c r="AB33" i="17"/>
  <c r="Y33" i="17"/>
  <c r="V33" i="17"/>
  <c r="S33" i="17"/>
  <c r="AN33" i="17" s="1"/>
  <c r="AM32" i="17"/>
  <c r="AH32" i="17"/>
  <c r="AB32" i="17"/>
  <c r="Y32" i="17"/>
  <c r="V32" i="17"/>
  <c r="S32" i="17"/>
  <c r="AN32" i="17" s="1"/>
  <c r="AM31" i="17"/>
  <c r="AH31" i="17"/>
  <c r="AB31" i="17"/>
  <c r="Y31" i="17"/>
  <c r="AN31" i="17" s="1"/>
  <c r="V31" i="17"/>
  <c r="S31" i="17"/>
  <c r="AM30" i="17"/>
  <c r="AH30" i="17"/>
  <c r="AB30" i="17"/>
  <c r="Y30" i="17"/>
  <c r="V30" i="17"/>
  <c r="AN30" i="17" s="1"/>
  <c r="S30" i="17"/>
  <c r="AM29" i="17"/>
  <c r="AH29" i="17"/>
  <c r="AB29" i="17"/>
  <c r="Y29" i="17"/>
  <c r="V29" i="17"/>
  <c r="S29" i="17"/>
  <c r="AN29" i="17" s="1"/>
  <c r="AM28" i="17"/>
  <c r="AH28" i="17"/>
  <c r="AB28" i="17"/>
  <c r="Y28" i="17"/>
  <c r="V28" i="17"/>
  <c r="S28" i="17"/>
  <c r="AN28" i="17" s="1"/>
  <c r="AM27" i="17"/>
  <c r="AH27" i="17"/>
  <c r="AB27" i="17"/>
  <c r="Y27" i="17"/>
  <c r="AN27" i="17" s="1"/>
  <c r="V27" i="17"/>
  <c r="S27" i="17"/>
  <c r="AM26" i="17"/>
  <c r="AH26" i="17"/>
  <c r="AB26" i="17"/>
  <c r="Y26" i="17"/>
  <c r="V26" i="17"/>
  <c r="AN26" i="17" s="1"/>
  <c r="S26" i="17"/>
  <c r="AM25" i="17"/>
  <c r="AH25" i="17"/>
  <c r="AB25" i="17"/>
  <c r="Y25" i="17"/>
  <c r="V25" i="17"/>
  <c r="S25" i="17"/>
  <c r="AN25" i="17" s="1"/>
  <c r="AM24" i="17"/>
  <c r="AH24" i="17"/>
  <c r="AB24" i="17"/>
  <c r="Y24" i="17"/>
  <c r="V24" i="17"/>
  <c r="S24" i="17"/>
  <c r="AN24" i="17" s="1"/>
  <c r="AM23" i="17"/>
  <c r="AH23" i="17"/>
  <c r="AB23" i="17"/>
  <c r="Y23" i="17"/>
  <c r="AN23" i="17" s="1"/>
  <c r="V23" i="17"/>
  <c r="S23" i="17"/>
  <c r="AM22" i="17"/>
  <c r="AH22" i="17"/>
  <c r="AB22" i="17"/>
  <c r="Y22" i="17"/>
  <c r="V22" i="17"/>
  <c r="AN22" i="17" s="1"/>
  <c r="S22" i="17"/>
  <c r="AM21" i="17"/>
  <c r="AH21" i="17"/>
  <c r="AB21" i="17"/>
  <c r="Y21" i="17"/>
  <c r="V21" i="17"/>
  <c r="S21" i="17"/>
  <c r="AN21" i="17" s="1"/>
  <c r="AM20" i="17"/>
  <c r="AH20" i="17"/>
  <c r="AB20" i="17"/>
  <c r="Y20" i="17"/>
  <c r="V20" i="17"/>
  <c r="S20" i="17"/>
  <c r="AN20" i="17" s="1"/>
  <c r="AM19" i="17"/>
  <c r="AH19" i="17"/>
  <c r="AB19" i="17"/>
  <c r="Y19" i="17"/>
  <c r="AN19" i="17" s="1"/>
  <c r="V19" i="17"/>
  <c r="S19" i="17"/>
  <c r="AM18" i="17"/>
  <c r="AH18" i="17"/>
  <c r="AB18" i="17"/>
  <c r="Y18" i="17"/>
  <c r="V18" i="17"/>
  <c r="AN18" i="17" s="1"/>
  <c r="S18" i="17"/>
  <c r="AM17" i="17"/>
  <c r="AH17" i="17"/>
  <c r="AB17" i="17"/>
  <c r="Y17" i="17"/>
  <c r="V17" i="17"/>
  <c r="S17" i="17"/>
  <c r="AN17" i="17" s="1"/>
  <c r="AM16" i="17"/>
  <c r="AH16" i="17"/>
  <c r="AB16" i="17"/>
  <c r="Y16" i="17"/>
  <c r="V16" i="17"/>
  <c r="S16" i="17"/>
  <c r="AN16" i="17" s="1"/>
  <c r="AM15" i="17"/>
  <c r="AH15" i="17"/>
  <c r="AB15" i="17"/>
  <c r="Y15" i="17"/>
  <c r="AN15" i="17" s="1"/>
  <c r="V15" i="17"/>
  <c r="S15" i="17"/>
  <c r="AM14" i="17"/>
  <c r="AH14" i="17"/>
  <c r="AB14" i="17"/>
  <c r="Y14" i="17"/>
  <c r="V14" i="17"/>
  <c r="AN14" i="17" s="1"/>
  <c r="S14" i="17"/>
  <c r="AM13" i="17"/>
  <c r="AH13" i="17"/>
  <c r="AB13" i="17"/>
  <c r="Y13" i="17"/>
  <c r="V13" i="17"/>
  <c r="S13" i="17"/>
  <c r="AN13" i="17" s="1"/>
  <c r="AM12" i="17"/>
  <c r="AH12" i="17"/>
  <c r="AB12" i="17"/>
  <c r="Y12" i="17"/>
  <c r="V12" i="17"/>
  <c r="S12" i="17"/>
  <c r="AN12" i="17" s="1"/>
  <c r="AM11" i="17"/>
  <c r="AH11" i="17"/>
  <c r="AB11" i="17"/>
  <c r="Y11" i="17"/>
  <c r="AN11" i="17" s="1"/>
  <c r="V11" i="17"/>
  <c r="S11" i="17"/>
  <c r="AM10" i="17"/>
  <c r="AH10" i="17"/>
  <c r="AB10" i="17"/>
  <c r="Y10" i="17"/>
  <c r="V10" i="17"/>
  <c r="AN10" i="17" s="1"/>
  <c r="S10" i="17"/>
  <c r="AM9" i="17"/>
  <c r="AH9" i="17"/>
  <c r="AB9" i="17"/>
  <c r="Y9" i="17"/>
  <c r="V9" i="17"/>
  <c r="S9" i="17"/>
  <c r="AN9" i="17" s="1"/>
  <c r="AM8" i="17"/>
  <c r="AH8" i="17"/>
  <c r="AB8" i="17"/>
  <c r="Y8" i="17"/>
  <c r="V8" i="17"/>
  <c r="S8" i="17"/>
  <c r="AN8" i="17" s="1"/>
  <c r="AM7" i="17"/>
  <c r="AH7" i="17"/>
  <c r="AB7" i="17"/>
  <c r="Y7" i="17"/>
  <c r="AN7" i="17" s="1"/>
  <c r="V7" i="17"/>
  <c r="S7" i="17"/>
  <c r="AM6" i="17"/>
  <c r="AH6" i="17"/>
  <c r="AB6" i="17"/>
  <c r="Y6" i="17"/>
  <c r="V6" i="17"/>
  <c r="AN6" i="17" s="1"/>
  <c r="S6" i="17"/>
  <c r="AM5" i="17"/>
  <c r="AH5" i="17"/>
  <c r="AB5" i="17"/>
  <c r="Y5" i="17"/>
  <c r="V5" i="17"/>
  <c r="S5" i="17"/>
  <c r="AN5" i="17" s="1"/>
  <c r="AH183" i="4" l="1"/>
  <c r="AH185" i="4" s="1"/>
  <c r="R183" i="4"/>
  <c r="AL183" i="4"/>
  <c r="AF185" i="4" s="1"/>
  <c r="N183" i="4"/>
  <c r="AJ183" i="4"/>
  <c r="AF184" i="4" s="1"/>
  <c r="AF183" i="4"/>
  <c r="X183" i="4"/>
  <c r="P183" i="4"/>
  <c r="P185" i="4" s="1"/>
  <c r="Z183" i="4"/>
  <c r="X184" i="4" s="1"/>
  <c r="AD183" i="4"/>
  <c r="AB183" i="4"/>
  <c r="T183" i="4"/>
  <c r="T185" i="4" s="1"/>
  <c r="V183" i="4"/>
  <c r="S185" i="16"/>
  <c r="AA183" i="16"/>
  <c r="Y182" i="16"/>
  <c r="Q183" i="16"/>
  <c r="O185" i="16"/>
  <c r="O182" i="16"/>
  <c r="O183" i="16" s="1"/>
  <c r="S182" i="16"/>
  <c r="S183" i="16" s="1"/>
  <c r="U183" i="16"/>
  <c r="Y183" i="16"/>
  <c r="Y185" i="16"/>
  <c r="AG185" i="16"/>
  <c r="AG182" i="16"/>
  <c r="AG184" i="16" s="1"/>
  <c r="AK177" i="15"/>
  <c r="AK173" i="15"/>
  <c r="AK170" i="15"/>
  <c r="AK165" i="15"/>
  <c r="AK160" i="15"/>
  <c r="AK153" i="15"/>
  <c r="AK149" i="15"/>
  <c r="AK142" i="15"/>
  <c r="AK139" i="15"/>
  <c r="AK136" i="15"/>
  <c r="AK133" i="15"/>
  <c r="AK128" i="15"/>
  <c r="AK123" i="15"/>
  <c r="AK119" i="15"/>
  <c r="AK116" i="15"/>
  <c r="AK113" i="15"/>
  <c r="AK107" i="15"/>
  <c r="AK102" i="15"/>
  <c r="AK97" i="15"/>
  <c r="AK93" i="15"/>
  <c r="AK90" i="15"/>
  <c r="AK84" i="15"/>
  <c r="AK75" i="15"/>
  <c r="AK69" i="15"/>
  <c r="AK65" i="15"/>
  <c r="AK58" i="15"/>
  <c r="AK54" i="15"/>
  <c r="AK51" i="15"/>
  <c r="AK47" i="15"/>
  <c r="AK42" i="15"/>
  <c r="AK39" i="15"/>
  <c r="AK34" i="15"/>
  <c r="AK29" i="15"/>
  <c r="AK21" i="15"/>
  <c r="AK16" i="15"/>
  <c r="AK10" i="15"/>
  <c r="AK7" i="15"/>
  <c r="Y177" i="15"/>
  <c r="Y173" i="15"/>
  <c r="Y170" i="15"/>
  <c r="Y165" i="15"/>
  <c r="Y160" i="15"/>
  <c r="Y153" i="15"/>
  <c r="Y149" i="15"/>
  <c r="Y142" i="15"/>
  <c r="Y139" i="15"/>
  <c r="Y136" i="15"/>
  <c r="Y133" i="15"/>
  <c r="Y128" i="15"/>
  <c r="Y123" i="15"/>
  <c r="Y119" i="15"/>
  <c r="Y116" i="15"/>
  <c r="Y113" i="15"/>
  <c r="Y107" i="15"/>
  <c r="Y102" i="15"/>
  <c r="Y97" i="15"/>
  <c r="Y93" i="15"/>
  <c r="Y90" i="15"/>
  <c r="Y84" i="15"/>
  <c r="Y75" i="15"/>
  <c r="Y69" i="15"/>
  <c r="Y65" i="15"/>
  <c r="Y58" i="15"/>
  <c r="Y54" i="15"/>
  <c r="Y51" i="15"/>
  <c r="Y47" i="15"/>
  <c r="Y42" i="15"/>
  <c r="Y39" i="15"/>
  <c r="Y34" i="15"/>
  <c r="Y29" i="15"/>
  <c r="Y21" i="15"/>
  <c r="Y16" i="15"/>
  <c r="Y10" i="15"/>
  <c r="Y7" i="15"/>
  <c r="S177" i="15"/>
  <c r="S173" i="15"/>
  <c r="S170" i="15"/>
  <c r="S165" i="15"/>
  <c r="S160" i="15"/>
  <c r="S153" i="15"/>
  <c r="S149" i="15"/>
  <c r="S142" i="15"/>
  <c r="S139" i="15"/>
  <c r="S136" i="15"/>
  <c r="S133" i="15"/>
  <c r="S128" i="15"/>
  <c r="S123" i="15"/>
  <c r="S119" i="15"/>
  <c r="S116" i="15"/>
  <c r="S113" i="15"/>
  <c r="S107" i="15"/>
  <c r="S102" i="15"/>
  <c r="S97" i="15"/>
  <c r="S93" i="15"/>
  <c r="S90" i="15"/>
  <c r="S84" i="15"/>
  <c r="S75" i="15"/>
  <c r="S69" i="15"/>
  <c r="S65" i="15"/>
  <c r="S58" i="15"/>
  <c r="S54" i="15"/>
  <c r="S51" i="15"/>
  <c r="S47" i="15"/>
  <c r="S42" i="15"/>
  <c r="S39" i="15"/>
  <c r="S34" i="15"/>
  <c r="S29" i="15"/>
  <c r="S21" i="15"/>
  <c r="S16" i="15"/>
  <c r="S10" i="15"/>
  <c r="S7" i="15"/>
  <c r="X185" i="4" l="1"/>
  <c r="AF187" i="4"/>
  <c r="AF186" i="4"/>
  <c r="N187" i="4"/>
  <c r="N184" i="4"/>
  <c r="N185" i="4" s="1"/>
  <c r="X187" i="4"/>
  <c r="Z185" i="4"/>
  <c r="R184" i="4"/>
  <c r="R185" i="4" s="1"/>
  <c r="R187" i="4"/>
  <c r="H188" i="15"/>
  <c r="H189" i="15"/>
  <c r="AL178" i="15"/>
  <c r="AD178" i="15"/>
  <c r="Z178" i="15"/>
  <c r="T178" i="15"/>
  <c r="Q178" i="15"/>
  <c r="P178" i="15"/>
  <c r="AA107" i="15" l="1"/>
  <c r="AB107" i="15"/>
  <c r="AC107" i="15"/>
  <c r="AD107" i="15"/>
  <c r="AE107" i="15"/>
  <c r="AF107" i="15"/>
  <c r="AG107" i="15"/>
  <c r="AH107" i="15"/>
  <c r="AI107" i="15"/>
  <c r="AJ107" i="15"/>
  <c r="AL107" i="15"/>
  <c r="AM107" i="15"/>
  <c r="AN107" i="15"/>
  <c r="AO107" i="15"/>
  <c r="AP107" i="15"/>
  <c r="AQ107" i="15"/>
  <c r="AR107" i="15"/>
  <c r="AS107" i="15"/>
  <c r="AT107" i="15"/>
  <c r="U107" i="15"/>
  <c r="V107" i="15"/>
  <c r="W107" i="15"/>
  <c r="H187" i="15" l="1"/>
  <c r="H186" i="15"/>
  <c r="H185" i="15"/>
  <c r="H184" i="15"/>
  <c r="H183" i="15"/>
  <c r="H182" i="15"/>
  <c r="AL180" i="15"/>
  <c r="AL182" i="15" s="1"/>
  <c r="N180" i="15"/>
  <c r="J178" i="15"/>
  <c r="AW177" i="15"/>
  <c r="AV177" i="15"/>
  <c r="AU177" i="15"/>
  <c r="AT177" i="15"/>
  <c r="AS177" i="15"/>
  <c r="AR177" i="15"/>
  <c r="AQ177" i="15"/>
  <c r="AP177" i="15"/>
  <c r="AO177" i="15"/>
  <c r="AN177" i="15"/>
  <c r="AM177" i="15"/>
  <c r="AL177" i="15"/>
  <c r="AJ177" i="15"/>
  <c r="AI177" i="15"/>
  <c r="AH177" i="15"/>
  <c r="AG177" i="15"/>
  <c r="AF177" i="15"/>
  <c r="AE177" i="15"/>
  <c r="AD177" i="15"/>
  <c r="AC177" i="15"/>
  <c r="AB177" i="15"/>
  <c r="AA177" i="15"/>
  <c r="Z177" i="15"/>
  <c r="X177" i="15"/>
  <c r="W177" i="15"/>
  <c r="V177" i="15"/>
  <c r="U177" i="15"/>
  <c r="T177" i="15"/>
  <c r="R177" i="15"/>
  <c r="Q177" i="15"/>
  <c r="P177" i="15"/>
  <c r="O177" i="15"/>
  <c r="N177" i="15"/>
  <c r="AW173" i="15"/>
  <c r="AV173" i="15"/>
  <c r="AU173" i="15"/>
  <c r="AT173" i="15"/>
  <c r="AS173" i="15"/>
  <c r="AR173" i="15"/>
  <c r="AQ173" i="15"/>
  <c r="AP173" i="15"/>
  <c r="AO173" i="15"/>
  <c r="AN173" i="15"/>
  <c r="AM173" i="15"/>
  <c r="AL173" i="15"/>
  <c r="AJ173" i="15"/>
  <c r="AI173" i="15"/>
  <c r="AH173" i="15"/>
  <c r="AG173" i="15"/>
  <c r="AF173" i="15"/>
  <c r="AE173" i="15"/>
  <c r="AD173" i="15"/>
  <c r="AC173" i="15"/>
  <c r="AB173" i="15"/>
  <c r="AA173" i="15"/>
  <c r="Z173" i="15"/>
  <c r="X173" i="15"/>
  <c r="W173" i="15"/>
  <c r="V173" i="15"/>
  <c r="U173" i="15"/>
  <c r="T173" i="15"/>
  <c r="R173" i="15"/>
  <c r="Q173" i="15"/>
  <c r="P173" i="15"/>
  <c r="O173" i="15"/>
  <c r="N173" i="15"/>
  <c r="AW170" i="15"/>
  <c r="AV170" i="15"/>
  <c r="AU170" i="15"/>
  <c r="AT170" i="15"/>
  <c r="AS170" i="15"/>
  <c r="AR170" i="15"/>
  <c r="AQ170" i="15"/>
  <c r="AP170" i="15"/>
  <c r="AO170" i="15"/>
  <c r="AN170" i="15"/>
  <c r="AM170" i="15"/>
  <c r="AL170" i="15"/>
  <c r="AJ170" i="15"/>
  <c r="AI170" i="15"/>
  <c r="AH170" i="15"/>
  <c r="AG170" i="15"/>
  <c r="AF170" i="15"/>
  <c r="AE170" i="15"/>
  <c r="AD170" i="15"/>
  <c r="AC170" i="15"/>
  <c r="AB170" i="15"/>
  <c r="AA170" i="15"/>
  <c r="Z170" i="15"/>
  <c r="X170" i="15"/>
  <c r="W170" i="15"/>
  <c r="V170" i="15"/>
  <c r="U170" i="15"/>
  <c r="T170" i="15"/>
  <c r="R170" i="15"/>
  <c r="Q170" i="15"/>
  <c r="P170" i="15"/>
  <c r="O170" i="15"/>
  <c r="N170" i="15"/>
  <c r="AW165" i="15"/>
  <c r="AV165" i="15"/>
  <c r="AU165" i="15"/>
  <c r="AT165" i="15"/>
  <c r="AS165" i="15"/>
  <c r="AR165" i="15"/>
  <c r="AQ165" i="15"/>
  <c r="AP165" i="15"/>
  <c r="AO165" i="15"/>
  <c r="AN165" i="15"/>
  <c r="AM165" i="15"/>
  <c r="AL165" i="15"/>
  <c r="AJ165" i="15"/>
  <c r="AI165" i="15"/>
  <c r="AH165" i="15"/>
  <c r="AG165" i="15"/>
  <c r="AF165" i="15"/>
  <c r="AE165" i="15"/>
  <c r="AD165" i="15"/>
  <c r="AC165" i="15"/>
  <c r="AB165" i="15"/>
  <c r="AA165" i="15"/>
  <c r="Z165" i="15"/>
  <c r="X165" i="15"/>
  <c r="W165" i="15"/>
  <c r="V165" i="15"/>
  <c r="U165" i="15"/>
  <c r="T165" i="15"/>
  <c r="R165" i="15"/>
  <c r="Q165" i="15"/>
  <c r="P165" i="15"/>
  <c r="O165" i="15"/>
  <c r="N165" i="15"/>
  <c r="AW160" i="15"/>
  <c r="AV160" i="15"/>
  <c r="AU160" i="15"/>
  <c r="AT160" i="15"/>
  <c r="AS160" i="15"/>
  <c r="AR160" i="15"/>
  <c r="AQ160" i="15"/>
  <c r="AP160" i="15"/>
  <c r="AO160" i="15"/>
  <c r="AN160" i="15"/>
  <c r="AM160" i="15"/>
  <c r="AL160" i="15"/>
  <c r="AJ160" i="15"/>
  <c r="AI160" i="15"/>
  <c r="AH160" i="15"/>
  <c r="AG160" i="15"/>
  <c r="AF160" i="15"/>
  <c r="AE160" i="15"/>
  <c r="AD160" i="15"/>
  <c r="AC160" i="15"/>
  <c r="AB160" i="15"/>
  <c r="AA160" i="15"/>
  <c r="Z160" i="15"/>
  <c r="X160" i="15"/>
  <c r="W160" i="15"/>
  <c r="V160" i="15"/>
  <c r="U160" i="15"/>
  <c r="T160" i="15"/>
  <c r="R160" i="15"/>
  <c r="Q160" i="15"/>
  <c r="P160" i="15"/>
  <c r="O160" i="15"/>
  <c r="N160" i="15"/>
  <c r="AW153" i="15"/>
  <c r="AV153" i="15"/>
  <c r="AU153" i="15"/>
  <c r="AT153" i="15"/>
  <c r="AS153" i="15"/>
  <c r="AR153" i="15"/>
  <c r="AQ153" i="15"/>
  <c r="AP153" i="15"/>
  <c r="AO153" i="15"/>
  <c r="AN153" i="15"/>
  <c r="AM153" i="15"/>
  <c r="AL153" i="15"/>
  <c r="AJ153" i="15"/>
  <c r="AI153" i="15"/>
  <c r="AH153" i="15"/>
  <c r="AG153" i="15"/>
  <c r="AF153" i="15"/>
  <c r="AE153" i="15"/>
  <c r="AD153" i="15"/>
  <c r="AC153" i="15"/>
  <c r="AB153" i="15"/>
  <c r="AA153" i="15"/>
  <c r="Z153" i="15"/>
  <c r="X153" i="15"/>
  <c r="W153" i="15"/>
  <c r="V153" i="15"/>
  <c r="U153" i="15"/>
  <c r="T153" i="15"/>
  <c r="R153" i="15"/>
  <c r="Q153" i="15"/>
  <c r="P153" i="15"/>
  <c r="O153" i="15"/>
  <c r="N153" i="15"/>
  <c r="AW149" i="15"/>
  <c r="AV149" i="15"/>
  <c r="AU149" i="15"/>
  <c r="AT149" i="15"/>
  <c r="AS149" i="15"/>
  <c r="AR149" i="15"/>
  <c r="AQ149" i="15"/>
  <c r="AP149" i="15"/>
  <c r="AO149" i="15"/>
  <c r="AN149" i="15"/>
  <c r="AM149" i="15"/>
  <c r="AL149" i="15"/>
  <c r="AJ149" i="15"/>
  <c r="AI149" i="15"/>
  <c r="AH149" i="15"/>
  <c r="AG149" i="15"/>
  <c r="AF149" i="15"/>
  <c r="AE149" i="15"/>
  <c r="AD149" i="15"/>
  <c r="AC149" i="15"/>
  <c r="AB149" i="15"/>
  <c r="AA149" i="15"/>
  <c r="Z149" i="15"/>
  <c r="X149" i="15"/>
  <c r="W149" i="15"/>
  <c r="V149" i="15"/>
  <c r="U149" i="15"/>
  <c r="T149" i="15"/>
  <c r="R149" i="15"/>
  <c r="Q149" i="15"/>
  <c r="P149" i="15"/>
  <c r="O149" i="15"/>
  <c r="N149" i="15"/>
  <c r="AW142" i="15"/>
  <c r="AV142" i="15"/>
  <c r="AU142" i="15"/>
  <c r="AT142" i="15"/>
  <c r="AS142" i="15"/>
  <c r="AR142" i="15"/>
  <c r="AQ142" i="15"/>
  <c r="AP142" i="15"/>
  <c r="AO142" i="15"/>
  <c r="AN142" i="15"/>
  <c r="AM142" i="15"/>
  <c r="AL142" i="15"/>
  <c r="AJ142" i="15"/>
  <c r="AI142" i="15"/>
  <c r="AH142" i="15"/>
  <c r="AG142" i="15"/>
  <c r="AF142" i="15"/>
  <c r="AE142" i="15"/>
  <c r="AD142" i="15"/>
  <c r="AC142" i="15"/>
  <c r="AB142" i="15"/>
  <c r="AA142" i="15"/>
  <c r="Z142" i="15"/>
  <c r="X142" i="15"/>
  <c r="W142" i="15"/>
  <c r="V142" i="15"/>
  <c r="U142" i="15"/>
  <c r="T142" i="15"/>
  <c r="R142" i="15"/>
  <c r="Q142" i="15"/>
  <c r="P142" i="15"/>
  <c r="O142" i="15"/>
  <c r="N142" i="15"/>
  <c r="AW139" i="15"/>
  <c r="AV139" i="15"/>
  <c r="AU139" i="15"/>
  <c r="AT139" i="15"/>
  <c r="AS139" i="15"/>
  <c r="AR139" i="15"/>
  <c r="AQ139" i="15"/>
  <c r="AP139" i="15"/>
  <c r="AO139" i="15"/>
  <c r="AN139" i="15"/>
  <c r="AM139" i="15"/>
  <c r="AL139" i="15"/>
  <c r="AJ139" i="15"/>
  <c r="AI139" i="15"/>
  <c r="AH139" i="15"/>
  <c r="AG139" i="15"/>
  <c r="AF139" i="15"/>
  <c r="AE139" i="15"/>
  <c r="AD139" i="15"/>
  <c r="AC139" i="15"/>
  <c r="AB139" i="15"/>
  <c r="AA139" i="15"/>
  <c r="Z139" i="15"/>
  <c r="X139" i="15"/>
  <c r="W139" i="15"/>
  <c r="V139" i="15"/>
  <c r="U139" i="15"/>
  <c r="T139" i="15"/>
  <c r="R139" i="15"/>
  <c r="Q139" i="15"/>
  <c r="P139" i="15"/>
  <c r="O139" i="15"/>
  <c r="N139" i="15"/>
  <c r="AW136" i="15"/>
  <c r="AV136" i="15"/>
  <c r="AU136" i="15"/>
  <c r="AT136" i="15"/>
  <c r="AS136" i="15"/>
  <c r="AR136" i="15"/>
  <c r="AQ136" i="15"/>
  <c r="AP136" i="15"/>
  <c r="AO136" i="15"/>
  <c r="AN136" i="15"/>
  <c r="AM136" i="15"/>
  <c r="AL136" i="15"/>
  <c r="AJ136" i="15"/>
  <c r="AI136" i="15"/>
  <c r="AH136" i="15"/>
  <c r="AG136" i="15"/>
  <c r="AF136" i="15"/>
  <c r="AE136" i="15"/>
  <c r="AD136" i="15"/>
  <c r="AC136" i="15"/>
  <c r="AB136" i="15"/>
  <c r="AA136" i="15"/>
  <c r="Z136" i="15"/>
  <c r="X136" i="15"/>
  <c r="W136" i="15"/>
  <c r="V136" i="15"/>
  <c r="U136" i="15"/>
  <c r="T136" i="15"/>
  <c r="R136" i="15"/>
  <c r="Q136" i="15"/>
  <c r="P136" i="15"/>
  <c r="O136" i="15"/>
  <c r="N136" i="15"/>
  <c r="AW133" i="15"/>
  <c r="AV133" i="15"/>
  <c r="AU133" i="15"/>
  <c r="AT133" i="15"/>
  <c r="AS133" i="15"/>
  <c r="AR133" i="15"/>
  <c r="AQ133" i="15"/>
  <c r="AP133" i="15"/>
  <c r="AO133" i="15"/>
  <c r="AN133" i="15"/>
  <c r="AM133" i="15"/>
  <c r="AL133" i="15"/>
  <c r="AJ133" i="15"/>
  <c r="AI133" i="15"/>
  <c r="AH133" i="15"/>
  <c r="AG133" i="15"/>
  <c r="AF133" i="15"/>
  <c r="AE133" i="15"/>
  <c r="AD133" i="15"/>
  <c r="AC133" i="15"/>
  <c r="AB133" i="15"/>
  <c r="AA133" i="15"/>
  <c r="Z133" i="15"/>
  <c r="X133" i="15"/>
  <c r="W133" i="15"/>
  <c r="V133" i="15"/>
  <c r="U133" i="15"/>
  <c r="T133" i="15"/>
  <c r="R133" i="15"/>
  <c r="Q133" i="15"/>
  <c r="P133" i="15"/>
  <c r="O133" i="15"/>
  <c r="N133" i="15"/>
  <c r="AW128" i="15"/>
  <c r="AV128" i="15"/>
  <c r="AU128" i="15"/>
  <c r="AT128" i="15"/>
  <c r="AS128" i="15"/>
  <c r="AR128" i="15"/>
  <c r="AQ128" i="15"/>
  <c r="AP128" i="15"/>
  <c r="AP178" i="15" s="1"/>
  <c r="AO128" i="15"/>
  <c r="AN128" i="15"/>
  <c r="AM128" i="15"/>
  <c r="AL128" i="15"/>
  <c r="AJ128" i="15"/>
  <c r="AI128" i="15"/>
  <c r="AH128" i="15"/>
  <c r="AG128" i="15"/>
  <c r="AF128" i="15"/>
  <c r="AE128" i="15"/>
  <c r="AD128" i="15"/>
  <c r="AC128" i="15"/>
  <c r="AB128" i="15"/>
  <c r="AA128" i="15"/>
  <c r="Z128" i="15"/>
  <c r="X128" i="15"/>
  <c r="W128" i="15"/>
  <c r="V128" i="15"/>
  <c r="U128" i="15"/>
  <c r="T128" i="15"/>
  <c r="R128" i="15"/>
  <c r="Q128" i="15"/>
  <c r="P128" i="15"/>
  <c r="O128" i="15"/>
  <c r="N128" i="15"/>
  <c r="AW123" i="15"/>
  <c r="AV123" i="15"/>
  <c r="AU123" i="15"/>
  <c r="AT123" i="15"/>
  <c r="AS123" i="15"/>
  <c r="AR123" i="15"/>
  <c r="AQ123" i="15"/>
  <c r="AP123" i="15"/>
  <c r="AO123" i="15"/>
  <c r="AN123" i="15"/>
  <c r="AM123" i="15"/>
  <c r="AL123" i="15"/>
  <c r="AJ123" i="15"/>
  <c r="AI123" i="15"/>
  <c r="AH123" i="15"/>
  <c r="AG123" i="15"/>
  <c r="AF123" i="15"/>
  <c r="AE123" i="15"/>
  <c r="AD123" i="15"/>
  <c r="AC123" i="15"/>
  <c r="AB123" i="15"/>
  <c r="AA123" i="15"/>
  <c r="Z123" i="15"/>
  <c r="X123" i="15"/>
  <c r="W123" i="15"/>
  <c r="V123" i="15"/>
  <c r="U123" i="15"/>
  <c r="T123" i="15"/>
  <c r="R123" i="15"/>
  <c r="Q123" i="15"/>
  <c r="P123" i="15"/>
  <c r="O123" i="15"/>
  <c r="N123" i="15"/>
  <c r="AW119" i="15"/>
  <c r="AV119" i="15"/>
  <c r="AU119" i="15"/>
  <c r="AT119" i="15"/>
  <c r="AS119" i="15"/>
  <c r="AR119" i="15"/>
  <c r="AQ119" i="15"/>
  <c r="AP119" i="15"/>
  <c r="AO119" i="15"/>
  <c r="AN119" i="15"/>
  <c r="AM119" i="15"/>
  <c r="AL119" i="15"/>
  <c r="AJ119" i="15"/>
  <c r="AI119" i="15"/>
  <c r="AH119" i="15"/>
  <c r="AG119" i="15"/>
  <c r="AF119" i="15"/>
  <c r="AE119" i="15"/>
  <c r="AD119" i="15"/>
  <c r="AC119" i="15"/>
  <c r="AB119" i="15"/>
  <c r="AA119" i="15"/>
  <c r="Z119" i="15"/>
  <c r="X119" i="15"/>
  <c r="W119" i="15"/>
  <c r="V119" i="15"/>
  <c r="U119" i="15"/>
  <c r="T119" i="15"/>
  <c r="R119" i="15"/>
  <c r="Q119" i="15"/>
  <c r="P119" i="15"/>
  <c r="O119" i="15"/>
  <c r="N119" i="15"/>
  <c r="AW116" i="15"/>
  <c r="AV116" i="15"/>
  <c r="AU116" i="15"/>
  <c r="AT116" i="15"/>
  <c r="AS116" i="15"/>
  <c r="AR116" i="15"/>
  <c r="AQ116" i="15"/>
  <c r="AP116" i="15"/>
  <c r="AO116" i="15"/>
  <c r="AN116" i="15"/>
  <c r="AM116" i="15"/>
  <c r="AL116" i="15"/>
  <c r="AJ116" i="15"/>
  <c r="AI116" i="15"/>
  <c r="AH116" i="15"/>
  <c r="AG116" i="15"/>
  <c r="AF116" i="15"/>
  <c r="AE116" i="15"/>
  <c r="AD116" i="15"/>
  <c r="AC116" i="15"/>
  <c r="AB116" i="15"/>
  <c r="AA116" i="15"/>
  <c r="Z116" i="15"/>
  <c r="X116" i="15"/>
  <c r="W116" i="15"/>
  <c r="V116" i="15"/>
  <c r="U116" i="15"/>
  <c r="T116" i="15"/>
  <c r="R116" i="15"/>
  <c r="Q116" i="15"/>
  <c r="P116" i="15"/>
  <c r="O116" i="15"/>
  <c r="N116" i="15"/>
  <c r="AW113" i="15"/>
  <c r="AV113" i="15"/>
  <c r="AU113" i="15"/>
  <c r="AT113" i="15"/>
  <c r="AS113" i="15"/>
  <c r="AR113" i="15"/>
  <c r="AQ113" i="15"/>
  <c r="AP113" i="15"/>
  <c r="AO113" i="15"/>
  <c r="AN113" i="15"/>
  <c r="AN178" i="15" s="1"/>
  <c r="AM113" i="15"/>
  <c r="AL113" i="15"/>
  <c r="AJ113" i="15"/>
  <c r="AI113" i="15"/>
  <c r="AH113" i="15"/>
  <c r="AG113" i="15"/>
  <c r="AF113" i="15"/>
  <c r="AE113" i="15"/>
  <c r="AD113" i="15"/>
  <c r="AC113" i="15"/>
  <c r="AB113" i="15"/>
  <c r="AA113" i="15"/>
  <c r="Z113" i="15"/>
  <c r="X113" i="15"/>
  <c r="W113" i="15"/>
  <c r="V113" i="15"/>
  <c r="U113" i="15"/>
  <c r="T113" i="15"/>
  <c r="R113" i="15"/>
  <c r="Q113" i="15"/>
  <c r="P113" i="15"/>
  <c r="O113" i="15"/>
  <c r="N113" i="15"/>
  <c r="AW107" i="15"/>
  <c r="AV107" i="15"/>
  <c r="AU107" i="15"/>
  <c r="Z107" i="15"/>
  <c r="X107" i="15"/>
  <c r="T107" i="15"/>
  <c r="R107" i="15"/>
  <c r="Q107" i="15"/>
  <c r="P107" i="15"/>
  <c r="O107" i="15"/>
  <c r="N107" i="15"/>
  <c r="AW102" i="15"/>
  <c r="AV102" i="15"/>
  <c r="AU102" i="15"/>
  <c r="AT102" i="15"/>
  <c r="AS102" i="15"/>
  <c r="AR102" i="15"/>
  <c r="AQ102" i="15"/>
  <c r="AP102" i="15"/>
  <c r="AO102" i="15"/>
  <c r="AN102" i="15"/>
  <c r="AM102" i="15"/>
  <c r="AL102" i="15"/>
  <c r="AJ102" i="15"/>
  <c r="AI102" i="15"/>
  <c r="AH102" i="15"/>
  <c r="AG102" i="15"/>
  <c r="AF102" i="15"/>
  <c r="AE102" i="15"/>
  <c r="AD102" i="15"/>
  <c r="AC102" i="15"/>
  <c r="AB102" i="15"/>
  <c r="AA102" i="15"/>
  <c r="Z102" i="15"/>
  <c r="X102" i="15"/>
  <c r="W102" i="15"/>
  <c r="V102" i="15"/>
  <c r="U102" i="15"/>
  <c r="T102" i="15"/>
  <c r="R102" i="15"/>
  <c r="Q102" i="15"/>
  <c r="P102" i="15"/>
  <c r="O102" i="15"/>
  <c r="N102" i="15"/>
  <c r="AW97" i="15"/>
  <c r="AV97" i="15"/>
  <c r="AU97" i="15"/>
  <c r="AT97" i="15"/>
  <c r="AS97" i="15"/>
  <c r="AR97" i="15"/>
  <c r="AQ97" i="15"/>
  <c r="AP97" i="15"/>
  <c r="AO97" i="15"/>
  <c r="AN97" i="15"/>
  <c r="AM97" i="15"/>
  <c r="AL97" i="15"/>
  <c r="AJ97" i="15"/>
  <c r="AI97" i="15"/>
  <c r="AH97" i="15"/>
  <c r="AG97" i="15"/>
  <c r="AF97" i="15"/>
  <c r="AE97" i="15"/>
  <c r="AD97" i="15"/>
  <c r="AC97" i="15"/>
  <c r="AB97" i="15"/>
  <c r="AA97" i="15"/>
  <c r="Z97" i="15"/>
  <c r="X97" i="15"/>
  <c r="W97" i="15"/>
  <c r="V97" i="15"/>
  <c r="U97" i="15"/>
  <c r="T97" i="15"/>
  <c r="R97" i="15"/>
  <c r="Q97" i="15"/>
  <c r="P97" i="15"/>
  <c r="O97" i="15"/>
  <c r="N97" i="15"/>
  <c r="AW93" i="15"/>
  <c r="AV93" i="15"/>
  <c r="AU93" i="15"/>
  <c r="AT93" i="15"/>
  <c r="AS93" i="15"/>
  <c r="AR93" i="15"/>
  <c r="AQ93" i="15"/>
  <c r="AP93" i="15"/>
  <c r="AO93" i="15"/>
  <c r="AN93" i="15"/>
  <c r="AM93" i="15"/>
  <c r="AL93" i="15"/>
  <c r="AJ93" i="15"/>
  <c r="AI93" i="15"/>
  <c r="AH93" i="15"/>
  <c r="AG93" i="15"/>
  <c r="AF93" i="15"/>
  <c r="AE93" i="15"/>
  <c r="AD93" i="15"/>
  <c r="AC93" i="15"/>
  <c r="AB93" i="15"/>
  <c r="AA93" i="15"/>
  <c r="Z93" i="15"/>
  <c r="X93" i="15"/>
  <c r="W93" i="15"/>
  <c r="V93" i="15"/>
  <c r="U93" i="15"/>
  <c r="T93" i="15"/>
  <c r="R93" i="15"/>
  <c r="Q93" i="15"/>
  <c r="P93" i="15"/>
  <c r="O93" i="15"/>
  <c r="N93" i="15"/>
  <c r="AW90" i="15"/>
  <c r="AV90" i="15"/>
  <c r="AU90" i="15"/>
  <c r="AT90" i="15"/>
  <c r="AS90" i="15"/>
  <c r="AR90" i="15"/>
  <c r="AQ90" i="15"/>
  <c r="AP90" i="15"/>
  <c r="AO90" i="15"/>
  <c r="AN90" i="15"/>
  <c r="AM90" i="15"/>
  <c r="AL90" i="15"/>
  <c r="AJ90" i="15"/>
  <c r="AI90" i="15"/>
  <c r="AH90" i="15"/>
  <c r="AG90" i="15"/>
  <c r="AF90" i="15"/>
  <c r="AE90" i="15"/>
  <c r="AD90" i="15"/>
  <c r="AC90" i="15"/>
  <c r="AB90" i="15"/>
  <c r="AA90" i="15"/>
  <c r="Z90" i="15"/>
  <c r="X90" i="15"/>
  <c r="W90" i="15"/>
  <c r="V90" i="15"/>
  <c r="U90" i="15"/>
  <c r="T90" i="15"/>
  <c r="R90" i="15"/>
  <c r="Q90" i="15"/>
  <c r="P90" i="15"/>
  <c r="O90" i="15"/>
  <c r="N90" i="15"/>
  <c r="AW84" i="15"/>
  <c r="AV84" i="15"/>
  <c r="AU84" i="15"/>
  <c r="AT84" i="15"/>
  <c r="AS84" i="15"/>
  <c r="AR84" i="15"/>
  <c r="AQ84" i="15"/>
  <c r="AP84" i="15"/>
  <c r="AO84" i="15"/>
  <c r="AN84" i="15"/>
  <c r="AM84" i="15"/>
  <c r="AL84" i="15"/>
  <c r="AJ84" i="15"/>
  <c r="AI84" i="15"/>
  <c r="AH84" i="15"/>
  <c r="AG84" i="15"/>
  <c r="AF84" i="15"/>
  <c r="AE84" i="15"/>
  <c r="AD84" i="15"/>
  <c r="AC84" i="15"/>
  <c r="AB84" i="15"/>
  <c r="AA84" i="15"/>
  <c r="Z84" i="15"/>
  <c r="X84" i="15"/>
  <c r="W84" i="15"/>
  <c r="V84" i="15"/>
  <c r="U84" i="15"/>
  <c r="T84" i="15"/>
  <c r="R84" i="15"/>
  <c r="Q84" i="15"/>
  <c r="P84" i="15"/>
  <c r="O84" i="15"/>
  <c r="N84" i="15"/>
  <c r="AW75" i="15"/>
  <c r="AV75" i="15"/>
  <c r="AU75" i="15"/>
  <c r="AT75" i="15"/>
  <c r="AS75" i="15"/>
  <c r="AR75" i="15"/>
  <c r="AQ75" i="15"/>
  <c r="AP75" i="15"/>
  <c r="AO75" i="15"/>
  <c r="AN75" i="15"/>
  <c r="AM75" i="15"/>
  <c r="AL75" i="15"/>
  <c r="AJ75" i="15"/>
  <c r="AI75" i="15"/>
  <c r="AH75" i="15"/>
  <c r="AG75" i="15"/>
  <c r="AF75" i="15"/>
  <c r="AE75" i="15"/>
  <c r="AD75" i="15"/>
  <c r="AC75" i="15"/>
  <c r="AB75" i="15"/>
  <c r="AA75" i="15"/>
  <c r="Z75" i="15"/>
  <c r="X75" i="15"/>
  <c r="W75" i="15"/>
  <c r="V75" i="15"/>
  <c r="U75" i="15"/>
  <c r="T75" i="15"/>
  <c r="R75" i="15"/>
  <c r="Q75" i="15"/>
  <c r="P75" i="15"/>
  <c r="O75" i="15"/>
  <c r="N75" i="15"/>
  <c r="AW69" i="15"/>
  <c r="AV69" i="15"/>
  <c r="AU69" i="15"/>
  <c r="AT69" i="15"/>
  <c r="AS69" i="15"/>
  <c r="AR69" i="15"/>
  <c r="AQ69" i="15"/>
  <c r="AP69" i="15"/>
  <c r="AO69" i="15"/>
  <c r="AN69" i="15"/>
  <c r="AM69" i="15"/>
  <c r="AL69" i="15"/>
  <c r="AJ69" i="15"/>
  <c r="AI69" i="15"/>
  <c r="AH69" i="15"/>
  <c r="AG69" i="15"/>
  <c r="AF69" i="15"/>
  <c r="AE69" i="15"/>
  <c r="AD69" i="15"/>
  <c r="AC69" i="15"/>
  <c r="AB69" i="15"/>
  <c r="AA69" i="15"/>
  <c r="Z69" i="15"/>
  <c r="X69" i="15"/>
  <c r="W69" i="15"/>
  <c r="V69" i="15"/>
  <c r="U69" i="15"/>
  <c r="T69" i="15"/>
  <c r="R69" i="15"/>
  <c r="Q69" i="15"/>
  <c r="P69" i="15"/>
  <c r="O69" i="15"/>
  <c r="N69" i="15"/>
  <c r="AW65" i="15"/>
  <c r="AV65" i="15"/>
  <c r="AU65" i="15"/>
  <c r="AT65" i="15"/>
  <c r="AS65" i="15"/>
  <c r="AR65" i="15"/>
  <c r="AQ65" i="15"/>
  <c r="AP65" i="15"/>
  <c r="AO65" i="15"/>
  <c r="AN65" i="15"/>
  <c r="AM65" i="15"/>
  <c r="AL65" i="15"/>
  <c r="AJ65" i="15"/>
  <c r="AI65" i="15"/>
  <c r="AH65" i="15"/>
  <c r="AG65" i="15"/>
  <c r="AF65" i="15"/>
  <c r="AE65" i="15"/>
  <c r="AD65" i="15"/>
  <c r="AC65" i="15"/>
  <c r="AB65" i="15"/>
  <c r="AA65" i="15"/>
  <c r="Z65" i="15"/>
  <c r="X65" i="15"/>
  <c r="W65" i="15"/>
  <c r="V65" i="15"/>
  <c r="V178" i="15" s="1"/>
  <c r="U65" i="15"/>
  <c r="T65" i="15"/>
  <c r="R65" i="15"/>
  <c r="Q65" i="15"/>
  <c r="P65" i="15"/>
  <c r="O65" i="15"/>
  <c r="N65" i="15"/>
  <c r="AW58" i="15"/>
  <c r="AV58" i="15"/>
  <c r="AU58" i="15"/>
  <c r="AT58" i="15"/>
  <c r="AS58" i="15"/>
  <c r="AR58" i="15"/>
  <c r="AQ58" i="15"/>
  <c r="AP58" i="15"/>
  <c r="AO58" i="15"/>
  <c r="AN58" i="15"/>
  <c r="AM58" i="15"/>
  <c r="AL58" i="15"/>
  <c r="AJ58" i="15"/>
  <c r="AI58" i="15"/>
  <c r="AH58" i="15"/>
  <c r="AG58" i="15"/>
  <c r="AF58" i="15"/>
  <c r="AE58" i="15"/>
  <c r="AD58" i="15"/>
  <c r="AC58" i="15"/>
  <c r="AB58" i="15"/>
  <c r="AA58" i="15"/>
  <c r="Z58" i="15"/>
  <c r="X58" i="15"/>
  <c r="W58" i="15"/>
  <c r="V58" i="15"/>
  <c r="U58" i="15"/>
  <c r="T58" i="15"/>
  <c r="R58" i="15"/>
  <c r="Q58" i="15"/>
  <c r="P58" i="15"/>
  <c r="O58" i="15"/>
  <c r="N58" i="15"/>
  <c r="AW54" i="15"/>
  <c r="AV54" i="15"/>
  <c r="AU54" i="15"/>
  <c r="AT54" i="15"/>
  <c r="AS54" i="15"/>
  <c r="AR54" i="15"/>
  <c r="AQ54" i="15"/>
  <c r="AP54" i="15"/>
  <c r="AO54" i="15"/>
  <c r="AN54" i="15"/>
  <c r="AM54" i="15"/>
  <c r="AL54" i="15"/>
  <c r="AJ54" i="15"/>
  <c r="AI54" i="15"/>
  <c r="AH54" i="15"/>
  <c r="AG54" i="15"/>
  <c r="AF54" i="15"/>
  <c r="AE54" i="15"/>
  <c r="AD54" i="15"/>
  <c r="AC54" i="15"/>
  <c r="AB54" i="15"/>
  <c r="AA54" i="15"/>
  <c r="Z54" i="15"/>
  <c r="X54" i="15"/>
  <c r="W54" i="15"/>
  <c r="V54" i="15"/>
  <c r="U54" i="15"/>
  <c r="T54" i="15"/>
  <c r="R54" i="15"/>
  <c r="Q54" i="15"/>
  <c r="P54" i="15"/>
  <c r="O54" i="15"/>
  <c r="N54" i="15"/>
  <c r="AW51" i="15"/>
  <c r="AV51" i="15"/>
  <c r="AU51" i="15"/>
  <c r="AT51" i="15"/>
  <c r="AS51" i="15"/>
  <c r="AR51" i="15"/>
  <c r="AQ51" i="15"/>
  <c r="AP51" i="15"/>
  <c r="AO51" i="15"/>
  <c r="AN51" i="15"/>
  <c r="AM51" i="15"/>
  <c r="AL51" i="15"/>
  <c r="AJ51" i="15"/>
  <c r="AI51" i="15"/>
  <c r="AH51" i="15"/>
  <c r="AG51" i="15"/>
  <c r="AF51" i="15"/>
  <c r="AE51" i="15"/>
  <c r="AD51" i="15"/>
  <c r="AC51" i="15"/>
  <c r="AB51" i="15"/>
  <c r="AA51" i="15"/>
  <c r="Z51" i="15"/>
  <c r="X51" i="15"/>
  <c r="W51" i="15"/>
  <c r="V51" i="15"/>
  <c r="U51" i="15"/>
  <c r="T51" i="15"/>
  <c r="R51" i="15"/>
  <c r="Q51" i="15"/>
  <c r="P51" i="15"/>
  <c r="O51" i="15"/>
  <c r="N51" i="15"/>
  <c r="AW47" i="15"/>
  <c r="AV47" i="15"/>
  <c r="AU47" i="15"/>
  <c r="AT47" i="15"/>
  <c r="AS47" i="15"/>
  <c r="AR47" i="15"/>
  <c r="AQ47" i="15"/>
  <c r="AP47" i="15"/>
  <c r="AO47" i="15"/>
  <c r="AN47" i="15"/>
  <c r="AM47" i="15"/>
  <c r="AL47" i="15"/>
  <c r="AJ47" i="15"/>
  <c r="AI47" i="15"/>
  <c r="AH47" i="15"/>
  <c r="AG47" i="15"/>
  <c r="AF47" i="15"/>
  <c r="AE47" i="15"/>
  <c r="AD47" i="15"/>
  <c r="AC47" i="15"/>
  <c r="AB47" i="15"/>
  <c r="AA47" i="15"/>
  <c r="Z47" i="15"/>
  <c r="X47" i="15"/>
  <c r="W47" i="15"/>
  <c r="V47" i="15"/>
  <c r="U47" i="15"/>
  <c r="T47" i="15"/>
  <c r="R47" i="15"/>
  <c r="Q47" i="15"/>
  <c r="P47" i="15"/>
  <c r="O47" i="15"/>
  <c r="N47" i="15"/>
  <c r="AW42" i="15"/>
  <c r="AV42" i="15"/>
  <c r="AU42" i="15"/>
  <c r="AT42" i="15"/>
  <c r="AS42" i="15"/>
  <c r="AR42" i="15"/>
  <c r="AQ42" i="15"/>
  <c r="AP42" i="15"/>
  <c r="AO42" i="15"/>
  <c r="AN42" i="15"/>
  <c r="AM42" i="15"/>
  <c r="AL42" i="15"/>
  <c r="AJ42" i="15"/>
  <c r="AI42" i="15"/>
  <c r="AH42" i="15"/>
  <c r="AG42" i="15"/>
  <c r="AF42" i="15"/>
  <c r="AE42" i="15"/>
  <c r="AD42" i="15"/>
  <c r="AC42" i="15"/>
  <c r="AB42" i="15"/>
  <c r="AA42" i="15"/>
  <c r="Z42" i="15"/>
  <c r="X42" i="15"/>
  <c r="W42" i="15"/>
  <c r="V42" i="15"/>
  <c r="U42" i="15"/>
  <c r="T42" i="15"/>
  <c r="R42" i="15"/>
  <c r="Q42" i="15"/>
  <c r="P42" i="15"/>
  <c r="O42" i="15"/>
  <c r="N42" i="15"/>
  <c r="AW39" i="15"/>
  <c r="AV39" i="15"/>
  <c r="AU39" i="15"/>
  <c r="AT39" i="15"/>
  <c r="AS39" i="15"/>
  <c r="AR39" i="15"/>
  <c r="AQ39" i="15"/>
  <c r="AP39" i="15"/>
  <c r="AO39" i="15"/>
  <c r="AN39" i="15"/>
  <c r="AM39" i="15"/>
  <c r="AL39" i="15"/>
  <c r="AJ39" i="15"/>
  <c r="AI39" i="15"/>
  <c r="AH39" i="15"/>
  <c r="AG39" i="15"/>
  <c r="AF39" i="15"/>
  <c r="AE39" i="15"/>
  <c r="AD39" i="15"/>
  <c r="AC39" i="15"/>
  <c r="AB39" i="15"/>
  <c r="AA39" i="15"/>
  <c r="Z39" i="15"/>
  <c r="X39" i="15"/>
  <c r="W39" i="15"/>
  <c r="V39" i="15"/>
  <c r="U39" i="15"/>
  <c r="T39" i="15"/>
  <c r="R39" i="15"/>
  <c r="Q39" i="15"/>
  <c r="P39" i="15"/>
  <c r="O39" i="15"/>
  <c r="N39" i="15"/>
  <c r="AW34" i="15"/>
  <c r="AV34" i="15"/>
  <c r="AU34" i="15"/>
  <c r="AT34" i="15"/>
  <c r="AS34" i="15"/>
  <c r="AR34" i="15"/>
  <c r="AQ34" i="15"/>
  <c r="AP34" i="15"/>
  <c r="AO34" i="15"/>
  <c r="AN34" i="15"/>
  <c r="AM34" i="15"/>
  <c r="AL34" i="15"/>
  <c r="AJ34" i="15"/>
  <c r="AI34" i="15"/>
  <c r="AH34" i="15"/>
  <c r="AG34" i="15"/>
  <c r="AF34" i="15"/>
  <c r="AE34" i="15"/>
  <c r="AD34" i="15"/>
  <c r="AC34" i="15"/>
  <c r="AB34" i="15"/>
  <c r="AA34" i="15"/>
  <c r="Z34" i="15"/>
  <c r="X34" i="15"/>
  <c r="W34" i="15"/>
  <c r="V34" i="15"/>
  <c r="U34" i="15"/>
  <c r="T34" i="15"/>
  <c r="R34" i="15"/>
  <c r="Q34" i="15"/>
  <c r="P34" i="15"/>
  <c r="O34" i="15"/>
  <c r="N34" i="15"/>
  <c r="AW29" i="15"/>
  <c r="AV29" i="15"/>
  <c r="AU29" i="15"/>
  <c r="AT29" i="15"/>
  <c r="AS29" i="15"/>
  <c r="AR29" i="15"/>
  <c r="AQ29" i="15"/>
  <c r="AP29" i="15"/>
  <c r="AO29" i="15"/>
  <c r="AN29" i="15"/>
  <c r="AM29" i="15"/>
  <c r="AL29" i="15"/>
  <c r="AJ29" i="15"/>
  <c r="AI29" i="15"/>
  <c r="AH29" i="15"/>
  <c r="AH178" i="15" s="1"/>
  <c r="AG29" i="15"/>
  <c r="AF29" i="15"/>
  <c r="AE29" i="15"/>
  <c r="AD29" i="15"/>
  <c r="AC29" i="15"/>
  <c r="AB29" i="15"/>
  <c r="AA29" i="15"/>
  <c r="Z29" i="15"/>
  <c r="X29" i="15"/>
  <c r="W29" i="15"/>
  <c r="V29" i="15"/>
  <c r="U29" i="15"/>
  <c r="T29" i="15"/>
  <c r="R29" i="15"/>
  <c r="Q29" i="15"/>
  <c r="P29" i="15"/>
  <c r="O29" i="15"/>
  <c r="N29" i="15"/>
  <c r="AW21" i="15"/>
  <c r="AV21" i="15"/>
  <c r="AU21" i="15"/>
  <c r="AT21" i="15"/>
  <c r="AS21" i="15"/>
  <c r="AR21" i="15"/>
  <c r="AQ21" i="15"/>
  <c r="AP21" i="15"/>
  <c r="AO21" i="15"/>
  <c r="AN21" i="15"/>
  <c r="AM21" i="15"/>
  <c r="AL21" i="15"/>
  <c r="AJ21" i="15"/>
  <c r="AI21" i="15"/>
  <c r="AH21" i="15"/>
  <c r="AG21" i="15"/>
  <c r="AF21" i="15"/>
  <c r="AE21" i="15"/>
  <c r="AD21" i="15"/>
  <c r="AC21" i="15"/>
  <c r="AB21" i="15"/>
  <c r="AA21" i="15"/>
  <c r="Z21" i="15"/>
  <c r="X21" i="15"/>
  <c r="W21" i="15"/>
  <c r="V21" i="15"/>
  <c r="U21" i="15"/>
  <c r="T21" i="15"/>
  <c r="R21" i="15"/>
  <c r="Q21" i="15"/>
  <c r="P21" i="15"/>
  <c r="O21" i="15"/>
  <c r="N21" i="15"/>
  <c r="AW16" i="15"/>
  <c r="AV16" i="15"/>
  <c r="AU16" i="15"/>
  <c r="AT16" i="15"/>
  <c r="AS16" i="15"/>
  <c r="AR16" i="15"/>
  <c r="AQ16" i="15"/>
  <c r="AP16" i="15"/>
  <c r="AO16" i="15"/>
  <c r="AN16" i="15"/>
  <c r="AM16" i="15"/>
  <c r="AL16" i="15"/>
  <c r="AJ16" i="15"/>
  <c r="AI16" i="15"/>
  <c r="AH16" i="15"/>
  <c r="AG16" i="15"/>
  <c r="AF16" i="15"/>
  <c r="AE16" i="15"/>
  <c r="AD16" i="15"/>
  <c r="AC16" i="15"/>
  <c r="AB16" i="15"/>
  <c r="AA16" i="15"/>
  <c r="Z16" i="15"/>
  <c r="X16" i="15"/>
  <c r="W16" i="15"/>
  <c r="V16" i="15"/>
  <c r="U16" i="15"/>
  <c r="T16" i="15"/>
  <c r="R16" i="15"/>
  <c r="Q16" i="15"/>
  <c r="P16" i="15"/>
  <c r="O16" i="15"/>
  <c r="N16" i="15"/>
  <c r="AW10" i="15"/>
  <c r="AV10" i="15"/>
  <c r="AU10" i="15"/>
  <c r="AT10" i="15"/>
  <c r="AS10" i="15"/>
  <c r="AR10" i="15"/>
  <c r="AQ10" i="15"/>
  <c r="AP10" i="15"/>
  <c r="AO10" i="15"/>
  <c r="AN10" i="15"/>
  <c r="AM10" i="15"/>
  <c r="AL10" i="15"/>
  <c r="AJ10" i="15"/>
  <c r="AI10" i="15"/>
  <c r="AH10" i="15"/>
  <c r="AG10" i="15"/>
  <c r="AF10" i="15"/>
  <c r="AE10" i="15"/>
  <c r="AD10" i="15"/>
  <c r="AC10" i="15"/>
  <c r="AB10" i="15"/>
  <c r="AA10" i="15"/>
  <c r="Z10" i="15"/>
  <c r="X10" i="15"/>
  <c r="W10" i="15"/>
  <c r="V10" i="15"/>
  <c r="U10" i="15"/>
  <c r="T10" i="15"/>
  <c r="R10" i="15"/>
  <c r="Q10" i="15"/>
  <c r="P10" i="15"/>
  <c r="O10" i="15"/>
  <c r="N10" i="15"/>
  <c r="AW7" i="15"/>
  <c r="AV7" i="15"/>
  <c r="AU7" i="15"/>
  <c r="AT7" i="15"/>
  <c r="AS7" i="15"/>
  <c r="AR7" i="15"/>
  <c r="AQ7" i="15"/>
  <c r="AP7" i="15"/>
  <c r="AO7" i="15"/>
  <c r="AN7" i="15"/>
  <c r="AN180" i="15" s="1"/>
  <c r="AM7" i="15"/>
  <c r="AL7" i="15"/>
  <c r="AJ7" i="15"/>
  <c r="AJ180" i="15" s="1"/>
  <c r="AI7" i="15"/>
  <c r="AH7" i="15"/>
  <c r="AG7" i="15"/>
  <c r="AF7" i="15"/>
  <c r="AE7" i="15"/>
  <c r="AD7" i="15"/>
  <c r="AC7" i="15"/>
  <c r="AB7" i="15"/>
  <c r="AA7" i="15"/>
  <c r="Z7" i="15"/>
  <c r="Z180" i="15" s="1"/>
  <c r="X7" i="15"/>
  <c r="X180" i="15" s="1"/>
  <c r="W7" i="15"/>
  <c r="V7" i="15"/>
  <c r="U7" i="15"/>
  <c r="T7" i="15"/>
  <c r="R7" i="15"/>
  <c r="R180" i="15" s="1"/>
  <c r="Q7" i="15"/>
  <c r="P7" i="15"/>
  <c r="P180" i="15" s="1"/>
  <c r="O7" i="15"/>
  <c r="N7" i="15"/>
  <c r="AB178" i="15" l="1"/>
  <c r="AI178" i="15"/>
  <c r="AA178" i="15"/>
  <c r="AM178" i="15"/>
  <c r="AO178" i="15"/>
  <c r="AF178" i="15"/>
  <c r="AG178" i="15"/>
  <c r="AE178" i="15"/>
  <c r="U178" i="15"/>
  <c r="AC178" i="15"/>
  <c r="W178" i="15"/>
  <c r="AQ178" i="15"/>
  <c r="AB180" i="15"/>
  <c r="X184" i="15" s="1"/>
  <c r="T180" i="15"/>
  <c r="T182" i="15" s="1"/>
  <c r="V180" i="15"/>
  <c r="AD180" i="15"/>
  <c r="AF180" i="15"/>
  <c r="AH180" i="15"/>
  <c r="AP180" i="15"/>
  <c r="AJ182" i="15" s="1"/>
  <c r="Z182" i="15"/>
  <c r="X181" i="15"/>
  <c r="X182" i="15" s="1"/>
  <c r="AJ181" i="15"/>
  <c r="N184" i="15"/>
  <c r="N181" i="15"/>
  <c r="N182" i="15" s="1"/>
  <c r="P182" i="15"/>
  <c r="R181" i="15" l="1"/>
  <c r="R182" i="15" s="1"/>
  <c r="R184" i="15"/>
  <c r="AJ183" i="15"/>
  <c r="AJ184" i="15"/>
  <c r="J38" i="11"/>
  <c r="J37" i="11"/>
  <c r="J36" i="11"/>
  <c r="J35" i="11"/>
  <c r="J34" i="11"/>
  <c r="J33" i="11"/>
  <c r="J32" i="11"/>
  <c r="J30" i="11"/>
  <c r="J28" i="11"/>
  <c r="J27" i="11"/>
  <c r="J26" i="11"/>
  <c r="J23" i="11"/>
  <c r="J21" i="11"/>
  <c r="J20" i="11"/>
  <c r="J18" i="11"/>
  <c r="J17" i="11"/>
  <c r="J14" i="11"/>
  <c r="J13" i="11"/>
  <c r="J11" i="11"/>
  <c r="J10" i="11"/>
  <c r="J8" i="11"/>
  <c r="J7" i="11"/>
  <c r="J6" i="11"/>
  <c r="J5" i="11"/>
  <c r="J4" i="11"/>
  <c r="K20" i="11"/>
  <c r="K21" i="11"/>
  <c r="K23" i="11"/>
  <c r="K26" i="11"/>
  <c r="K27" i="11"/>
  <c r="K28" i="11"/>
  <c r="K30" i="11"/>
  <c r="K32" i="11"/>
  <c r="K33" i="11"/>
  <c r="K34" i="11"/>
  <c r="K35" i="11"/>
  <c r="K36" i="11"/>
  <c r="K37" i="11"/>
  <c r="K38" i="11"/>
  <c r="K18" i="11"/>
  <c r="K17" i="11"/>
  <c r="K14" i="11"/>
  <c r="K13" i="11"/>
  <c r="K11" i="11"/>
  <c r="K10" i="11"/>
  <c r="K8" i="11"/>
  <c r="K7" i="11"/>
  <c r="K6" i="11"/>
  <c r="K5" i="11"/>
  <c r="K4" i="11"/>
  <c r="L38" i="11"/>
  <c r="L37" i="11"/>
  <c r="L36" i="11"/>
  <c r="L35" i="11"/>
  <c r="L34" i="11"/>
  <c r="L33" i="11"/>
  <c r="L32" i="11"/>
  <c r="L30" i="11"/>
  <c r="L28" i="11"/>
  <c r="L27" i="11"/>
  <c r="L26" i="11"/>
  <c r="L23" i="11"/>
  <c r="L21" i="11"/>
  <c r="L20" i="11"/>
  <c r="L18" i="11"/>
  <c r="L17" i="11"/>
  <c r="L14" i="11"/>
  <c r="L13" i="11"/>
  <c r="L11" i="11"/>
  <c r="L10" i="11"/>
  <c r="L8" i="11"/>
  <c r="L7" i="11"/>
  <c r="L6" i="11"/>
  <c r="L5" i="11"/>
  <c r="L4" i="11"/>
  <c r="I38" i="11"/>
  <c r="I37" i="11"/>
  <c r="I36" i="11"/>
  <c r="I35" i="11"/>
  <c r="I34" i="11"/>
  <c r="I33" i="11"/>
  <c r="I32" i="11"/>
  <c r="I30" i="11"/>
  <c r="I28" i="11"/>
  <c r="I27" i="11"/>
  <c r="I26" i="11"/>
  <c r="I23" i="11"/>
  <c r="I21" i="11"/>
  <c r="I20" i="11"/>
  <c r="I18" i="11"/>
  <c r="I17" i="11"/>
  <c r="I14" i="11"/>
  <c r="I13" i="11"/>
  <c r="I11" i="11"/>
  <c r="I10" i="11"/>
  <c r="I8" i="11"/>
  <c r="I7" i="11"/>
  <c r="I5" i="11"/>
  <c r="I4" i="11"/>
  <c r="AK45" i="14" l="1"/>
  <c r="AF45" i="14"/>
  <c r="Z45" i="14"/>
  <c r="W45" i="14"/>
  <c r="T45" i="14"/>
  <c r="Q45" i="14"/>
  <c r="AM43" i="14"/>
  <c r="AH43" i="14"/>
  <c r="AB43" i="14"/>
  <c r="Y43" i="14"/>
  <c r="V43" i="14"/>
  <c r="S43" i="14"/>
  <c r="AM42" i="14"/>
  <c r="AH42" i="14"/>
  <c r="AB42" i="14"/>
  <c r="Y42" i="14"/>
  <c r="V42" i="14"/>
  <c r="S42" i="14"/>
  <c r="AM41" i="14"/>
  <c r="AH41" i="14"/>
  <c r="AB41" i="14"/>
  <c r="Y41" i="14"/>
  <c r="V41" i="14"/>
  <c r="S41" i="14"/>
  <c r="AN41" i="14" s="1"/>
  <c r="AM40" i="14"/>
  <c r="AH40" i="14"/>
  <c r="AB40" i="14"/>
  <c r="Y40" i="14"/>
  <c r="AN40" i="14" s="1"/>
  <c r="V40" i="14"/>
  <c r="S40" i="14"/>
  <c r="AM39" i="14"/>
  <c r="AH39" i="14"/>
  <c r="AB39" i="14"/>
  <c r="Y39" i="14"/>
  <c r="V39" i="14"/>
  <c r="S39" i="14"/>
  <c r="AM38" i="14"/>
  <c r="AH38" i="14"/>
  <c r="AB38" i="14"/>
  <c r="Y38" i="14"/>
  <c r="V38" i="14"/>
  <c r="S38" i="14"/>
  <c r="AM37" i="14"/>
  <c r="AH37" i="14"/>
  <c r="AB37" i="14"/>
  <c r="Y37" i="14"/>
  <c r="V37" i="14"/>
  <c r="S37" i="14"/>
  <c r="AN37" i="14" s="1"/>
  <c r="AM36" i="14"/>
  <c r="AH36" i="14"/>
  <c r="AB36" i="14"/>
  <c r="Y36" i="14"/>
  <c r="AN36" i="14" s="1"/>
  <c r="V36" i="14"/>
  <c r="S36" i="14"/>
  <c r="AM35" i="14"/>
  <c r="AH35" i="14"/>
  <c r="AB35" i="14"/>
  <c r="Y35" i="14"/>
  <c r="V35" i="14"/>
  <c r="S35" i="14"/>
  <c r="AM34" i="14"/>
  <c r="AH34" i="14"/>
  <c r="AB34" i="14"/>
  <c r="Y34" i="14"/>
  <c r="V34" i="14"/>
  <c r="S34" i="14"/>
  <c r="AM33" i="14"/>
  <c r="AH33" i="14"/>
  <c r="AB33" i="14"/>
  <c r="Y33" i="14"/>
  <c r="V33" i="14"/>
  <c r="S33" i="14"/>
  <c r="AM32" i="14"/>
  <c r="AH32" i="14"/>
  <c r="AB32" i="14"/>
  <c r="Y32" i="14"/>
  <c r="AN32" i="14" s="1"/>
  <c r="V32" i="14"/>
  <c r="S32" i="14"/>
  <c r="AM31" i="14"/>
  <c r="AH31" i="14"/>
  <c r="AB31" i="14"/>
  <c r="Y31" i="14"/>
  <c r="V31" i="14"/>
  <c r="S31" i="14"/>
  <c r="AM30" i="14"/>
  <c r="AH30" i="14"/>
  <c r="AB30" i="14"/>
  <c r="Y30" i="14"/>
  <c r="V30" i="14"/>
  <c r="S30" i="14"/>
  <c r="AM29" i="14"/>
  <c r="AH29" i="14"/>
  <c r="AB29" i="14"/>
  <c r="Y29" i="14"/>
  <c r="V29" i="14"/>
  <c r="S29" i="14"/>
  <c r="AN29" i="14" s="1"/>
  <c r="AM28" i="14"/>
  <c r="AH28" i="14"/>
  <c r="AB28" i="14"/>
  <c r="Y28" i="14"/>
  <c r="AN28" i="14" s="1"/>
  <c r="V28" i="14"/>
  <c r="S28" i="14"/>
  <c r="AM27" i="14"/>
  <c r="AH27" i="14"/>
  <c r="AB27" i="14"/>
  <c r="Y27" i="14"/>
  <c r="V27" i="14"/>
  <c r="S27" i="14"/>
  <c r="AM26" i="14"/>
  <c r="AH26" i="14"/>
  <c r="AB26" i="14"/>
  <c r="Y26" i="14"/>
  <c r="V26" i="14"/>
  <c r="S26" i="14"/>
  <c r="AM25" i="14"/>
  <c r="AH25" i="14"/>
  <c r="AB25" i="14"/>
  <c r="Y25" i="14"/>
  <c r="V25" i="14"/>
  <c r="S25" i="14"/>
  <c r="AN25" i="14" s="1"/>
  <c r="AM24" i="14"/>
  <c r="AH24" i="14"/>
  <c r="AB24" i="14"/>
  <c r="Y24" i="14"/>
  <c r="AN24" i="14" s="1"/>
  <c r="V24" i="14"/>
  <c r="S24" i="14"/>
  <c r="AM23" i="14"/>
  <c r="AH23" i="14"/>
  <c r="AB23" i="14"/>
  <c r="Y23" i="14"/>
  <c r="V23" i="14"/>
  <c r="S23" i="14"/>
  <c r="AM22" i="14"/>
  <c r="AH22" i="14"/>
  <c r="AB22" i="14"/>
  <c r="Y22" i="14"/>
  <c r="V22" i="14"/>
  <c r="S22" i="14"/>
  <c r="AM21" i="14"/>
  <c r="AH21" i="14"/>
  <c r="AB21" i="14"/>
  <c r="Y21" i="14"/>
  <c r="V21" i="14"/>
  <c r="S21" i="14"/>
  <c r="AN21" i="14" s="1"/>
  <c r="AM20" i="14"/>
  <c r="AH20" i="14"/>
  <c r="AB20" i="14"/>
  <c r="Y20" i="14"/>
  <c r="AN20" i="14" s="1"/>
  <c r="V20" i="14"/>
  <c r="S20" i="14"/>
  <c r="AM19" i="14"/>
  <c r="AH19" i="14"/>
  <c r="AB19" i="14"/>
  <c r="Y19" i="14"/>
  <c r="V19" i="14"/>
  <c r="S19" i="14"/>
  <c r="AM18" i="14"/>
  <c r="AH18" i="14"/>
  <c r="AB18" i="14"/>
  <c r="Y18" i="14"/>
  <c r="V18" i="14"/>
  <c r="S18" i="14"/>
  <c r="AM17" i="14"/>
  <c r="AH17" i="14"/>
  <c r="AB17" i="14"/>
  <c r="Y17" i="14"/>
  <c r="V17" i="14"/>
  <c r="S17" i="14"/>
  <c r="AN17" i="14" s="1"/>
  <c r="AM16" i="14"/>
  <c r="AH16" i="14"/>
  <c r="AB16" i="14"/>
  <c r="Y16" i="14"/>
  <c r="AN16" i="14" s="1"/>
  <c r="V16" i="14"/>
  <c r="S16" i="14"/>
  <c r="AM15" i="14"/>
  <c r="AH15" i="14"/>
  <c r="AB15" i="14"/>
  <c r="Y15" i="14"/>
  <c r="V15" i="14"/>
  <c r="S15" i="14"/>
  <c r="AM14" i="14"/>
  <c r="AH14" i="14"/>
  <c r="AB14" i="14"/>
  <c r="Y14" i="14"/>
  <c r="V14" i="14"/>
  <c r="S14" i="14"/>
  <c r="AM13" i="14"/>
  <c r="AH13" i="14"/>
  <c r="AB13" i="14"/>
  <c r="Y13" i="14"/>
  <c r="V13" i="14"/>
  <c r="S13" i="14"/>
  <c r="AN13" i="14" s="1"/>
  <c r="AM12" i="14"/>
  <c r="AH12" i="14"/>
  <c r="AB12" i="14"/>
  <c r="Y12" i="14"/>
  <c r="AN12" i="14" s="1"/>
  <c r="V12" i="14"/>
  <c r="S12" i="14"/>
  <c r="AM11" i="14"/>
  <c r="AH11" i="14"/>
  <c r="AB11" i="14"/>
  <c r="Y11" i="14"/>
  <c r="V11" i="14"/>
  <c r="S11" i="14"/>
  <c r="AM10" i="14"/>
  <c r="AH10" i="14"/>
  <c r="AB10" i="14"/>
  <c r="Y10" i="14"/>
  <c r="V10" i="14"/>
  <c r="S10" i="14"/>
  <c r="AM9" i="14"/>
  <c r="AH9" i="14"/>
  <c r="AB9" i="14"/>
  <c r="Y9" i="14"/>
  <c r="V9" i="14"/>
  <c r="S9" i="14"/>
  <c r="AN9" i="14" s="1"/>
  <c r="AM8" i="14"/>
  <c r="AH8" i="14"/>
  <c r="AB8" i="14"/>
  <c r="Y8" i="14"/>
  <c r="AN8" i="14" s="1"/>
  <c r="V8" i="14"/>
  <c r="S8" i="14"/>
  <c r="AM7" i="14"/>
  <c r="AH7" i="14"/>
  <c r="AB7" i="14"/>
  <c r="Y7" i="14"/>
  <c r="V7" i="14"/>
  <c r="S7" i="14"/>
  <c r="AM6" i="14"/>
  <c r="AH6" i="14"/>
  <c r="AB6" i="14"/>
  <c r="Y6" i="14"/>
  <c r="V6" i="14"/>
  <c r="S6" i="14"/>
  <c r="AM5" i="14"/>
  <c r="AH5" i="14"/>
  <c r="AB5" i="14"/>
  <c r="Y5" i="14"/>
  <c r="V5" i="14"/>
  <c r="S5" i="14"/>
  <c r="AN5" i="14" s="1"/>
  <c r="AN33" i="14" l="1"/>
  <c r="AN11" i="14"/>
  <c r="AN15" i="14"/>
  <c r="AN19" i="14"/>
  <c r="AN23" i="14"/>
  <c r="AN35" i="14"/>
  <c r="AN39" i="14"/>
  <c r="AN43" i="14"/>
  <c r="AN6" i="14"/>
  <c r="AN10" i="14"/>
  <c r="AN14" i="14"/>
  <c r="AN18" i="14"/>
  <c r="AN22" i="14"/>
  <c r="AN26" i="14"/>
  <c r="AN30" i="14"/>
  <c r="AN34" i="14"/>
  <c r="AN38" i="14"/>
  <c r="AN42" i="14"/>
  <c r="AN7" i="14"/>
  <c r="AN27" i="14"/>
  <c r="AN31" i="14"/>
  <c r="G105" i="12" l="1"/>
  <c r="H105" i="12"/>
  <c r="I105" i="12"/>
  <c r="J105" i="12"/>
  <c r="K105" i="12"/>
  <c r="L105" i="12"/>
  <c r="M105" i="12"/>
  <c r="N105" i="12"/>
  <c r="O105" i="12"/>
  <c r="P105" i="12"/>
  <c r="Q105" i="12"/>
  <c r="F105" i="12" l="1"/>
  <c r="I63" i="11"/>
  <c r="E59" i="12"/>
  <c r="C20" i="11"/>
  <c r="C63" i="11" s="1"/>
  <c r="D22" i="11"/>
  <c r="D65" i="11" s="1"/>
  <c r="D17" i="11"/>
  <c r="D60" i="11" s="1"/>
  <c r="E17" i="11"/>
  <c r="E60" i="11" s="1"/>
  <c r="H17" i="11"/>
  <c r="H60" i="11" s="1"/>
  <c r="E58" i="12"/>
  <c r="D26" i="11"/>
  <c r="D69" i="11" s="1"/>
  <c r="B26" i="11"/>
  <c r="B69" i="11" s="1"/>
  <c r="P69" i="11" s="1"/>
  <c r="E40" i="12"/>
  <c r="E66" i="12"/>
  <c r="E3" i="12"/>
  <c r="E88" i="12"/>
  <c r="E87" i="12"/>
  <c r="E86" i="12"/>
  <c r="E85" i="12"/>
  <c r="E84" i="12"/>
  <c r="E37" i="12"/>
  <c r="E36" i="12"/>
  <c r="E101" i="12"/>
  <c r="E100" i="12"/>
  <c r="E99" i="12"/>
  <c r="E18" i="12"/>
  <c r="E17" i="12"/>
  <c r="E16" i="12"/>
  <c r="E14" i="12"/>
  <c r="E13" i="12"/>
  <c r="E78" i="12"/>
  <c r="E98" i="12"/>
  <c r="E97" i="12"/>
  <c r="E96" i="12"/>
  <c r="E12" i="12"/>
  <c r="E11" i="12"/>
  <c r="E10" i="12"/>
  <c r="E9" i="12"/>
  <c r="E21" i="12"/>
  <c r="E95" i="12"/>
  <c r="E77" i="12"/>
  <c r="E76" i="12"/>
  <c r="E94" i="12"/>
  <c r="E93" i="12"/>
  <c r="E92" i="12"/>
  <c r="E91" i="12"/>
  <c r="E53" i="12"/>
  <c r="E52" i="12"/>
  <c r="E51" i="12"/>
  <c r="E50" i="12"/>
  <c r="E49" i="12"/>
  <c r="E48" i="12"/>
  <c r="E47" i="12"/>
  <c r="E65" i="12"/>
  <c r="E64" i="12"/>
  <c r="E8" i="12"/>
  <c r="E83" i="12"/>
  <c r="E42" i="12"/>
  <c r="E7" i="12"/>
  <c r="E6" i="12"/>
  <c r="E63" i="12"/>
  <c r="E62" i="12"/>
  <c r="E41" i="12"/>
  <c r="E74" i="12"/>
  <c r="E73" i="12"/>
  <c r="E72" i="12"/>
  <c r="E71" i="12"/>
  <c r="E20" i="12"/>
  <c r="E19" i="12"/>
  <c r="E35" i="12"/>
  <c r="E104" i="12"/>
  <c r="E103" i="12"/>
  <c r="E61" i="12"/>
  <c r="E34" i="12"/>
  <c r="E33" i="12"/>
  <c r="E32" i="12"/>
  <c r="E31" i="12"/>
  <c r="E30" i="12"/>
  <c r="E60" i="12"/>
  <c r="E70" i="12"/>
  <c r="E81" i="12"/>
  <c r="E82" i="12"/>
  <c r="E102" i="12"/>
  <c r="E46" i="12"/>
  <c r="E45" i="12"/>
  <c r="E44" i="12"/>
  <c r="E39" i="12"/>
  <c r="E43" i="12"/>
  <c r="E5" i="12"/>
  <c r="E4" i="12"/>
  <c r="E25" i="12"/>
  <c r="E28" i="12"/>
  <c r="E27" i="12"/>
  <c r="E26" i="12"/>
  <c r="E90" i="12"/>
  <c r="E89" i="12"/>
  <c r="E69" i="12"/>
  <c r="E68" i="12"/>
  <c r="E67" i="12"/>
  <c r="E57" i="12"/>
  <c r="E56" i="12"/>
  <c r="E55" i="12"/>
  <c r="E54" i="12"/>
  <c r="E75" i="12"/>
  <c r="E80" i="12"/>
  <c r="E79" i="12"/>
  <c r="E24" i="12"/>
  <c r="E23" i="12"/>
  <c r="E22" i="12"/>
  <c r="D5" i="11"/>
  <c r="D48" i="11" s="1"/>
  <c r="F5" i="11"/>
  <c r="F48" i="11" s="1"/>
  <c r="H5" i="11"/>
  <c r="H48" i="11" s="1"/>
  <c r="L81" i="11"/>
  <c r="L77" i="11"/>
  <c r="L76" i="11"/>
  <c r="L75" i="11"/>
  <c r="L73" i="11"/>
  <c r="L71" i="11"/>
  <c r="L70" i="11"/>
  <c r="L69" i="11"/>
  <c r="L66" i="11"/>
  <c r="L64" i="11"/>
  <c r="L61" i="11"/>
  <c r="L60" i="11"/>
  <c r="L57" i="11"/>
  <c r="L56" i="11"/>
  <c r="L54" i="11"/>
  <c r="L53" i="11"/>
  <c r="L51" i="11"/>
  <c r="L50" i="11"/>
  <c r="L49" i="11"/>
  <c r="K81" i="11"/>
  <c r="K80" i="11"/>
  <c r="K79" i="11"/>
  <c r="K78" i="11"/>
  <c r="K77" i="11"/>
  <c r="K76" i="11"/>
  <c r="K75" i="11"/>
  <c r="K73" i="11"/>
  <c r="K71" i="11"/>
  <c r="K70" i="11"/>
  <c r="K64" i="11"/>
  <c r="K60" i="11"/>
  <c r="K57" i="11"/>
  <c r="K56" i="11"/>
  <c r="K54" i="11"/>
  <c r="K53" i="11"/>
  <c r="K51" i="11"/>
  <c r="K49" i="11"/>
  <c r="K48" i="11"/>
  <c r="K47" i="11"/>
  <c r="J81" i="11"/>
  <c r="J80" i="11"/>
  <c r="J79" i="11"/>
  <c r="J78" i="11"/>
  <c r="J77" i="11"/>
  <c r="J75" i="11"/>
  <c r="J73" i="11"/>
  <c r="J71" i="11"/>
  <c r="J70" i="11"/>
  <c r="J69" i="11"/>
  <c r="J66" i="11"/>
  <c r="J64" i="11"/>
  <c r="J61" i="11"/>
  <c r="J60" i="11"/>
  <c r="J57" i="11"/>
  <c r="J56" i="11"/>
  <c r="J54" i="11"/>
  <c r="J53" i="11"/>
  <c r="J51" i="11"/>
  <c r="J49" i="11"/>
  <c r="J48" i="11"/>
  <c r="J47" i="11"/>
  <c r="H7" i="11"/>
  <c r="H50" i="11" s="1"/>
  <c r="E7" i="11"/>
  <c r="E50" i="11" s="1"/>
  <c r="D7" i="11"/>
  <c r="D50" i="11" s="1"/>
  <c r="I75" i="11"/>
  <c r="I71" i="11"/>
  <c r="I66" i="11"/>
  <c r="I49" i="11"/>
  <c r="I53" i="11"/>
  <c r="B29" i="11"/>
  <c r="B72" i="11" s="1"/>
  <c r="P72" i="11" s="1"/>
  <c r="C29" i="11"/>
  <c r="C72" i="11" s="1"/>
  <c r="D29" i="11"/>
  <c r="D72" i="11" s="1"/>
  <c r="F29" i="11"/>
  <c r="F72" i="11" s="1"/>
  <c r="E10" i="11"/>
  <c r="E53" i="11" s="1"/>
  <c r="H10" i="11"/>
  <c r="H53" i="11" s="1"/>
  <c r="G10" i="11"/>
  <c r="G53" i="11" s="1"/>
  <c r="C14" i="11"/>
  <c r="C57" i="11" s="1"/>
  <c r="D14" i="11"/>
  <c r="D57" i="11" s="1"/>
  <c r="F14" i="11"/>
  <c r="F57" i="11" s="1"/>
  <c r="H14" i="11"/>
  <c r="H57" i="11" s="1"/>
  <c r="D16" i="11"/>
  <c r="D59" i="11" s="1"/>
  <c r="F16" i="11"/>
  <c r="F59" i="11" s="1"/>
  <c r="G16" i="11"/>
  <c r="G59" i="11" s="1"/>
  <c r="C18" i="11"/>
  <c r="C61" i="11" s="1"/>
  <c r="E18" i="11"/>
  <c r="E61" i="11" s="1"/>
  <c r="F18" i="11"/>
  <c r="F61" i="11" s="1"/>
  <c r="C21" i="11"/>
  <c r="C64" i="11" s="1"/>
  <c r="H21" i="11"/>
  <c r="H64" i="11" s="1"/>
  <c r="D27" i="11"/>
  <c r="F27" i="11"/>
  <c r="H27" i="11"/>
  <c r="G27" i="11"/>
  <c r="G70" i="11" s="1"/>
  <c r="E34" i="11"/>
  <c r="E77" i="11" s="1"/>
  <c r="F34" i="11"/>
  <c r="F77" i="11" s="1"/>
  <c r="G34" i="11"/>
  <c r="G77" i="11" s="1"/>
  <c r="B34" i="11"/>
  <c r="B77" i="11" s="1"/>
  <c r="P77" i="11" s="1"/>
  <c r="B27" i="11"/>
  <c r="B16" i="11"/>
  <c r="B59" i="11" s="1"/>
  <c r="P59" i="11" s="1"/>
  <c r="B14" i="11"/>
  <c r="B57" i="11" s="1"/>
  <c r="P57" i="11" s="1"/>
  <c r="I46" i="11"/>
  <c r="J46" i="11"/>
  <c r="K46" i="11"/>
  <c r="L46" i="11"/>
  <c r="I52" i="11"/>
  <c r="J52" i="11"/>
  <c r="K52" i="11"/>
  <c r="L52" i="11"/>
  <c r="I55" i="11"/>
  <c r="J55" i="11"/>
  <c r="K55" i="11"/>
  <c r="L55" i="11"/>
  <c r="I58" i="11"/>
  <c r="J58" i="11"/>
  <c r="K58" i="11"/>
  <c r="L58" i="11"/>
  <c r="I59" i="11"/>
  <c r="J59" i="11"/>
  <c r="K59" i="11"/>
  <c r="L59" i="11"/>
  <c r="I62" i="11"/>
  <c r="J62" i="11"/>
  <c r="K62" i="11"/>
  <c r="L62" i="11"/>
  <c r="J63" i="11"/>
  <c r="K63" i="11"/>
  <c r="L63" i="11"/>
  <c r="I65" i="11"/>
  <c r="J65" i="11"/>
  <c r="K65" i="11"/>
  <c r="L65" i="11"/>
  <c r="I67" i="11"/>
  <c r="J67" i="11"/>
  <c r="K67" i="11"/>
  <c r="L67" i="11"/>
  <c r="I68" i="11"/>
  <c r="J68" i="11"/>
  <c r="K68" i="11"/>
  <c r="L68" i="11"/>
  <c r="I72" i="11"/>
  <c r="J72" i="11"/>
  <c r="K72" i="11"/>
  <c r="L72" i="11"/>
  <c r="I74" i="11"/>
  <c r="J74" i="11"/>
  <c r="K74" i="11"/>
  <c r="L74" i="11"/>
  <c r="L80" i="11"/>
  <c r="I81" i="11"/>
  <c r="I80" i="11"/>
  <c r="J76" i="11"/>
  <c r="I76" i="11"/>
  <c r="I73" i="11"/>
  <c r="I70" i="11"/>
  <c r="K69" i="11"/>
  <c r="I69" i="11"/>
  <c r="K66" i="11"/>
  <c r="I64" i="11"/>
  <c r="I60" i="11"/>
  <c r="I57" i="11"/>
  <c r="I56" i="11"/>
  <c r="L79" i="11"/>
  <c r="I79" i="11"/>
  <c r="L78" i="11"/>
  <c r="I78" i="11"/>
  <c r="I77" i="11"/>
  <c r="K61" i="11"/>
  <c r="I61" i="11"/>
  <c r="L48" i="11"/>
  <c r="I48" i="11"/>
  <c r="I51" i="11"/>
  <c r="I47" i="11"/>
  <c r="I54" i="11"/>
  <c r="K50" i="11"/>
  <c r="J50" i="11"/>
  <c r="I50" i="11"/>
  <c r="G22" i="11"/>
  <c r="G65" i="11" s="1"/>
  <c r="B22" i="11"/>
  <c r="B65" i="11" s="1"/>
  <c r="P65" i="11" s="1"/>
  <c r="H22" i="11"/>
  <c r="H65" i="11" s="1"/>
  <c r="F22" i="11"/>
  <c r="F65" i="11" s="1"/>
  <c r="H15" i="11"/>
  <c r="H58" i="11" s="1"/>
  <c r="F15" i="11"/>
  <c r="F58" i="11" s="1"/>
  <c r="E15" i="11"/>
  <c r="E58" i="11" s="1"/>
  <c r="D15" i="11"/>
  <c r="D58" i="11" s="1"/>
  <c r="C15" i="11"/>
  <c r="C58" i="11" s="1"/>
  <c r="H3" i="11"/>
  <c r="H46" i="11" s="1"/>
  <c r="G3" i="11"/>
  <c r="G46" i="11" s="1"/>
  <c r="F3" i="11"/>
  <c r="F46" i="11" s="1"/>
  <c r="D3" i="11"/>
  <c r="D46" i="11" s="1"/>
  <c r="B15" i="11"/>
  <c r="B58" i="11" s="1"/>
  <c r="P58" i="11" s="1"/>
  <c r="G37" i="11"/>
  <c r="G80" i="11" s="1"/>
  <c r="E13" i="11"/>
  <c r="E56" i="11" s="1"/>
  <c r="C33" i="11"/>
  <c r="C76" i="11" s="1"/>
  <c r="C28" i="11"/>
  <c r="C71" i="11" s="1"/>
  <c r="C4" i="11"/>
  <c r="C47" i="11" s="1"/>
  <c r="F26" i="11"/>
  <c r="F69" i="11" s="1"/>
  <c r="E26" i="11"/>
  <c r="E69" i="11" s="1"/>
  <c r="E16" i="11"/>
  <c r="E59" i="11" s="1"/>
  <c r="C16" i="11"/>
  <c r="C59" i="11" s="1"/>
  <c r="F9" i="11"/>
  <c r="F52" i="11" s="1"/>
  <c r="D9" i="11"/>
  <c r="D52" i="11" s="1"/>
  <c r="H16" i="11"/>
  <c r="H59" i="11" s="1"/>
  <c r="H9" i="11"/>
  <c r="H52" i="11" s="1"/>
  <c r="G28" i="11"/>
  <c r="G71" i="11" s="1"/>
  <c r="H28" i="11"/>
  <c r="H71" i="11" s="1"/>
  <c r="F28" i="11"/>
  <c r="F71" i="11" s="1"/>
  <c r="D28" i="11"/>
  <c r="D71" i="11" s="1"/>
  <c r="G25" i="11"/>
  <c r="G68" i="11" s="1"/>
  <c r="H20" i="11"/>
  <c r="H63" i="11" s="1"/>
  <c r="F25" i="11"/>
  <c r="F68" i="11" s="1"/>
  <c r="E25" i="11"/>
  <c r="E68" i="11" s="1"/>
  <c r="D25" i="11"/>
  <c r="D68" i="11" s="1"/>
  <c r="H24" i="11"/>
  <c r="H67" i="11" s="1"/>
  <c r="F24" i="11"/>
  <c r="F67" i="11" s="1"/>
  <c r="D24" i="11"/>
  <c r="D67" i="11" s="1"/>
  <c r="H23" i="11"/>
  <c r="H66" i="11" s="1"/>
  <c r="F23" i="11"/>
  <c r="F66" i="11" s="1"/>
  <c r="D23" i="11"/>
  <c r="D66" i="11" s="1"/>
  <c r="C23" i="11"/>
  <c r="C66" i="11" s="1"/>
  <c r="H36" i="11"/>
  <c r="H79" i="11" s="1"/>
  <c r="E36" i="11"/>
  <c r="E79" i="11" s="1"/>
  <c r="D36" i="11"/>
  <c r="D79" i="11" s="1"/>
  <c r="B36" i="11"/>
  <c r="B79" i="11" s="1"/>
  <c r="P79" i="11" s="1"/>
  <c r="H35" i="11"/>
  <c r="H78" i="11" s="1"/>
  <c r="F35" i="11"/>
  <c r="F78" i="11" s="1"/>
  <c r="D35" i="11"/>
  <c r="D78" i="11" s="1"/>
  <c r="C35" i="11"/>
  <c r="C78" i="11" s="1"/>
  <c r="D34" i="11"/>
  <c r="D77" i="11" s="1"/>
  <c r="F37" i="11"/>
  <c r="F80" i="11" s="1"/>
  <c r="D37" i="11"/>
  <c r="D80" i="11" s="1"/>
  <c r="C37" i="11"/>
  <c r="C80" i="11" s="1"/>
  <c r="B37" i="11"/>
  <c r="B80" i="11" s="1"/>
  <c r="P80" i="11" s="1"/>
  <c r="G38" i="11"/>
  <c r="G81" i="11" s="1"/>
  <c r="H38" i="11"/>
  <c r="H81" i="11" s="1"/>
  <c r="F38" i="11"/>
  <c r="F81" i="11" s="1"/>
  <c r="D38" i="11"/>
  <c r="D81" i="11" s="1"/>
  <c r="B38" i="11"/>
  <c r="B81" i="11" s="1"/>
  <c r="P81" i="11" s="1"/>
  <c r="F33" i="11"/>
  <c r="F76" i="11" s="1"/>
  <c r="E33" i="11"/>
  <c r="E76" i="11" s="1"/>
  <c r="D33" i="11"/>
  <c r="D76" i="11" s="1"/>
  <c r="D32" i="11"/>
  <c r="D75" i="11" s="1"/>
  <c r="F32" i="11"/>
  <c r="F75" i="11" s="1"/>
  <c r="G32" i="11"/>
  <c r="G75" i="11" s="1"/>
  <c r="B32" i="11"/>
  <c r="B75" i="11" s="1"/>
  <c r="P75" i="11" s="1"/>
  <c r="F31" i="11"/>
  <c r="F74" i="11" s="1"/>
  <c r="D31" i="11"/>
  <c r="D74" i="11" s="1"/>
  <c r="C31" i="11"/>
  <c r="C74" i="11" s="1"/>
  <c r="B31" i="11"/>
  <c r="B74" i="11" s="1"/>
  <c r="P74" i="11" s="1"/>
  <c r="H30" i="11"/>
  <c r="H73" i="11" s="1"/>
  <c r="F30" i="11"/>
  <c r="F73" i="11" s="1"/>
  <c r="D30" i="11"/>
  <c r="D73" i="11" s="1"/>
  <c r="B30" i="11"/>
  <c r="B73" i="11" s="1"/>
  <c r="P73" i="11" s="1"/>
  <c r="D21" i="11"/>
  <c r="D64" i="11" s="1"/>
  <c r="F20" i="11"/>
  <c r="F63" i="11" s="1"/>
  <c r="E20" i="11"/>
  <c r="E63" i="11" s="1"/>
  <c r="D20" i="11"/>
  <c r="D63" i="11" s="1"/>
  <c r="G19" i="11"/>
  <c r="G62" i="11" s="1"/>
  <c r="F19" i="11"/>
  <c r="F62" i="11" s="1"/>
  <c r="E19" i="11"/>
  <c r="E62" i="11" s="1"/>
  <c r="D19" i="11"/>
  <c r="D62" i="11" s="1"/>
  <c r="D18" i="11"/>
  <c r="D61" i="11" s="1"/>
  <c r="F17" i="11"/>
  <c r="F60" i="11" s="1"/>
  <c r="C12" i="11"/>
  <c r="C55" i="11" s="1"/>
  <c r="D12" i="11"/>
  <c r="D55" i="11" s="1"/>
  <c r="F12" i="11"/>
  <c r="F55" i="11" s="1"/>
  <c r="H12" i="11"/>
  <c r="H55" i="11" s="1"/>
  <c r="H13" i="11"/>
  <c r="H56" i="11" s="1"/>
  <c r="F13" i="11"/>
  <c r="F56" i="11" s="1"/>
  <c r="D13" i="11"/>
  <c r="D56" i="11" s="1"/>
  <c r="B13" i="11"/>
  <c r="B56" i="11" s="1"/>
  <c r="P56" i="11" s="1"/>
  <c r="G11" i="11"/>
  <c r="G54" i="11" s="1"/>
  <c r="F11" i="11"/>
  <c r="F54" i="11" s="1"/>
  <c r="D11" i="11"/>
  <c r="D54" i="11" s="1"/>
  <c r="F10" i="11"/>
  <c r="F53" i="11" s="1"/>
  <c r="D10" i="11"/>
  <c r="D53" i="11" s="1"/>
  <c r="G8" i="11"/>
  <c r="G51" i="11" s="1"/>
  <c r="H8" i="11"/>
  <c r="H51" i="11" s="1"/>
  <c r="F8" i="11"/>
  <c r="F51" i="11" s="1"/>
  <c r="D8" i="11"/>
  <c r="D51" i="11" s="1"/>
  <c r="C8" i="11"/>
  <c r="C51" i="11" s="1"/>
  <c r="B8" i="11"/>
  <c r="B51" i="11" s="1"/>
  <c r="P51" i="11" s="1"/>
  <c r="F7" i="11"/>
  <c r="F50" i="11" s="1"/>
  <c r="D6" i="11"/>
  <c r="D49" i="11" s="1"/>
  <c r="F6" i="11"/>
  <c r="F49" i="11" s="1"/>
  <c r="H6" i="11"/>
  <c r="H49" i="11" s="1"/>
  <c r="D2" i="11"/>
  <c r="D45" i="11" s="1"/>
  <c r="B2" i="11"/>
  <c r="B45" i="11" s="1"/>
  <c r="P45" i="11" s="1"/>
  <c r="D4" i="11"/>
  <c r="D47" i="11" s="1"/>
  <c r="E4" i="11"/>
  <c r="E47" i="11" s="1"/>
  <c r="F4" i="11"/>
  <c r="F47" i="11" s="1"/>
  <c r="H4" i="11"/>
  <c r="H47" i="11" s="1"/>
  <c r="G4" i="11"/>
  <c r="G47" i="11" s="1"/>
  <c r="H32" i="11"/>
  <c r="H75" i="11" s="1"/>
  <c r="H37" i="11"/>
  <c r="H80" i="11" s="1"/>
  <c r="H19" i="11"/>
  <c r="H62" i="11" s="1"/>
  <c r="H33" i="11"/>
  <c r="H76" i="11" s="1"/>
  <c r="H31" i="11"/>
  <c r="H74" i="11" s="1"/>
  <c r="H11" i="11"/>
  <c r="H54" i="11" s="1"/>
  <c r="H18" i="11"/>
  <c r="H61" i="11" s="1"/>
  <c r="H34" i="11"/>
  <c r="H77" i="11" s="1"/>
  <c r="G36" i="11"/>
  <c r="G79" i="11" s="1"/>
  <c r="G33" i="11"/>
  <c r="G76" i="11" s="1"/>
  <c r="H26" i="11"/>
  <c r="H69" i="11" s="1"/>
  <c r="G21" i="11"/>
  <c r="G64" i="11" s="1"/>
  <c r="G20" i="11"/>
  <c r="G63" i="11" s="1"/>
  <c r="H2" i="11"/>
  <c r="H45" i="11" s="1"/>
  <c r="F36" i="11"/>
  <c r="F79" i="11" s="1"/>
  <c r="F21" i="11"/>
  <c r="F64" i="11" s="1"/>
  <c r="E21" i="11"/>
  <c r="E64" i="11" s="1"/>
  <c r="F2" i="11"/>
  <c r="F45" i="11" s="1"/>
  <c r="B10" i="11"/>
  <c r="B53" i="11" s="1"/>
  <c r="P53" i="11" s="1"/>
  <c r="B17" i="11"/>
  <c r="B60" i="11" s="1"/>
  <c r="P60" i="11" s="1"/>
  <c r="B20" i="11"/>
  <c r="B63" i="11" s="1"/>
  <c r="P63" i="11" s="1"/>
  <c r="B28" i="11"/>
  <c r="B71" i="11" s="1"/>
  <c r="P71" i="11" s="1"/>
  <c r="B33" i="11"/>
  <c r="B76" i="11" s="1"/>
  <c r="P76" i="11" s="1"/>
  <c r="B35" i="11"/>
  <c r="B78" i="11" s="1"/>
  <c r="P78" i="11" s="1"/>
  <c r="B21" i="11"/>
  <c r="B64" i="11" s="1"/>
  <c r="P64" i="11" s="1"/>
  <c r="B18" i="11"/>
  <c r="B61" i="11" s="1"/>
  <c r="P61" i="11" s="1"/>
  <c r="E2" i="11"/>
  <c r="E45" i="11" s="1"/>
  <c r="H29" i="11"/>
  <c r="H72" i="11" s="1"/>
  <c r="I45" i="11"/>
  <c r="J45" i="11"/>
  <c r="L45" i="11"/>
  <c r="K45" i="11"/>
  <c r="R60" i="11" l="1"/>
  <c r="B11" i="11"/>
  <c r="B54" i="11" s="1"/>
  <c r="P54" i="11" s="1"/>
  <c r="G13" i="11"/>
  <c r="G56" i="11" s="1"/>
  <c r="B12" i="11"/>
  <c r="B55" i="11" s="1"/>
  <c r="P55" i="11" s="1"/>
  <c r="C30" i="11"/>
  <c r="C73" i="11" s="1"/>
  <c r="B25" i="11"/>
  <c r="B68" i="11" s="1"/>
  <c r="P68" i="11" s="1"/>
  <c r="C24" i="11"/>
  <c r="C67" i="11" s="1"/>
  <c r="G2" i="11"/>
  <c r="G45" i="11" s="1"/>
  <c r="B5" i="11"/>
  <c r="B48" i="11" s="1"/>
  <c r="P48" i="11" s="1"/>
  <c r="C22" i="11"/>
  <c r="C65" i="11" s="1"/>
  <c r="B9" i="11"/>
  <c r="B52" i="11" s="1"/>
  <c r="P52" i="11" s="1"/>
  <c r="C11" i="11"/>
  <c r="C54" i="11" s="1"/>
  <c r="C19" i="11"/>
  <c r="C62" i="11" s="1"/>
  <c r="M62" i="11" s="1"/>
  <c r="E32" i="11"/>
  <c r="E75" i="11" s="1"/>
  <c r="E38" i="11"/>
  <c r="E81" i="11" s="1"/>
  <c r="E9" i="11"/>
  <c r="E52" i="11" s="1"/>
  <c r="B7" i="11"/>
  <c r="B50" i="11" s="1"/>
  <c r="P50" i="11" s="1"/>
  <c r="C26" i="11"/>
  <c r="C69" i="11" s="1"/>
  <c r="G12" i="11"/>
  <c r="G55" i="11" s="1"/>
  <c r="G18" i="11"/>
  <c r="G61" i="11" s="1"/>
  <c r="O61" i="11" s="1"/>
  <c r="S61" i="11" s="1"/>
  <c r="G31" i="11"/>
  <c r="G74" i="11" s="1"/>
  <c r="G6" i="11"/>
  <c r="G49" i="11" s="1"/>
  <c r="R81" i="11"/>
  <c r="C6" i="11"/>
  <c r="C49" i="11" s="1"/>
  <c r="B6" i="11"/>
  <c r="B49" i="11" s="1"/>
  <c r="P49" i="11" s="1"/>
  <c r="M59" i="11"/>
  <c r="E105" i="12"/>
  <c r="R67" i="11"/>
  <c r="R65" i="11"/>
  <c r="R58" i="11"/>
  <c r="R62" i="11"/>
  <c r="R51" i="11"/>
  <c r="R45" i="11"/>
  <c r="R54" i="11"/>
  <c r="R64" i="11"/>
  <c r="O64" i="11"/>
  <c r="Q64" i="11" s="1"/>
  <c r="K39" i="11"/>
  <c r="K42" i="11" s="1"/>
  <c r="R79" i="11"/>
  <c r="R48" i="11"/>
  <c r="R53" i="11"/>
  <c r="R75" i="11"/>
  <c r="J83" i="11"/>
  <c r="R63" i="11"/>
  <c r="R57" i="11"/>
  <c r="R59" i="11"/>
  <c r="R55" i="11"/>
  <c r="R52" i="11"/>
  <c r="J39" i="11"/>
  <c r="J42" i="11" s="1"/>
  <c r="R66" i="11"/>
  <c r="L39" i="11"/>
  <c r="L42" i="11" s="1"/>
  <c r="R69" i="11"/>
  <c r="R70" i="11"/>
  <c r="R76" i="11"/>
  <c r="R74" i="11"/>
  <c r="R72" i="11"/>
  <c r="R68" i="11"/>
  <c r="R61" i="11"/>
  <c r="R80" i="11"/>
  <c r="K83" i="11"/>
  <c r="R49" i="11"/>
  <c r="R77" i="11"/>
  <c r="R71" i="11"/>
  <c r="R50" i="11"/>
  <c r="I83" i="11"/>
  <c r="R78" i="11"/>
  <c r="R56" i="11"/>
  <c r="R73" i="11"/>
  <c r="L47" i="11"/>
  <c r="L83" i="11" s="1"/>
  <c r="R46" i="11"/>
  <c r="I39" i="11"/>
  <c r="I42" i="11" s="1"/>
  <c r="E37" i="11"/>
  <c r="E80" i="11" s="1"/>
  <c r="O80" i="11" s="1"/>
  <c r="E35" i="11"/>
  <c r="E78" i="11" s="1"/>
  <c r="E8" i="11"/>
  <c r="E51" i="11" s="1"/>
  <c r="O51" i="11" s="1"/>
  <c r="Q51" i="11" s="1"/>
  <c r="E3" i="11"/>
  <c r="E46" i="11" s="1"/>
  <c r="C5" i="11"/>
  <c r="C48" i="11" s="1"/>
  <c r="C17" i="11"/>
  <c r="C60" i="11" s="1"/>
  <c r="C34" i="11"/>
  <c r="C77" i="11" s="1"/>
  <c r="O77" i="11" s="1"/>
  <c r="S77" i="11" s="1"/>
  <c r="C36" i="11"/>
  <c r="C79" i="11" s="1"/>
  <c r="M79" i="11" s="1"/>
  <c r="E30" i="11"/>
  <c r="E73" i="11" s="1"/>
  <c r="B3" i="11"/>
  <c r="B46" i="11" s="1"/>
  <c r="P46" i="11" s="1"/>
  <c r="C3" i="11"/>
  <c r="C46" i="11" s="1"/>
  <c r="C27" i="11"/>
  <c r="C70" i="11" s="1"/>
  <c r="G14" i="11"/>
  <c r="G57" i="11" s="1"/>
  <c r="E14" i="11"/>
  <c r="E57" i="11" s="1"/>
  <c r="G17" i="11"/>
  <c r="G60" i="11" s="1"/>
  <c r="B4" i="11"/>
  <c r="B47" i="11" s="1"/>
  <c r="P47" i="11" s="1"/>
  <c r="B19" i="11"/>
  <c r="B62" i="11" s="1"/>
  <c r="P62" i="11" s="1"/>
  <c r="C13" i="11"/>
  <c r="C56" i="11" s="1"/>
  <c r="C32" i="11"/>
  <c r="C75" i="11" s="1"/>
  <c r="E12" i="11"/>
  <c r="E55" i="11" s="1"/>
  <c r="E31" i="11"/>
  <c r="E74" i="11" s="1"/>
  <c r="G15" i="11"/>
  <c r="G58" i="11" s="1"/>
  <c r="M58" i="11" s="1"/>
  <c r="G7" i="11"/>
  <c r="G50" i="11" s="1"/>
  <c r="O76" i="11"/>
  <c r="S76" i="11" s="1"/>
  <c r="G29" i="11"/>
  <c r="G72" i="11" s="1"/>
  <c r="C2" i="11"/>
  <c r="C45" i="11" s="1"/>
  <c r="C38" i="11"/>
  <c r="C81" i="11" s="1"/>
  <c r="B23" i="11"/>
  <c r="B66" i="11" s="1"/>
  <c r="P66" i="11" s="1"/>
  <c r="C9" i="11"/>
  <c r="C52" i="11" s="1"/>
  <c r="E28" i="11"/>
  <c r="E71" i="11" s="1"/>
  <c r="O71" i="11" s="1"/>
  <c r="E22" i="11"/>
  <c r="E65" i="11" s="1"/>
  <c r="C10" i="11"/>
  <c r="C53" i="11" s="1"/>
  <c r="M53" i="11" s="1"/>
  <c r="C7" i="11"/>
  <c r="C50" i="11" s="1"/>
  <c r="O58" i="11"/>
  <c r="M64" i="11"/>
  <c r="E6" i="11"/>
  <c r="E49" i="11" s="1"/>
  <c r="G30" i="11"/>
  <c r="G73" i="11" s="1"/>
  <c r="G35" i="11"/>
  <c r="G78" i="11" s="1"/>
  <c r="O47" i="11"/>
  <c r="M76" i="11"/>
  <c r="H25" i="11"/>
  <c r="H68" i="11" s="1"/>
  <c r="O59" i="11"/>
  <c r="Q59" i="11" s="1"/>
  <c r="E11" i="11"/>
  <c r="E54" i="11" s="1"/>
  <c r="C25" i="11"/>
  <c r="C68" i="11" s="1"/>
  <c r="G23" i="11"/>
  <c r="G66" i="11" s="1"/>
  <c r="E23" i="11"/>
  <c r="E66" i="11" s="1"/>
  <c r="G9" i="11"/>
  <c r="G52" i="11" s="1"/>
  <c r="E29" i="11"/>
  <c r="E72" i="11" s="1"/>
  <c r="G5" i="11"/>
  <c r="G48" i="11" s="1"/>
  <c r="E5" i="11"/>
  <c r="E48" i="11" s="1"/>
  <c r="G26" i="11"/>
  <c r="G69" i="11" s="1"/>
  <c r="B24" i="11"/>
  <c r="B67" i="11" s="1"/>
  <c r="P67" i="11" s="1"/>
  <c r="E24" i="11"/>
  <c r="E67" i="11" s="1"/>
  <c r="E27" i="11"/>
  <c r="E70" i="11" s="1"/>
  <c r="M63" i="11"/>
  <c r="O63" i="11"/>
  <c r="G24" i="11"/>
  <c r="G67" i="11" s="1"/>
  <c r="D70" i="11"/>
  <c r="D83" i="11" s="1"/>
  <c r="D39" i="11"/>
  <c r="D42" i="11" s="1"/>
  <c r="B70" i="11"/>
  <c r="F70" i="11"/>
  <c r="F83" i="11" s="1"/>
  <c r="F39" i="11"/>
  <c r="F42" i="11" s="1"/>
  <c r="H70" i="11"/>
  <c r="M68" i="11" l="1"/>
  <c r="M55" i="11"/>
  <c r="M69" i="11"/>
  <c r="O65" i="11"/>
  <c r="Q65" i="11" s="1"/>
  <c r="T65" i="11" s="1"/>
  <c r="M61" i="11"/>
  <c r="O81" i="11"/>
  <c r="Q81" i="11" s="1"/>
  <c r="T81" i="11" s="1"/>
  <c r="M81" i="11"/>
  <c r="O56" i="11"/>
  <c r="Q56" i="11" s="1"/>
  <c r="T56" i="11" s="1"/>
  <c r="M75" i="11"/>
  <c r="O57" i="11"/>
  <c r="S57" i="11" s="1"/>
  <c r="T51" i="11"/>
  <c r="M54" i="11"/>
  <c r="O45" i="11"/>
  <c r="Q45" i="11" s="1"/>
  <c r="O62" i="11"/>
  <c r="S62" i="11" s="1"/>
  <c r="O74" i="11"/>
  <c r="S74" i="11" s="1"/>
  <c r="O78" i="11"/>
  <c r="S78" i="11" s="1"/>
  <c r="M51" i="11"/>
  <c r="M47" i="11"/>
  <c r="O67" i="11"/>
  <c r="Q67" i="11" s="1"/>
  <c r="T67" i="11" s="1"/>
  <c r="O46" i="11"/>
  <c r="Q46" i="11" s="1"/>
  <c r="T46" i="11" s="1"/>
  <c r="S59" i="11"/>
  <c r="S64" i="11"/>
  <c r="M77" i="11"/>
  <c r="M74" i="11"/>
  <c r="M65" i="11"/>
  <c r="O73" i="11"/>
  <c r="S73" i="11" s="1"/>
  <c r="O55" i="11"/>
  <c r="S55" i="11" s="1"/>
  <c r="O54" i="11"/>
  <c r="S54" i="11" s="1"/>
  <c r="M57" i="11"/>
  <c r="M60" i="11"/>
  <c r="O50" i="11"/>
  <c r="S50" i="11" s="1"/>
  <c r="M52" i="11"/>
  <c r="M45" i="11"/>
  <c r="B39" i="11"/>
  <c r="B42" i="11" s="1"/>
  <c r="M80" i="11"/>
  <c r="M56" i="11"/>
  <c r="O52" i="11"/>
  <c r="Q52" i="11" s="1"/>
  <c r="T52" i="11" s="1"/>
  <c r="O72" i="11"/>
  <c r="S72" i="11" s="1"/>
  <c r="M46" i="11"/>
  <c r="O60" i="11"/>
  <c r="Q60" i="11" s="1"/>
  <c r="T60" i="11" s="1"/>
  <c r="T64" i="11"/>
  <c r="O66" i="11"/>
  <c r="S66" i="11" s="1"/>
  <c r="M50" i="11"/>
  <c r="T59" i="11"/>
  <c r="R47" i="11"/>
  <c r="R83" i="11" s="1"/>
  <c r="S47" i="11"/>
  <c r="M78" i="11"/>
  <c r="E39" i="11"/>
  <c r="E42" i="11" s="1"/>
  <c r="S51" i="11"/>
  <c r="Q47" i="11"/>
  <c r="Q76" i="11"/>
  <c r="T76" i="11" s="1"/>
  <c r="Q77" i="11"/>
  <c r="T77" i="11" s="1"/>
  <c r="O79" i="11"/>
  <c r="Q71" i="11"/>
  <c r="T71" i="11" s="1"/>
  <c r="S71" i="11"/>
  <c r="O75" i="11"/>
  <c r="S75" i="11" s="1"/>
  <c r="M71" i="11"/>
  <c r="H83" i="11"/>
  <c r="O68" i="11"/>
  <c r="Q68" i="11" s="1"/>
  <c r="T68" i="11" s="1"/>
  <c r="Q61" i="11"/>
  <c r="T61" i="11" s="1"/>
  <c r="O53" i="11"/>
  <c r="S53" i="11" s="1"/>
  <c r="M66" i="11"/>
  <c r="O48" i="11"/>
  <c r="M48" i="11"/>
  <c r="Q58" i="11"/>
  <c r="T58" i="11" s="1"/>
  <c r="S58" i="11"/>
  <c r="O69" i="11"/>
  <c r="O49" i="11"/>
  <c r="M49" i="11"/>
  <c r="M73" i="11"/>
  <c r="E83" i="11"/>
  <c r="O70" i="11"/>
  <c r="S70" i="11" s="1"/>
  <c r="C39" i="11"/>
  <c r="C42" i="11" s="1"/>
  <c r="H39" i="11"/>
  <c r="H42" i="11" s="1"/>
  <c r="Q80" i="11"/>
  <c r="T80" i="11" s="1"/>
  <c r="S80" i="11"/>
  <c r="M72" i="11"/>
  <c r="S63" i="11"/>
  <c r="Q63" i="11"/>
  <c r="T63" i="11" s="1"/>
  <c r="G39" i="11"/>
  <c r="G42" i="11" s="1"/>
  <c r="G83" i="11"/>
  <c r="M67" i="11"/>
  <c r="B83" i="11"/>
  <c r="P70" i="11"/>
  <c r="P83" i="11" s="1"/>
  <c r="C83" i="11"/>
  <c r="M70" i="11"/>
  <c r="Q57" i="11" l="1"/>
  <c r="T57" i="11" s="1"/>
  <c r="S65" i="11"/>
  <c r="Q74" i="11"/>
  <c r="T74" i="11" s="1"/>
  <c r="S81" i="11"/>
  <c r="S56" i="11"/>
  <c r="Q62" i="11"/>
  <c r="T62" i="11" s="1"/>
  <c r="S45" i="11"/>
  <c r="Q73" i="11"/>
  <c r="T73" i="11" s="1"/>
  <c r="Q78" i="11"/>
  <c r="T78" i="11" s="1"/>
  <c r="S67" i="11"/>
  <c r="Q50" i="11"/>
  <c r="T50" i="11" s="1"/>
  <c r="S46" i="11"/>
  <c r="Q66" i="11"/>
  <c r="T66" i="11" s="1"/>
  <c r="Q55" i="11"/>
  <c r="T55" i="11" s="1"/>
  <c r="Q72" i="11"/>
  <c r="T72" i="11" s="1"/>
  <c r="Q54" i="11"/>
  <c r="T54" i="11" s="1"/>
  <c r="Q53" i="11"/>
  <c r="T53" i="11" s="1"/>
  <c r="T47" i="11"/>
  <c r="Q75" i="11"/>
  <c r="T75" i="11" s="1"/>
  <c r="S52" i="11"/>
  <c r="S68" i="11"/>
  <c r="S60" i="11"/>
  <c r="O83" i="11"/>
  <c r="M42" i="11"/>
  <c r="S79" i="11"/>
  <c r="Q79" i="11"/>
  <c r="T79" i="11" s="1"/>
  <c r="M39" i="11"/>
  <c r="S48" i="11"/>
  <c r="Q48" i="11"/>
  <c r="T48" i="11" s="1"/>
  <c r="Q49" i="11"/>
  <c r="T49" i="11" s="1"/>
  <c r="S49" i="11"/>
  <c r="Q69" i="11"/>
  <c r="T69" i="11" s="1"/>
  <c r="S69" i="11"/>
  <c r="M83" i="11"/>
  <c r="Q70" i="11"/>
  <c r="T70" i="11" s="1"/>
  <c r="T45" i="11"/>
  <c r="S83" i="11" l="1"/>
  <c r="Q83" i="11"/>
  <c r="T83" i="11"/>
</calcChain>
</file>

<file path=xl/sharedStrings.xml><?xml version="1.0" encoding="utf-8"?>
<sst xmlns="http://schemas.openxmlformats.org/spreadsheetml/2006/main" count="5371" uniqueCount="677">
  <si>
    <t>Fiscal year</t>
  </si>
  <si>
    <t>Planned number of environmental samples</t>
  </si>
  <si>
    <t>Number of environmental samples collected as of last update (column A)</t>
  </si>
  <si>
    <t>Number of blank samples collected as of last update (column A)</t>
  </si>
  <si>
    <t>Planned number of duplicate samples</t>
  </si>
  <si>
    <t>Number of duplicate samples collected as of last update (column A)</t>
  </si>
  <si>
    <t>Index Period for Inverts and Algae</t>
  </si>
  <si>
    <t>Inverts - RTH</t>
  </si>
  <si>
    <t>Inverts - QMH</t>
  </si>
  <si>
    <t>Algae - RTH</t>
  </si>
  <si>
    <t xml:space="preserve">eco_only </t>
  </si>
  <si>
    <t>No. of Samples Planned</t>
  </si>
  <si>
    <t>Reach A</t>
  </si>
  <si>
    <t>Max 1 digit</t>
  </si>
  <si>
    <t>Primary STAID</t>
  </si>
  <si>
    <t>Field Name</t>
  </si>
  <si>
    <t>Data type</t>
  </si>
  <si>
    <t>Restrictions</t>
  </si>
  <si>
    <t>Field Definition</t>
  </si>
  <si>
    <t>Date</t>
  </si>
  <si>
    <t>mm/dd/yy</t>
  </si>
  <si>
    <t>Text</t>
  </si>
  <si>
    <t>yes or no</t>
  </si>
  <si>
    <t>Continuous streamflow measured</t>
  </si>
  <si>
    <t>Number</t>
  </si>
  <si>
    <t>max 3 digits</t>
  </si>
  <si>
    <t>Ecoregion</t>
  </si>
  <si>
    <t>Elkhorn River at Waterloo, NE</t>
  </si>
  <si>
    <t>Whisky Chitto Creek near Oberlin, LA</t>
  </si>
  <si>
    <t>Sope Creek near Marietta, GA</t>
  </si>
  <si>
    <t xml:space="preserve"> </t>
  </si>
  <si>
    <t>12510500</t>
  </si>
  <si>
    <t>Yakima River at Kiona, WA</t>
  </si>
  <si>
    <t>01170100</t>
  </si>
  <si>
    <t>01184000</t>
  </si>
  <si>
    <t>Connecticut River at Thompsonville, CT</t>
  </si>
  <si>
    <t>01209710</t>
  </si>
  <si>
    <t>Green River near Colrain, MA</t>
  </si>
  <si>
    <t>Norwalk River at Winnipauk,CT</t>
  </si>
  <si>
    <t>01463500</t>
  </si>
  <si>
    <t>Delaware River at Trenton, NJ</t>
  </si>
  <si>
    <t>05451210</t>
  </si>
  <si>
    <t>05465500</t>
  </si>
  <si>
    <t>01349150</t>
  </si>
  <si>
    <t>Canajoharie Creek near Canajoharie, NY</t>
  </si>
  <si>
    <t>04161820</t>
  </si>
  <si>
    <t>04193500</t>
  </si>
  <si>
    <t>05586100</t>
  </si>
  <si>
    <t>Illinois River at Valley City, IL</t>
  </si>
  <si>
    <t>01578310</t>
  </si>
  <si>
    <t>07288650</t>
  </si>
  <si>
    <t>07288955</t>
  </si>
  <si>
    <t>02469762</t>
  </si>
  <si>
    <t>07055646</t>
  </si>
  <si>
    <t>07060710</t>
  </si>
  <si>
    <t>01646580</t>
  </si>
  <si>
    <t>01654000</t>
  </si>
  <si>
    <t>Accotink Creek near Annandale, VA</t>
  </si>
  <si>
    <t>Potomac River at Washington, DC</t>
  </si>
  <si>
    <t>08227000</t>
  </si>
  <si>
    <t>08364000</t>
  </si>
  <si>
    <t>Rio Grande at El Paso, TX</t>
  </si>
  <si>
    <t>11447650</t>
  </si>
  <si>
    <t>Sacramento River a Freeport, CA</t>
  </si>
  <si>
    <t>Cosumnes River at Michigan Bar, CA</t>
  </si>
  <si>
    <t>11274538</t>
  </si>
  <si>
    <t>Orestimba Creek near Crows Landing, CA</t>
  </si>
  <si>
    <t>11303500</t>
  </si>
  <si>
    <t>San Joaquin River near Vernalis, CA</t>
  </si>
  <si>
    <t>02172300</t>
  </si>
  <si>
    <t>McTier Creek near Monetta, SC</t>
  </si>
  <si>
    <t>02175000</t>
  </si>
  <si>
    <t>Edisto River near Givhans, SC</t>
  </si>
  <si>
    <t>Agricultural</t>
  </si>
  <si>
    <t>Site name</t>
  </si>
  <si>
    <t>Contentnea Creek at Hookerton, NC</t>
  </si>
  <si>
    <t>Granger Drain at Granger, WA</t>
  </si>
  <si>
    <t>Zollner Creek near Mt. Angel, OR</t>
  </si>
  <si>
    <t>E Fork Dairy Creek near Meachan Corner, OR</t>
  </si>
  <si>
    <t>South Fork Iowa River near New Providence, IA</t>
  </si>
  <si>
    <t>Iowa River at Wapello, IA</t>
  </si>
  <si>
    <t>Clinton River at Sterling Heights, MI</t>
  </si>
  <si>
    <t>Maumee River at Waterville, OH</t>
  </si>
  <si>
    <t>Bogue Phalia near Leland, MS</t>
  </si>
  <si>
    <t>Yazoo River near Long Lake, MS</t>
  </si>
  <si>
    <t>Buffalo River near Boxley, AR</t>
  </si>
  <si>
    <t>North Sylamore Creek near Fifty Six, AR</t>
  </si>
  <si>
    <t>12056500</t>
  </si>
  <si>
    <t>North Fork Skokomish River near Hdsprt, WA</t>
  </si>
  <si>
    <t>Saguache Creek near Saguache, CO</t>
  </si>
  <si>
    <t>Inv / Algae RTH
(Riffle or Snag)</t>
  </si>
  <si>
    <t>Inv / Algae RTH (Riffle or Snag)</t>
  </si>
  <si>
    <t>SU Annual Comments:  Unusual Sampling Circumstances</t>
  </si>
  <si>
    <t>Brief description of conditions that caused a deviation from the planned sampling for the year</t>
  </si>
  <si>
    <t>Planned number of spike samples</t>
  </si>
  <si>
    <t>Actual number of spike samples collected as of last update (column A)</t>
  </si>
  <si>
    <t>1 or 2 digits</t>
  </si>
  <si>
    <t>Omernik Level III ecoregion (1987, revised 2002)</t>
  </si>
  <si>
    <t>QA Plan Submitted (Fish)</t>
  </si>
  <si>
    <t>Riffle</t>
  </si>
  <si>
    <t>Snag</t>
  </si>
  <si>
    <t>Ouiska (Whisky) Chitto Creek near Oberlin, LA</t>
  </si>
  <si>
    <t>05490500</t>
  </si>
  <si>
    <t>Des Moines River at Keosauqua, IA</t>
  </si>
  <si>
    <t>A</t>
  </si>
  <si>
    <t>B</t>
  </si>
  <si>
    <t>C</t>
  </si>
  <si>
    <t>SH 1632
Chl a</t>
  </si>
  <si>
    <t>TOTAL</t>
  </si>
  <si>
    <t>Depositional</t>
  </si>
  <si>
    <t>Total cost</t>
  </si>
  <si>
    <t>Q (blanks)</t>
  </si>
  <si>
    <t xml:space="preserve">total counts </t>
  </si>
  <si>
    <t>Green River at Stewartville, MA</t>
  </si>
  <si>
    <t>01170095</t>
  </si>
  <si>
    <t>Eco Totals</t>
  </si>
  <si>
    <t>Reps</t>
  </si>
  <si>
    <t>Spikes</t>
  </si>
  <si>
    <t>LC 2172
Inverts RTH</t>
  </si>
  <si>
    <t>LC 2176
Inverts QMH</t>
  </si>
  <si>
    <t xml:space="preserve"> total plus reps</t>
  </si>
  <si>
    <t>QC % =</t>
  </si>
  <si>
    <t>'Yes' means Fish QA Plan has been reviewed/updated for the current fiscal year and submitted to Ecological National Synthesis</t>
  </si>
  <si>
    <t>No. samples planned: normally = "No. of Eco Reaches Planned" or zero; blank if this sample type was not part of the overall design that year)</t>
  </si>
  <si>
    <t>dropped08</t>
  </si>
  <si>
    <t>eco_only</t>
  </si>
  <si>
    <t>rotate2</t>
  </si>
  <si>
    <t>urbcore</t>
  </si>
  <si>
    <t>rotate4</t>
  </si>
  <si>
    <t>agcore</t>
  </si>
  <si>
    <t>03374100</t>
  </si>
  <si>
    <t>394340085524601</t>
  </si>
  <si>
    <t>Ecological STAID</t>
  </si>
  <si>
    <t xml:space="preserve"> Ecological Site name</t>
  </si>
  <si>
    <t>White River at Hazleton, IN</t>
  </si>
  <si>
    <t>Sugar Creek at New Palestine, IN</t>
  </si>
  <si>
    <t>14201300</t>
  </si>
  <si>
    <t>14206950</t>
  </si>
  <si>
    <t xml:space="preserve"> TOTAL</t>
  </si>
  <si>
    <t>Fanno Creek at Durham, OR</t>
  </si>
  <si>
    <t>14211720</t>
  </si>
  <si>
    <t>Willamette River at Portland, OR</t>
  </si>
  <si>
    <t>04063700</t>
  </si>
  <si>
    <t>Popple River near Fence, WI</t>
  </si>
  <si>
    <t>06324970</t>
  </si>
  <si>
    <t>06329500</t>
  </si>
  <si>
    <t>Yellowstone River near Sidney, MT</t>
  </si>
  <si>
    <t>Last update</t>
  </si>
  <si>
    <t>Daily Streamflow</t>
  </si>
  <si>
    <t>Network category</t>
  </si>
  <si>
    <t>Eco-
region</t>
  </si>
  <si>
    <t>Reference</t>
  </si>
  <si>
    <t>Continuous QW monitoring</t>
  </si>
  <si>
    <t>Santa Ana River above Seven Oaks Dam, CA</t>
  </si>
  <si>
    <t>Hillibahatchee Creek near Franklin, GA</t>
  </si>
  <si>
    <t>Index Period</t>
  </si>
  <si>
    <t>QA Plan Submitted (Yes/No)</t>
  </si>
  <si>
    <t>Yes or No</t>
  </si>
  <si>
    <t>8 or 15 digits, include leading 0</t>
  </si>
  <si>
    <t>Waites Run near Wardensville, WV</t>
  </si>
  <si>
    <t>Annual NAWQA cost</t>
  </si>
  <si>
    <t>Water year for which annual sampling information applies</t>
  </si>
  <si>
    <t>$</t>
  </si>
  <si>
    <t>T, SC, DO, &amp;/or pH</t>
  </si>
  <si>
    <t>Continuous monitoring of Temperature, SC, DO, and/or pH?</t>
  </si>
  <si>
    <t>In-stream probe unit and (if used) on-shore data logger</t>
  </si>
  <si>
    <t>Suspended Sediment Samples</t>
  </si>
  <si>
    <t>Susp. Sed. Totals</t>
  </si>
  <si>
    <t>NWQL Chem Totals</t>
  </si>
  <si>
    <t>NWQL Chem  + S.S. Totals</t>
  </si>
  <si>
    <t>Primary NWIS station identification number for this site.</t>
  </si>
  <si>
    <t>8 or 15 digits, include leading 0.</t>
  </si>
  <si>
    <t>12505450</t>
  </si>
  <si>
    <t>06775900</t>
  </si>
  <si>
    <t>Dismal River near Thedford, NE</t>
  </si>
  <si>
    <t>06800000</t>
  </si>
  <si>
    <t>Maple Creek near Nickerson, NE</t>
  </si>
  <si>
    <t>06805500</t>
  </si>
  <si>
    <t>Platte River at Louisville, NE</t>
  </si>
  <si>
    <t>06800500</t>
  </si>
  <si>
    <t>11074000</t>
  </si>
  <si>
    <t>Santa Ana River below Prado Dam, CA</t>
  </si>
  <si>
    <t>Colorado River near Colorado-Utah state line</t>
  </si>
  <si>
    <t>Little Powder River near Weston, WY</t>
  </si>
  <si>
    <t>Susquehanna River at Conowingo, MD</t>
  </si>
  <si>
    <t>02087580</t>
  </si>
  <si>
    <t>Swift Creek near Apex, NC</t>
  </si>
  <si>
    <t>11335000</t>
  </si>
  <si>
    <t>14205400</t>
  </si>
  <si>
    <t>11049400</t>
  </si>
  <si>
    <t>Daily Streamflow - Gage?</t>
  </si>
  <si>
    <t>QW monitor - Parameters</t>
  </si>
  <si>
    <t>QW monitor - Type</t>
  </si>
  <si>
    <t>QW monitor - Annual NAWQA cost</t>
  </si>
  <si>
    <r>
      <t xml:space="preserve">Gross NAWQA </t>
    </r>
    <r>
      <rPr>
        <sz val="11"/>
        <rFont val="Arial"/>
        <family val="2"/>
      </rPr>
      <t>cost for 1 year of monitoring</t>
    </r>
  </si>
  <si>
    <t>08057200</t>
  </si>
  <si>
    <t>08057410</t>
  </si>
  <si>
    <t>White Rock Creek at Dallas, TX</t>
  </si>
  <si>
    <t>Trinity River below Dallas, TX</t>
  </si>
  <si>
    <t>09163500</t>
  </si>
  <si>
    <t>05331580</t>
  </si>
  <si>
    <t>Rock Creek at Twin Falls, ID</t>
  </si>
  <si>
    <t>Snake River at King Hill, ID</t>
  </si>
  <si>
    <t>08195000</t>
  </si>
  <si>
    <t>06713500</t>
  </si>
  <si>
    <t>Cherry Creek at Denver, CO</t>
  </si>
  <si>
    <t>06754000</t>
  </si>
  <si>
    <t>South Platte River near Kersey, CO</t>
  </si>
  <si>
    <t>Frio River at Concan, TX</t>
  </si>
  <si>
    <t>Mississippi River at Hastings, MN</t>
  </si>
  <si>
    <t>13092747</t>
  </si>
  <si>
    <t>13154500</t>
  </si>
  <si>
    <t>10168000</t>
  </si>
  <si>
    <t>Little Cottonwood Creek at Salt Lake City, UT</t>
  </si>
  <si>
    <t>10171000</t>
  </si>
  <si>
    <t>Jordan River at Salt Lake City, UT</t>
  </si>
  <si>
    <t>10172200</t>
  </si>
  <si>
    <t>Red Butte Creek at Ft Douglas, UT</t>
  </si>
  <si>
    <t>Tombigbee River near Coffeeville, AL</t>
  </si>
  <si>
    <t>Beginning date of 6-week period for sampling to be conducted each year</t>
  </si>
  <si>
    <t>Ending date of 6-week period for sampling to be conducted each year</t>
  </si>
  <si>
    <t>MM/DD/YY</t>
  </si>
  <si>
    <t>Components:</t>
  </si>
  <si>
    <t>Integrator, Agricultural, Urban, Reference, Drinking-water</t>
  </si>
  <si>
    <t>NAWQA site name (generally same as or similar to NWIS station name)</t>
  </si>
  <si>
    <t>Type</t>
  </si>
  <si>
    <t>Parameters</t>
  </si>
  <si>
    <t>Gage?</t>
  </si>
  <si>
    <t>Planned</t>
  </si>
  <si>
    <t>Collected</t>
  </si>
  <si>
    <t>Planned blanks</t>
  </si>
  <si>
    <t>Collected blanks</t>
  </si>
  <si>
    <t>Planned reps</t>
  </si>
  <si>
    <t>Collected  reps</t>
  </si>
  <si>
    <t>Planned  blanks</t>
  </si>
  <si>
    <t>Collected reps</t>
  </si>
  <si>
    <t>Habitat</t>
  </si>
  <si>
    <t>Fish</t>
  </si>
  <si>
    <t>Planned spikes</t>
  </si>
  <si>
    <t>Collected spikes</t>
  </si>
  <si>
    <t>Planned (plus alkalinity)</t>
  </si>
  <si>
    <t>Collected (plus alkalinity)</t>
  </si>
  <si>
    <t>Urban</t>
  </si>
  <si>
    <t>yes</t>
  </si>
  <si>
    <t>08014500</t>
  </si>
  <si>
    <t>02335870</t>
  </si>
  <si>
    <t>02338523</t>
  </si>
  <si>
    <t>02089500</t>
  </si>
  <si>
    <t>Neuse River at Kinston, NC</t>
  </si>
  <si>
    <t>02091500</t>
  </si>
  <si>
    <t>09471000</t>
  </si>
  <si>
    <t>San Pedro River at Charleston, AZ</t>
  </si>
  <si>
    <t>09505800</t>
  </si>
  <si>
    <t>West Clear Creek near Camp Verde, AZ</t>
  </si>
  <si>
    <t>01610400</t>
  </si>
  <si>
    <t>Site group</t>
  </si>
  <si>
    <t>Redesigned Cycle II site category</t>
  </si>
  <si>
    <t>Integrator, Agricultural, Urban, Reference</t>
  </si>
  <si>
    <t>Brief description of conditions (if any)  that caused a deviation from the planned sampling for the year</t>
  </si>
  <si>
    <t>STATION ID</t>
  </si>
  <si>
    <t>PROPOSED COST CENTER TO DO SAMPLING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</si>
  <si>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</si>
  <si>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</si>
  <si>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</si>
  <si>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</si>
  <si>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</si>
  <si>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</si>
  <si>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</si>
  <si>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</si>
  <si>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</si>
  <si>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</si>
  <si>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</si>
  <si>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</si>
  <si>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East Hartford, CT</t>
  </si>
  <si>
    <t>Troy, NY</t>
  </si>
  <si>
    <t>Baltimore, MD</t>
  </si>
  <si>
    <t>Atlanta, GA</t>
  </si>
  <si>
    <t>Raleigh, NC</t>
  </si>
  <si>
    <t>Tallahassee, FL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</si>
  <si>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</si>
  <si>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</si>
  <si>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</si>
  <si>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</si>
  <si>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</si>
  <si>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</si>
  <si>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</si>
  <si>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Lincoln, NE</t>
  </si>
  <si>
    <t>Cheyenne, WY</t>
  </si>
  <si>
    <t>Baton Rouge, LA</t>
  </si>
  <si>
    <t>Jackson, MS</t>
  </si>
  <si>
    <t>Little Rock, AR</t>
  </si>
  <si>
    <t>Austin, TX</t>
  </si>
  <si>
    <t>Tucson, AZ</t>
  </si>
  <si>
    <t>West Valley City, UT</t>
  </si>
  <si>
    <t>Carson City, NV</t>
  </si>
  <si>
    <t>Albuquerque, NM</t>
  </si>
  <si>
    <t>Tacoma, WA</t>
  </si>
  <si>
    <t>Boise, ID</t>
  </si>
  <si>
    <t>Portland, OR</t>
  </si>
  <si>
    <t>East Fork Dairy Creek near Meachan Corner, OR</t>
  </si>
  <si>
    <t>Sacramento, CA</t>
  </si>
  <si>
    <t>Sacramento River at Freeport, CA</t>
  </si>
  <si>
    <t xml:space="preserve">Planned number of blank samples </t>
  </si>
  <si>
    <t>Ouiska (Whiskey) Chitto Creek near Oberlin, LA</t>
  </si>
  <si>
    <t>Total NWQL</t>
  </si>
  <si>
    <t>All lab costs</t>
  </si>
  <si>
    <t>10350340</t>
  </si>
  <si>
    <t>Truckee River at Tracy, NV</t>
  </si>
  <si>
    <t>YES</t>
  </si>
  <si>
    <t>Major Ions (schedules 998/1201)</t>
  </si>
  <si>
    <t>05082500</t>
  </si>
  <si>
    <t>Red River of the North at Grand Forks, ND</t>
  </si>
  <si>
    <t>06892350</t>
  </si>
  <si>
    <t>Kansas River at DeSoto, KS</t>
  </si>
  <si>
    <t>07144100</t>
  </si>
  <si>
    <t>Lower Arkansas River near Sedgwick, KS</t>
  </si>
  <si>
    <t>07241550</t>
  </si>
  <si>
    <t>North Canadian River near Harrah, OK</t>
  </si>
  <si>
    <t>09380000</t>
  </si>
  <si>
    <t>Colorado River at Lees Ferry, AZ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</si>
  <si>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</si>
  <si>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</si>
  <si>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</si>
  <si>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</si>
  <si>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</si>
  <si>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</si>
  <si>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</si>
  <si>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</si>
  <si>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</si>
  <si>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</si>
  <si>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</si>
  <si>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</si>
  <si>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</si>
  <si>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</si>
  <si>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</si>
  <si>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NE</t>
  </si>
  <si>
    <t>CO</t>
  </si>
  <si>
    <t>WY</t>
  </si>
  <si>
    <t>LA</t>
  </si>
  <si>
    <t>AR</t>
  </si>
  <si>
    <t>TX</t>
  </si>
  <si>
    <t>AZ</t>
  </si>
  <si>
    <t>UT</t>
  </si>
  <si>
    <t>NV</t>
  </si>
  <si>
    <t>CA</t>
  </si>
  <si>
    <t>OR</t>
  </si>
  <si>
    <t>ID</t>
  </si>
  <si>
    <t>WA</t>
  </si>
  <si>
    <t>NM</t>
  </si>
  <si>
    <t>KS</t>
  </si>
  <si>
    <t>OK</t>
  </si>
  <si>
    <t>ND</t>
  </si>
  <si>
    <t>Agriculture</t>
  </si>
  <si>
    <t>SH 998/1201
Major Ion Samples</t>
  </si>
  <si>
    <t>WSC sum</t>
  </si>
  <si>
    <t>MS</t>
  </si>
  <si>
    <t>Large River</t>
  </si>
  <si>
    <t>NMN</t>
  </si>
  <si>
    <t>Hudson River near Poughkeepsie, NY</t>
  </si>
  <si>
    <t>01372043</t>
  </si>
  <si>
    <t>NMN/ rotate4</t>
  </si>
  <si>
    <t>NASQAN</t>
  </si>
  <si>
    <t>agcore/NASQAN</t>
  </si>
  <si>
    <t>NAWQA</t>
  </si>
  <si>
    <t>Altamaha River at Everett City, GA</t>
  </si>
  <si>
    <t>02226160</t>
  </si>
  <si>
    <t>FL</t>
  </si>
  <si>
    <t>Apalachicola River near Sumatra, FL</t>
  </si>
  <si>
    <t>02359170</t>
  </si>
  <si>
    <t>02470500</t>
  </si>
  <si>
    <t>Mobile River at Mt. Vernon, AL</t>
  </si>
  <si>
    <t>KY</t>
  </si>
  <si>
    <t>03303280</t>
  </si>
  <si>
    <t>Ohio River at Cannelton Dam at Cannelton, IN</t>
  </si>
  <si>
    <t>Wabash River at New Harmony, IN</t>
  </si>
  <si>
    <t>Tennessee River at Highway 60 near Paducah, KY</t>
  </si>
  <si>
    <t>Ohio River at Dam 53 near Grand Chain, IL</t>
  </si>
  <si>
    <t>03612500</t>
  </si>
  <si>
    <t>03609750</t>
  </si>
  <si>
    <t>03378500</t>
  </si>
  <si>
    <t>St. Lawrence River at Cornwall, Ontario</t>
  </si>
  <si>
    <t>05420500</t>
  </si>
  <si>
    <t>Mississippi River at Clinton, IA</t>
  </si>
  <si>
    <t>rotate 4/NASQAN</t>
  </si>
  <si>
    <t>Mississippi River Below Grafton, IL</t>
  </si>
  <si>
    <t>05587455</t>
  </si>
  <si>
    <t>MO</t>
  </si>
  <si>
    <t>Missouri River at Hermann, MO</t>
  </si>
  <si>
    <t>06934500</t>
  </si>
  <si>
    <t>Mississippi River at Thebes, IL</t>
  </si>
  <si>
    <t>07022000</t>
  </si>
  <si>
    <t>Arkansas River at Terry L&amp;D below Little Rock, AR</t>
  </si>
  <si>
    <t>07263620</t>
  </si>
  <si>
    <t>Mississippi River above Vicksburg, MS</t>
  </si>
  <si>
    <t>322023090544500</t>
  </si>
  <si>
    <t>Mississippi River at Baton Rouge, LA</t>
  </si>
  <si>
    <t>07374000</t>
  </si>
  <si>
    <t>07374525</t>
  </si>
  <si>
    <t>07381495</t>
  </si>
  <si>
    <t>07381590</t>
  </si>
  <si>
    <t>Mississippi River at Belle Chasse, LA</t>
  </si>
  <si>
    <t>Atchafalaya River at Melville, LA</t>
  </si>
  <si>
    <t>Wax Lake Outlet at Calumet, LA</t>
  </si>
  <si>
    <t>07381600</t>
  </si>
  <si>
    <t>Lower Atchafalaya River at Morgan City, LA</t>
  </si>
  <si>
    <t>08116650</t>
  </si>
  <si>
    <t>Brazos River near Rosharon, TX</t>
  </si>
  <si>
    <t>agcore/NAWQA</t>
  </si>
  <si>
    <t>Rio Grande near Brownsville, TX</t>
  </si>
  <si>
    <t>08475000</t>
  </si>
  <si>
    <t>09522000</t>
  </si>
  <si>
    <t>Colorado River at NIB</t>
  </si>
  <si>
    <t>rotate4/NASQAN</t>
  </si>
  <si>
    <t>Columbia River near Beaver Army Terminal, OR</t>
  </si>
  <si>
    <t>14246900</t>
  </si>
  <si>
    <t>AK</t>
  </si>
  <si>
    <t>15565447</t>
  </si>
  <si>
    <t>Yukon River at Pilot Station, AK</t>
  </si>
  <si>
    <t>rotate4/HBN</t>
  </si>
  <si>
    <t>YES-COOP</t>
  </si>
  <si>
    <t>Last Update</t>
  </si>
  <si>
    <t>Cycle 2 
Site Type</t>
  </si>
  <si>
    <t>Cycle 3 
Site Type</t>
  </si>
  <si>
    <t>Station Name</t>
  </si>
  <si>
    <t>Potomac River at Chain Bridge at Washington, DC</t>
  </si>
  <si>
    <t>St. Lawrence River at Cornwall, Ontario, near Massena, NY</t>
  </si>
  <si>
    <t>Missouri River at Omaha, NE</t>
  </si>
  <si>
    <t>Arkansas River at David D Terry Lock and Dam below Little Rock, AR</t>
  </si>
  <si>
    <t>Yazoo River below Steele Bayou near Long Lake, MS</t>
  </si>
  <si>
    <t>Mississippi River near St. Francisville, LA</t>
  </si>
  <si>
    <t>Colorado River at NIB, above Morelos Dam, AZ</t>
  </si>
  <si>
    <t>04264331</t>
  </si>
  <si>
    <t>06610000</t>
  </si>
  <si>
    <t>07373420</t>
  </si>
  <si>
    <t>Rolla, MO</t>
  </si>
  <si>
    <t>Anchorage, AK</t>
  </si>
  <si>
    <t>Lawrence, KS</t>
  </si>
  <si>
    <t>Oklahoma City, OK</t>
  </si>
  <si>
    <t>N/A</t>
  </si>
  <si>
    <t>ACT site</t>
  </si>
  <si>
    <t>Suspended Sediment (conc. + sand/fine)</t>
  </si>
  <si>
    <t>Pesticides (schedule 2437)</t>
  </si>
  <si>
    <t>No fish collected at this site</t>
  </si>
  <si>
    <t>No fish collected at this site (only fish present are those stocked by the State).</t>
  </si>
  <si>
    <t>Sampling plan shown for the Fiscal Years in which samples are collected (i.e., Fall 2012 = FY2013)</t>
  </si>
  <si>
    <t>Reach Sampled (Primary Reach)</t>
  </si>
  <si>
    <t>Date Com-pleted (MM/DD/YY)</t>
  </si>
  <si>
    <t>SH2437 Pesticide Samples</t>
  </si>
  <si>
    <t>SH2437 Pesticide Blanks</t>
  </si>
  <si>
    <t>yes-COOP</t>
  </si>
  <si>
    <t>streamgage run by CO Div. of Water Resources   (gurtz email 6/8/12)</t>
  </si>
  <si>
    <t xml:space="preserve">
Algae RTH</t>
  </si>
  <si>
    <t>Pesticide samples not collected at reference sites</t>
  </si>
  <si>
    <t>Trenton, NJ</t>
  </si>
  <si>
    <t>Grand Forks, ND</t>
  </si>
  <si>
    <t>Lakewood, CO</t>
  </si>
  <si>
    <t>Little Arkansas River near Sedgwick, KS</t>
  </si>
  <si>
    <t>Southern Atchafalaya River at Morgan City, LA</t>
  </si>
  <si>
    <t>The Woodlands, TX</t>
  </si>
  <si>
    <t>San Antonio, TX</t>
  </si>
  <si>
    <t>Yuma, AZ</t>
  </si>
  <si>
    <t>Red Butte Creek at Fort Douglas, UT</t>
  </si>
  <si>
    <t>San Diego, CA</t>
  </si>
  <si>
    <t>Pest samples only collected June, July, August</t>
  </si>
  <si>
    <t>Murray, KY</t>
  </si>
  <si>
    <t>Rinelander, WI</t>
  </si>
  <si>
    <t>Lansing, MI</t>
  </si>
  <si>
    <t>Council Bluffs, IA</t>
  </si>
  <si>
    <t>Grand Junction, CO</t>
  </si>
  <si>
    <t>Flagstaff, AZ</t>
  </si>
  <si>
    <t>Kennewick, WA</t>
  </si>
  <si>
    <t>Comments</t>
  </si>
  <si>
    <t>Science Center (SC) Collecting Samples</t>
  </si>
  <si>
    <t>SC Collecting Samples</t>
  </si>
  <si>
    <t>2 character Science Center</t>
  </si>
  <si>
    <t>NWIS station identification number for ecological sampling location.</t>
  </si>
  <si>
    <t>NAWQA site name for ecological sampling location</t>
  </si>
  <si>
    <t>Cycle 2 Site Type</t>
  </si>
  <si>
    <t>Cycle 3 Site Type</t>
  </si>
  <si>
    <t>rotate2, rotate4, or eco_only</t>
  </si>
  <si>
    <t>Fiscal/Water year for which annual sampling information applies</t>
  </si>
  <si>
    <t>1 character</t>
  </si>
  <si>
    <t>Letter designation of the primary sampling reach (typically, A, B, or C)</t>
  </si>
  <si>
    <t>Riffle, Snag, Depositional</t>
  </si>
  <si>
    <t>Targeted habitat (typically, Riffle or Snag) for collection of invertebrate and algae samples</t>
  </si>
  <si>
    <r>
      <t>Inverts and Algae</t>
    </r>
    <r>
      <rPr>
        <sz val="11"/>
        <rFont val="Arial"/>
        <family val="2"/>
      </rPr>
      <t xml:space="preserve"> -- Invertebrates - RTH
                                     Invertebrates - QMH
                                    Algae - RTH
                                    Algae - Chl a / Biomass
</t>
    </r>
    <r>
      <rPr>
        <b/>
        <sz val="11"/>
        <rFont val="Arial"/>
        <family val="2"/>
      </rPr>
      <t>Fish
Habitat</t>
    </r>
  </si>
  <si>
    <t>Index Period - Start Date</t>
  </si>
  <si>
    <t>Index Period - End Date</t>
  </si>
  <si>
    <t>DD-MMM</t>
  </si>
  <si>
    <t>Date Completed - (MM/DD/YY)</t>
  </si>
  <si>
    <t>Actual date that sample was collected</t>
  </si>
  <si>
    <t>NFSN Eco Sampling</t>
  </si>
  <si>
    <t>Algae - Chl a / Biomass</t>
  </si>
  <si>
    <t>End Date</t>
  </si>
  <si>
    <t>Start Date</t>
  </si>
  <si>
    <t>Index pd shifted two weeks later than in Cycle 2 to reflect actual dates sampled. Sampling plan shown for the Fiscal Years in which samples are collected (i.e., Fall 2012 = FY2013)</t>
  </si>
  <si>
    <t>NSFN Chem Sampling</t>
  </si>
  <si>
    <t>Constituents, by group:</t>
  </si>
  <si>
    <t>Nutrients (schedules 2430/2431/2432)</t>
  </si>
  <si>
    <t>Isotope samples (Ty Coplen)</t>
  </si>
  <si>
    <t>DOC fractionation samples 
(George Aiken)</t>
  </si>
  <si>
    <t>DNA samples
(Byron Crump)</t>
  </si>
  <si>
    <t xml:space="preserve">Suspended Sediment
Major Ions
Nutrients
Pesticides (schedule 2437)   
</t>
  </si>
  <si>
    <t>no</t>
  </si>
  <si>
    <t>05288705</t>
  </si>
  <si>
    <t>Shingle Creek at Minneapolis, MN</t>
  </si>
  <si>
    <t>co-op site; will use S86, S1630, and S1904 in place of S2431</t>
  </si>
  <si>
    <t>NUMBER OF SAMPLING TRIPS</t>
  </si>
  <si>
    <t>Cycle 3
Program</t>
  </si>
  <si>
    <t>Truckee River near Tracy, NV</t>
  </si>
  <si>
    <t>Sampling Comments</t>
  </si>
  <si>
    <t>During most trips, they will not have isokinetic conditions, will collect by multiple verticals, will use glass carboy for pesticde sample</t>
  </si>
  <si>
    <t>Large Inland River</t>
  </si>
  <si>
    <t>Gross annual NAWQA cost</t>
  </si>
  <si>
    <t>2014</t>
  </si>
  <si>
    <t>SH2437 total plus reps &amp; spikes</t>
  </si>
  <si>
    <t>Planned blanks (IBW)</t>
  </si>
  <si>
    <t>SH 998/1201
Major Ions
Blanks</t>
  </si>
  <si>
    <t>SH 2430/31/32
Nutrients Samples</t>
  </si>
  <si>
    <t>Daily Streamflow - Gross annual  NAWQA cost</t>
  </si>
  <si>
    <t>NAWQA share of Gross cost for streamflow gage maintanance plus record compilation, review and publication</t>
  </si>
  <si>
    <t xml:space="preserve"> Nutrient Blanks</t>
  </si>
  <si>
    <t>Q (IBW blanks)</t>
  </si>
  <si>
    <t>Q (OBW blanks)</t>
  </si>
  <si>
    <t>Merced River at Happy Isles Bridge nr Yosemite, CA</t>
  </si>
  <si>
    <t>CA reference site switched to Merced R nr Yosemite beginning FY14</t>
  </si>
  <si>
    <t>Cycle 3
Network Code</t>
  </si>
  <si>
    <t>nfsnlir</t>
  </si>
  <si>
    <t>nfsnref</t>
  </si>
  <si>
    <t>nfsnag</t>
  </si>
  <si>
    <t>nfsnurb</t>
  </si>
  <si>
    <t>nfsncoast</t>
  </si>
  <si>
    <t>Coastal River</t>
  </si>
  <si>
    <t>Water Year</t>
  </si>
  <si>
    <t>* refer to Definitions worksheet for list of IBW and OBW analytes</t>
  </si>
  <si>
    <t>Nutrient blanks</t>
  </si>
  <si>
    <t>Use IBW for the following analytes</t>
  </si>
  <si>
    <t>Use OBW for the following analytes:</t>
  </si>
  <si>
    <t>Particulate Organic carbon (TPCN)</t>
  </si>
  <si>
    <t>Dissolved Organic carbon (DOC)</t>
  </si>
  <si>
    <t>Particulate inorganic carbon (TPCN)</t>
  </si>
  <si>
    <t>Total particulate carbon (TPCN)</t>
  </si>
  <si>
    <t>Total particulate nitrogen (TPCN)</t>
  </si>
  <si>
    <t>Lab code</t>
  </si>
  <si>
    <t>Analyte</t>
  </si>
  <si>
    <t>Dissolved Inorganic carbon (DIC)</t>
  </si>
  <si>
    <t>UV -254 nm (UAS)</t>
  </si>
  <si>
    <t>UV -280 nm (UAS)</t>
  </si>
  <si>
    <t>UV -412 nm (UAS)</t>
  </si>
  <si>
    <t>nitrogen, ammonia + organic nitrogen (WCA)</t>
  </si>
  <si>
    <t>Dissolved Nitrogen, ammonia as N (FCC)</t>
  </si>
  <si>
    <t>Dissolved nitrogen, nitrite (FCC)</t>
  </si>
  <si>
    <t>Dissolved nitrogen, nitrite + nitrate (FCC)</t>
  </si>
  <si>
    <t>Dissolved Phosphorus (FCC)</t>
  </si>
  <si>
    <t>Phosphorus (WCA)</t>
  </si>
  <si>
    <t>Dissolved phosphorus, phosphate, ortho (FCC)</t>
  </si>
  <si>
    <t>Total nitrogen (NH3+NO2+NO3+Organic), filtered (FCC)</t>
  </si>
  <si>
    <t>Dissolved nitrogen, ammonia + organic nitrogen (FCC)</t>
  </si>
  <si>
    <t>Tritium 
(Megan Young)</t>
  </si>
  <si>
    <t>Nutrient blanks 
 (Inorganic analytes)*</t>
  </si>
  <si>
    <t>Nutrient blanks
 (Organic analytes)*</t>
  </si>
  <si>
    <t>Mercury Samples
(George Aiken)</t>
  </si>
  <si>
    <t>Outside IP</t>
  </si>
  <si>
    <t>IP Check</t>
  </si>
  <si>
    <t xml:space="preserve">WSC Ecology contact </t>
  </si>
  <si>
    <t>Fish QA Plan</t>
  </si>
  <si>
    <t>Nick Paretti</t>
  </si>
  <si>
    <t>Yes</t>
  </si>
  <si>
    <t>Billy Justus</t>
  </si>
  <si>
    <t>Jason May</t>
  </si>
  <si>
    <t>11264500</t>
  </si>
  <si>
    <t>Bob Zuellig</t>
  </si>
  <si>
    <t>Karen Beaulieu</t>
  </si>
  <si>
    <t>Jeff Riley</t>
  </si>
  <si>
    <t>Dorene MacCoy</t>
  </si>
  <si>
    <t>Edward Dobrowolski</t>
  </si>
  <si>
    <t>Jason McVay</t>
  </si>
  <si>
    <t>Scott Mize</t>
  </si>
  <si>
    <t>Robin Brightbill</t>
  </si>
  <si>
    <t>Kathy Lee</t>
  </si>
  <si>
    <t>Jeannie Barlow</t>
  </si>
  <si>
    <t>Jason Alexander</t>
  </si>
  <si>
    <t>Dianna Crilley</t>
  </si>
  <si>
    <t>Karen Murray</t>
  </si>
  <si>
    <t>Michelle Moorman</t>
  </si>
  <si>
    <t>Stephanie Janosy</t>
  </si>
  <si>
    <t>Jennifer Moarce</t>
  </si>
  <si>
    <t>NO</t>
  </si>
  <si>
    <t>Bruce Moring</t>
  </si>
  <si>
    <t>Anne Brasher</t>
  </si>
  <si>
    <t>Bob Black</t>
  </si>
  <si>
    <t>Barb Eikenberry</t>
  </si>
  <si>
    <t>Peter Wright</t>
  </si>
  <si>
    <t>Peter Wright called 7/11/2013 Site has had extreme flows +500 CFS (normally ~3 CFS) 3 weeks ago, has had several high flows (+100 CFS) since. Field crew maynot be available if wait for site to go down until after IP. AHB: if site is sampled within 2 weeks of IP, not a problem.</t>
  </si>
  <si>
    <r>
      <t xml:space="preserve">Date Com-pleted </t>
    </r>
    <r>
      <rPr>
        <b/>
        <sz val="9"/>
        <color rgb="FF000000"/>
        <rFont val="Arial"/>
        <family val="2"/>
      </rPr>
      <t>(MM/DD/YY)</t>
    </r>
  </si>
  <si>
    <t>if flows warrant, we will try (but can't guarantee) to provide funding for additional samples</t>
  </si>
  <si>
    <t>Major Ions blanks (schedule 1674)</t>
  </si>
  <si>
    <t>Nutrient blanks 
 (SH 452- IBW)</t>
  </si>
  <si>
    <t>Nutrient blanks
 (SH 1675 - OBW)</t>
  </si>
  <si>
    <t>uv 412nm blanks (LC8096 - OBW)</t>
  </si>
  <si>
    <t>Dissolved Inorganic Carbon blanks (LC8097 - OBW or IBW)</t>
  </si>
  <si>
    <t>2013</t>
  </si>
  <si>
    <t>agreed to fund cgc email 20120910</t>
  </si>
  <si>
    <t>agreed to add site; cgc email 20120926</t>
  </si>
  <si>
    <t>OR WSC uses S2196 for Major Ions</t>
  </si>
  <si>
    <t>total counts</t>
  </si>
  <si>
    <t>1983 or 2331</t>
  </si>
  <si>
    <t>1984 or 2333</t>
  </si>
  <si>
    <t>3156 or 3157</t>
  </si>
  <si>
    <t>collected QC samples updated as of 11/1/13</t>
  </si>
  <si>
    <t>Fedex failed to deliver last August sample set</t>
  </si>
  <si>
    <t>jan samples only 5 days apart</t>
  </si>
  <si>
    <t>no flow for much of the WY</t>
  </si>
  <si>
    <t>no Jan samples, ice hazard</t>
  </si>
  <si>
    <t>Oct/Nov includes some Hurricane Sandy samples</t>
  </si>
  <si>
    <t>June sample received warm; tossed pest and nuts</t>
  </si>
  <si>
    <t>Began sampling in Jan; Complete ice cover still in March and April</t>
  </si>
  <si>
    <t xml:space="preserve">June samples arrived warm to NWQL; tossed </t>
  </si>
  <si>
    <t>DNA sampling cancelled at this site</t>
  </si>
  <si>
    <t>co-op site; will use S86, S1630, and S1904 in place of S2431; DNA sampling cancelled</t>
  </si>
  <si>
    <t>NUMBER OF SAMPLE TRIPS IN 2015</t>
  </si>
  <si>
    <t>S998 replaced with S2593 for OR WSC sampling</t>
  </si>
  <si>
    <t>Reference-dropped 2013</t>
  </si>
  <si>
    <t>not required but Ty Coplen willing to get isotope samples</t>
  </si>
  <si>
    <t>2015</t>
  </si>
  <si>
    <t>13056500</t>
  </si>
  <si>
    <t>Henrys Fork near Rexburg, ID</t>
  </si>
  <si>
    <t>02338000</t>
  </si>
  <si>
    <t>Chattahoochee River near Whitesburg, GA</t>
  </si>
  <si>
    <t>FY15 prices</t>
  </si>
  <si>
    <t>Potomac River at Little Falls Pumping Station near Washington, DC</t>
  </si>
  <si>
    <t>Ohio River at Olmstead, IL</t>
  </si>
  <si>
    <t>Illinois River at Florence</t>
  </si>
  <si>
    <t>Mississippi River at Cape Girardeau, MO</t>
  </si>
  <si>
    <t>Mississippi River at Vicksburg, MS</t>
  </si>
  <si>
    <t>Station ID</t>
  </si>
  <si>
    <t>Monitor type</t>
  </si>
  <si>
    <t>Nitrate</t>
  </si>
  <si>
    <t>Temperature</t>
  </si>
  <si>
    <t>Andrews Creek near Mazama, WA</t>
  </si>
  <si>
    <t>Big Thompson River Bl Moraine Park Nr Estes Park, CO</t>
  </si>
  <si>
    <t>Kahakuloa Stream near Honokohau, Maui, HI</t>
  </si>
  <si>
    <t>Kawishiwi River near Ely, MN</t>
  </si>
  <si>
    <t>Kings Creek near Manhattan, KS</t>
  </si>
  <si>
    <t>Little River above Townsend, TN</t>
  </si>
  <si>
    <t>Lookout Creek near Blue River, OR</t>
  </si>
  <si>
    <t>Marble Fork Kaweah River at Tokopah Falls near Kaweah, CA</t>
  </si>
  <si>
    <t>McDonalds Branch in Byrne State Forest, NJ</t>
  </si>
  <si>
    <t>Mogollon Creek near Cliff, NM</t>
  </si>
  <si>
    <t>Neversink River near Claryville, NY</t>
  </si>
  <si>
    <t>Pine Creek abv Fremont Lake WY</t>
  </si>
  <si>
    <t>Sagehen Creek near Truckee, CA</t>
  </si>
  <si>
    <t>Sopchoppy River near Sopchoppy, FLA</t>
  </si>
  <si>
    <t>Swiftcurrent Creek above Swiftcurrent Lake at Many Glacier, MT</t>
  </si>
  <si>
    <t>Talkeetna River near Talkeetna, AK</t>
  </si>
  <si>
    <t>Vallecito Creek near Bayfield, CO</t>
  </si>
  <si>
    <t>Wild River at Gilead, Maine</t>
  </si>
  <si>
    <t>Young Womans Creek near Renova, PA</t>
  </si>
  <si>
    <t>Wet Bottom Crk near Childs, AZ???</t>
  </si>
  <si>
    <t>AZ mentions this site in FY15 budget</t>
  </si>
  <si>
    <t>Cypress Crk at Janice, MS</t>
  </si>
  <si>
    <t xml:space="preserve">nitrate </t>
  </si>
  <si>
    <t>nitrate</t>
  </si>
  <si>
    <t>YES, at Olmstead</t>
  </si>
  <si>
    <t>Yes, planned</t>
  </si>
  <si>
    <t>YES-COOP, at Florence</t>
  </si>
  <si>
    <t>YES, at Little Falls</t>
  </si>
  <si>
    <t>North Fork Skokomish River near Hoodsport, WA</t>
  </si>
  <si>
    <t xml:space="preserve">Yes </t>
  </si>
  <si>
    <t>temperature</t>
  </si>
  <si>
    <t>temp, sp cond, pH, DO</t>
  </si>
  <si>
    <t>Temp; SC; DO; turbidity; pH; cdom; chlorophyll; nitrate; cyanobacteria</t>
  </si>
  <si>
    <t>YES, at Darlington</t>
  </si>
  <si>
    <t>Temp; SC; DO; turbidity; pH; cdom; nitrate; cyanobacteria</t>
  </si>
  <si>
    <t>Glyphosate (Kansas Lab)</t>
  </si>
  <si>
    <t>Glyphosate total plus reps</t>
  </si>
  <si>
    <t>Note: glyphosate not included in sample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</si>
</sst>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"/>
    <numFmt numFmtId="165" formatCode="mmmm\ d\,\ yyyy"/>
    <numFmt numFmtId="166" formatCode="m/d/yy"/>
    <numFmt numFmtId="167" formatCode="&quot;$&quot;#,##0.00"/>
    <numFmt numFmtId="168" formatCode="m/d/yy;@"/>
    <numFmt numFmtId="169" formatCode="00000000"/>
  </numFmts>
  <fonts count="2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11"/>
      <color indexed="8"/>
      <name val="Times"/>
    </font>
    <font>
      <sz val="12"/>
      <color indexed="8"/>
      <name val="Times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9C0006"/>
      <name val="Calibri"/>
      <family val="2"/>
      <scheme val="minor"/>
    </font>
    <font>
      <b/>
      <sz val="12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double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9" fillId="11" borderId="0" applyNumberFormat="0" applyBorder="0" applyAlignment="0" applyProtection="0"/>
  </cellStyleXfs>
  <cellXfs count="410">
    <xf numFmtId="0" fontId="0" fillId="0" borderId="0" xfId="0"/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 indent="8"/>
    </xf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top" wrapText="1" indent="8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0" xfId="0" quotePrefix="1" applyFont="1" applyAlignment="1">
      <alignment horizontal="left" vertical="top" wrapText="1"/>
    </xf>
    <xf numFmtId="0" fontId="6" fillId="3" borderId="3" xfId="0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64" fontId="5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7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3" fillId="0" borderId="0" xfId="0" applyFont="1"/>
    <xf numFmtId="167" fontId="10" fillId="0" borderId="0" xfId="0" applyNumberFormat="1" applyFont="1" applyAlignment="1">
      <alignment horizontal="center"/>
    </xf>
    <xf numFmtId="164" fontId="10" fillId="0" borderId="0" xfId="0" applyNumberFormat="1" applyFont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3" fillId="0" borderId="0" xfId="0" applyNumberFormat="1" applyFont="1"/>
    <xf numFmtId="164" fontId="9" fillId="0" borderId="0" xfId="0" applyNumberFormat="1" applyFont="1" applyFill="1" applyAlignment="1">
      <alignment horizontal="center" vertical="center"/>
    </xf>
    <xf numFmtId="164" fontId="10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13" fillId="0" borderId="0" xfId="0" applyNumberFormat="1" applyFont="1" applyFill="1" applyAlignment="1">
      <alignment horizontal="right"/>
    </xf>
    <xf numFmtId="164" fontId="13" fillId="0" borderId="0" xfId="0" applyNumberFormat="1" applyFont="1" applyFill="1"/>
    <xf numFmtId="1" fontId="10" fillId="0" borderId="0" xfId="0" applyNumberFormat="1" applyFont="1" applyFill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166" fontId="3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left" vertical="center" wrapText="1"/>
    </xf>
    <xf numFmtId="164" fontId="5" fillId="0" borderId="10" xfId="0" applyNumberFormat="1" applyFont="1" applyFill="1" applyBorder="1" applyAlignment="1">
      <alignment horizontal="right" vertical="center" wrapText="1"/>
    </xf>
    <xf numFmtId="166" fontId="5" fillId="0" borderId="10" xfId="0" applyNumberFormat="1" applyFont="1" applyFill="1" applyBorder="1" applyAlignment="1">
      <alignment horizontal="center" vertical="center"/>
    </xf>
    <xf numFmtId="166" fontId="2" fillId="0" borderId="1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166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166" fontId="5" fillId="0" borderId="1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5" fillId="0" borderId="10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 wrapText="1"/>
    </xf>
    <xf numFmtId="4" fontId="10" fillId="0" borderId="0" xfId="0" applyNumberFormat="1" applyFont="1"/>
    <xf numFmtId="167" fontId="10" fillId="0" borderId="0" xfId="0" applyNumberFormat="1" applyFont="1" applyFill="1"/>
    <xf numFmtId="0" fontId="10" fillId="0" borderId="0" xfId="0" applyFont="1" applyFill="1" applyAlignment="1">
      <alignment vertical="center"/>
    </xf>
    <xf numFmtId="0" fontId="14" fillId="6" borderId="19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5" fillId="0" borderId="10" xfId="0" applyFont="1" applyFill="1" applyBorder="1" applyAlignment="1">
      <alignment horizontal="left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/>
    <xf numFmtId="0" fontId="5" fillId="0" borderId="10" xfId="0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12" fillId="0" borderId="0" xfId="0" applyFont="1" applyBorder="1" applyAlignment="1">
      <alignment horizontal="center" vertical="center"/>
    </xf>
    <xf numFmtId="167" fontId="13" fillId="0" borderId="0" xfId="0" applyNumberFormat="1" applyFont="1" applyFill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164" fontId="6" fillId="7" borderId="3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right" vertical="center"/>
    </xf>
    <xf numFmtId="168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168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166" fontId="6" fillId="4" borderId="22" xfId="0" applyNumberFormat="1" applyFont="1" applyFill="1" applyBorder="1" applyAlignment="1" applyProtection="1">
      <alignment vertical="center" wrapText="1"/>
      <protection locked="0"/>
    </xf>
    <xf numFmtId="166" fontId="6" fillId="4" borderId="5" xfId="0" applyNumberFormat="1" applyFont="1" applyFill="1" applyBorder="1" applyAlignment="1" applyProtection="1">
      <alignment vertical="center" wrapText="1"/>
      <protection locked="0"/>
    </xf>
    <xf numFmtId="164" fontId="5" fillId="0" borderId="10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164" fontId="16" fillId="0" borderId="1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/>
    <xf numFmtId="164" fontId="5" fillId="0" borderId="10" xfId="0" applyNumberFormat="1" applyFont="1" applyFill="1" applyBorder="1" applyAlignment="1">
      <alignment vertical="center"/>
    </xf>
    <xf numFmtId="164" fontId="5" fillId="0" borderId="10" xfId="0" applyNumberFormat="1" applyFont="1" applyFill="1" applyBorder="1" applyAlignment="1">
      <alignment vertical="center" wrapText="1"/>
    </xf>
    <xf numFmtId="164" fontId="15" fillId="0" borderId="10" xfId="0" applyNumberFormat="1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164" fontId="18" fillId="0" borderId="25" xfId="0" applyNumberFormat="1" applyFont="1" applyFill="1" applyBorder="1" applyAlignment="1">
      <alignment horizontal="right" vertical="center" wrapText="1"/>
    </xf>
    <xf numFmtId="1" fontId="18" fillId="0" borderId="25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left" vertical="center" wrapText="1"/>
    </xf>
    <xf numFmtId="0" fontId="17" fillId="8" borderId="25" xfId="0" applyFont="1" applyFill="1" applyBorder="1" applyAlignment="1">
      <alignment horizontal="center" vertical="center" wrapText="1"/>
    </xf>
    <xf numFmtId="168" fontId="18" fillId="0" borderId="25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25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center" vertical="center" wrapText="1"/>
    </xf>
    <xf numFmtId="166" fontId="2" fillId="0" borderId="25" xfId="0" applyNumberFormat="1" applyFont="1" applyFill="1" applyBorder="1" applyAlignment="1">
      <alignment horizontal="center" vertical="center"/>
    </xf>
    <xf numFmtId="0" fontId="18" fillId="0" borderId="25" xfId="0" applyFont="1" applyFill="1" applyBorder="1" applyAlignment="1" applyProtection="1">
      <alignment horizontal="center" vertical="center" wrapText="1"/>
      <protection locked="0"/>
    </xf>
    <xf numFmtId="164" fontId="2" fillId="0" borderId="25" xfId="0" applyNumberFormat="1" applyFont="1" applyFill="1" applyBorder="1" applyAlignment="1">
      <alignment horizontal="right" vertical="center" wrapText="1"/>
    </xf>
    <xf numFmtId="0" fontId="18" fillId="0" borderId="25" xfId="0" applyFont="1" applyFill="1" applyBorder="1" applyAlignment="1">
      <alignment vertical="center" wrapText="1"/>
    </xf>
    <xf numFmtId="168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66" fontId="6" fillId="4" borderId="2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vertical="center" wrapText="1"/>
    </xf>
    <xf numFmtId="168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7" fontId="13" fillId="10" borderId="0" xfId="0" applyNumberFormat="1" applyFont="1" applyFill="1" applyAlignment="1">
      <alignment horizontal="right"/>
    </xf>
    <xf numFmtId="0" fontId="0" fillId="0" borderId="0" xfId="0" applyFill="1" applyAlignment="1"/>
    <xf numFmtId="0" fontId="14" fillId="0" borderId="1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0" fontId="0" fillId="6" borderId="26" xfId="0" applyFill="1" applyBorder="1"/>
    <xf numFmtId="0" fontId="0" fillId="6" borderId="27" xfId="0" applyFill="1" applyBorder="1"/>
    <xf numFmtId="49" fontId="1" fillId="0" borderId="0" xfId="0" applyNumberFormat="1" applyFont="1" applyFill="1"/>
    <xf numFmtId="49" fontId="1" fillId="0" borderId="0" xfId="0" applyNumberFormat="1" applyFont="1"/>
    <xf numFmtId="166" fontId="6" fillId="4" borderId="0" xfId="0" applyNumberFormat="1" applyFont="1" applyFill="1" applyBorder="1" applyAlignment="1" applyProtection="1">
      <alignment vertical="center" wrapText="1"/>
      <protection locked="0"/>
    </xf>
    <xf numFmtId="0" fontId="5" fillId="7" borderId="10" xfId="0" applyFont="1" applyFill="1" applyBorder="1" applyAlignment="1">
      <alignment horizontal="center" vertical="center"/>
    </xf>
    <xf numFmtId="49" fontId="0" fillId="0" borderId="0" xfId="0" applyNumberFormat="1"/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14" fillId="0" borderId="28" xfId="0" applyFont="1" applyFill="1" applyBorder="1" applyAlignment="1">
      <alignment horizontal="center" vertical="center" wrapText="1"/>
    </xf>
    <xf numFmtId="164" fontId="5" fillId="9" borderId="10" xfId="0" applyNumberFormat="1" applyFont="1" applyFill="1" applyBorder="1" applyAlignment="1">
      <alignment horizontal="right" vertical="center" wrapText="1"/>
    </xf>
    <xf numFmtId="164" fontId="18" fillId="9" borderId="25" xfId="0" applyNumberFormat="1" applyFont="1" applyFill="1" applyBorder="1" applyAlignment="1">
      <alignment horizontal="right" vertical="center" wrapText="1"/>
    </xf>
    <xf numFmtId="164" fontId="2" fillId="9" borderId="10" xfId="0" applyNumberFormat="1" applyFont="1" applyFill="1" applyBorder="1"/>
    <xf numFmtId="0" fontId="6" fillId="10" borderId="29" xfId="0" applyFont="1" applyFill="1" applyBorder="1" applyAlignment="1">
      <alignment horizontal="center" vertical="center" wrapText="1"/>
    </xf>
    <xf numFmtId="164" fontId="6" fillId="10" borderId="29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2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8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2" fillId="0" borderId="30" xfId="0" applyFont="1" applyBorder="1" applyAlignment="1">
      <alignment horizontal="left" vertical="top" wrapText="1" indent="8"/>
    </xf>
    <xf numFmtId="0" fontId="2" fillId="0" borderId="30" xfId="0" applyFont="1" applyBorder="1" applyAlignment="1">
      <alignment horizontal="left" vertical="top" wrapText="1"/>
    </xf>
    <xf numFmtId="0" fontId="0" fillId="0" borderId="30" xfId="0" applyBorder="1"/>
    <xf numFmtId="0" fontId="2" fillId="0" borderId="30" xfId="0" applyFont="1" applyFill="1" applyBorder="1" applyAlignment="1">
      <alignment horizontal="left" vertical="top" wrapText="1"/>
    </xf>
    <xf numFmtId="0" fontId="2" fillId="0" borderId="30" xfId="0" applyFont="1" applyBorder="1"/>
    <xf numFmtId="0" fontId="2" fillId="0" borderId="0" xfId="0" applyFont="1"/>
    <xf numFmtId="166" fontId="2" fillId="0" borderId="0" xfId="0" applyNumberFormat="1" applyFont="1" applyFill="1" applyBorder="1" applyAlignment="1">
      <alignment horizontal="center" vertical="center"/>
    </xf>
    <xf numFmtId="165" fontId="20" fillId="0" borderId="0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16" fontId="17" fillId="13" borderId="4" xfId="0" applyNumberFormat="1" applyFont="1" applyFill="1" applyBorder="1" applyAlignment="1">
      <alignment horizontal="center" vertical="center" wrapText="1"/>
    </xf>
    <xf numFmtId="16" fontId="17" fillId="13" borderId="5" xfId="0" applyNumberFormat="1" applyFont="1" applyFill="1" applyBorder="1" applyAlignment="1">
      <alignment horizontal="center" vertical="center" wrapText="1"/>
    </xf>
    <xf numFmtId="16" fontId="17" fillId="14" borderId="4" xfId="0" applyNumberFormat="1" applyFont="1" applyFill="1" applyBorder="1" applyAlignment="1">
      <alignment horizontal="center" vertical="center" wrapText="1"/>
    </xf>
    <xf numFmtId="16" fontId="17" fillId="14" borderId="7" xfId="0" applyNumberFormat="1" applyFont="1" applyFill="1" applyBorder="1" applyAlignment="1">
      <alignment horizontal="center" vertical="center" wrapText="1"/>
    </xf>
    <xf numFmtId="16" fontId="17" fillId="15" borderId="4" xfId="0" applyNumberFormat="1" applyFont="1" applyFill="1" applyBorder="1" applyAlignment="1">
      <alignment horizontal="center" vertical="center" wrapText="1"/>
    </xf>
    <xf numFmtId="16" fontId="17" fillId="15" borderId="7" xfId="0" applyNumberFormat="1" applyFont="1" applyFill="1" applyBorder="1" applyAlignment="1">
      <alignment horizontal="center" vertical="center" wrapText="1"/>
    </xf>
    <xf numFmtId="1" fontId="17" fillId="16" borderId="0" xfId="0" applyNumberFormat="1" applyFont="1" applyFill="1" applyBorder="1" applyAlignment="1">
      <alignment horizontal="center" vertical="center" wrapText="1"/>
    </xf>
    <xf numFmtId="49" fontId="17" fillId="16" borderId="0" xfId="0" applyNumberFormat="1" applyFont="1" applyFill="1" applyBorder="1" applyAlignment="1">
      <alignment horizontal="left" vertical="center" wrapText="1"/>
    </xf>
    <xf numFmtId="49" fontId="17" fillId="16" borderId="5" xfId="0" applyNumberFormat="1" applyFont="1" applyFill="1" applyBorder="1" applyAlignment="1">
      <alignment horizontal="left" vertical="center" wrapText="1"/>
    </xf>
    <xf numFmtId="49" fontId="17" fillId="16" borderId="0" xfId="0" applyNumberFormat="1" applyFont="1" applyFill="1" applyBorder="1" applyAlignment="1">
      <alignment horizontal="right" vertical="center" wrapText="1"/>
    </xf>
    <xf numFmtId="0" fontId="17" fillId="16" borderId="0" xfId="0" applyFont="1" applyFill="1" applyBorder="1" applyAlignment="1" applyProtection="1">
      <alignment horizontal="left" vertical="center" wrapText="1"/>
      <protection locked="0"/>
    </xf>
    <xf numFmtId="0" fontId="17" fillId="16" borderId="5" xfId="0" applyFont="1" applyFill="1" applyBorder="1" applyAlignment="1" applyProtection="1">
      <alignment horizontal="center" vertical="center" wrapText="1"/>
      <protection locked="0"/>
    </xf>
    <xf numFmtId="0" fontId="17" fillId="16" borderId="8" xfId="0" applyFont="1" applyFill="1" applyBorder="1" applyAlignment="1" applyProtection="1">
      <alignment horizontal="center" vertical="center" wrapText="1"/>
      <protection locked="0"/>
    </xf>
    <xf numFmtId="0" fontId="17" fillId="16" borderId="5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16" fontId="17" fillId="16" borderId="4" xfId="0" applyNumberFormat="1" applyFont="1" applyFill="1" applyBorder="1" applyAlignment="1">
      <alignment horizontal="center" vertical="center" wrapText="1"/>
    </xf>
    <xf numFmtId="16" fontId="17" fillId="16" borderId="5" xfId="0" applyNumberFormat="1" applyFont="1" applyFill="1" applyBorder="1" applyAlignment="1">
      <alignment horizontal="center" vertical="center" wrapText="1"/>
    </xf>
    <xf numFmtId="1" fontId="17" fillId="16" borderId="4" xfId="0" applyNumberFormat="1" applyFont="1" applyFill="1" applyBorder="1" applyAlignment="1">
      <alignment horizontal="center" vertical="center" wrapText="1"/>
    </xf>
    <xf numFmtId="166" fontId="17" fillId="16" borderId="0" xfId="0" applyNumberFormat="1" applyFont="1" applyFill="1" applyBorder="1" applyAlignment="1">
      <alignment horizontal="right" vertical="center" wrapText="1"/>
    </xf>
    <xf numFmtId="166" fontId="17" fillId="16" borderId="0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/>
    <xf numFmtId="1" fontId="18" fillId="17" borderId="25" xfId="0" applyNumberFormat="1" applyFont="1" applyFill="1" applyBorder="1" applyAlignment="1">
      <alignment horizontal="center" vertical="center" wrapText="1"/>
    </xf>
    <xf numFmtId="49" fontId="18" fillId="17" borderId="25" xfId="0" applyNumberFormat="1" applyFont="1" applyFill="1" applyBorder="1" applyAlignment="1">
      <alignment horizontal="left" vertical="center" wrapText="1"/>
    </xf>
    <xf numFmtId="49" fontId="18" fillId="17" borderId="25" xfId="0" applyNumberFormat="1" applyFont="1" applyFill="1" applyBorder="1" applyAlignment="1">
      <alignment horizontal="right" vertical="center" wrapText="1"/>
    </xf>
    <xf numFmtId="0" fontId="18" fillId="17" borderId="25" xfId="0" applyFont="1" applyFill="1" applyBorder="1" applyAlignment="1">
      <alignment vertical="center" wrapText="1"/>
    </xf>
    <xf numFmtId="0" fontId="18" fillId="17" borderId="25" xfId="0" applyFont="1" applyFill="1" applyBorder="1" applyAlignment="1" applyProtection="1">
      <alignment horizontal="left" vertical="center" wrapText="1"/>
      <protection locked="0"/>
    </xf>
    <xf numFmtId="1" fontId="18" fillId="17" borderId="25" xfId="0" applyNumberFormat="1" applyFont="1" applyFill="1" applyBorder="1" applyAlignment="1">
      <alignment horizontal="center" vertical="center"/>
    </xf>
    <xf numFmtId="16" fontId="18" fillId="17" borderId="25" xfId="0" applyNumberFormat="1" applyFont="1" applyFill="1" applyBorder="1" applyAlignment="1">
      <alignment horizontal="center" vertical="center"/>
    </xf>
    <xf numFmtId="166" fontId="18" fillId="17" borderId="25" xfId="0" applyNumberFormat="1" applyFont="1" applyFill="1" applyBorder="1" applyAlignment="1">
      <alignment horizontal="right" vertical="center"/>
    </xf>
    <xf numFmtId="0" fontId="18" fillId="17" borderId="25" xfId="0" applyFont="1" applyFill="1" applyBorder="1" applyAlignment="1">
      <alignment wrapText="1"/>
    </xf>
    <xf numFmtId="0" fontId="23" fillId="0" borderId="25" xfId="0" applyFont="1" applyFill="1" applyBorder="1"/>
    <xf numFmtId="1" fontId="18" fillId="18" borderId="25" xfId="0" applyNumberFormat="1" applyFont="1" applyFill="1" applyBorder="1" applyAlignment="1">
      <alignment horizontal="center" vertical="center" wrapText="1"/>
    </xf>
    <xf numFmtId="49" fontId="18" fillId="18" borderId="25" xfId="0" applyNumberFormat="1" applyFont="1" applyFill="1" applyBorder="1" applyAlignment="1">
      <alignment horizontal="left" vertical="center" wrapText="1"/>
    </xf>
    <xf numFmtId="49" fontId="18" fillId="18" borderId="25" xfId="0" applyNumberFormat="1" applyFont="1" applyFill="1" applyBorder="1" applyAlignment="1">
      <alignment horizontal="right" vertical="center" wrapText="1"/>
    </xf>
    <xf numFmtId="0" fontId="18" fillId="18" borderId="25" xfId="0" applyFont="1" applyFill="1" applyBorder="1" applyAlignment="1" applyProtection="1">
      <alignment horizontal="left" vertical="center" wrapText="1"/>
      <protection locked="0"/>
    </xf>
    <xf numFmtId="0" fontId="18" fillId="18" borderId="25" xfId="0" applyFont="1" applyFill="1" applyBorder="1" applyAlignment="1" applyProtection="1">
      <alignment horizontal="center" vertical="center" wrapText="1"/>
      <protection locked="0"/>
    </xf>
    <xf numFmtId="1" fontId="18" fillId="18" borderId="25" xfId="0" applyNumberFormat="1" applyFont="1" applyFill="1" applyBorder="1" applyAlignment="1">
      <alignment horizontal="center" vertical="center"/>
    </xf>
    <xf numFmtId="16" fontId="18" fillId="18" borderId="25" xfId="0" applyNumberFormat="1" applyFont="1" applyFill="1" applyBorder="1" applyAlignment="1">
      <alignment horizontal="center" vertical="center"/>
    </xf>
    <xf numFmtId="166" fontId="18" fillId="18" borderId="25" xfId="0" applyNumberFormat="1" applyFont="1" applyFill="1" applyBorder="1" applyAlignment="1">
      <alignment horizontal="right" vertical="center"/>
    </xf>
    <xf numFmtId="0" fontId="18" fillId="18" borderId="25" xfId="0" applyFont="1" applyFill="1" applyBorder="1" applyAlignment="1"/>
    <xf numFmtId="0" fontId="18" fillId="17" borderId="25" xfId="0" applyFont="1" applyFill="1" applyBorder="1" applyAlignment="1"/>
    <xf numFmtId="0" fontId="2" fillId="0" borderId="25" xfId="0" applyFont="1" applyFill="1" applyBorder="1"/>
    <xf numFmtId="49" fontId="18" fillId="17" borderId="25" xfId="0" applyNumberFormat="1" applyFont="1" applyFill="1" applyBorder="1" applyAlignment="1">
      <alignment vertical="center"/>
    </xf>
    <xf numFmtId="0" fontId="18" fillId="0" borderId="25" xfId="0" applyFont="1" applyFill="1" applyBorder="1" applyAlignment="1">
      <alignment horizontal="right" vertical="center" wrapText="1"/>
    </xf>
    <xf numFmtId="16" fontId="18" fillId="0" borderId="25" xfId="0" applyNumberFormat="1" applyFont="1" applyFill="1" applyBorder="1" applyAlignment="1">
      <alignment horizontal="center" vertical="center"/>
    </xf>
    <xf numFmtId="1" fontId="18" fillId="0" borderId="25" xfId="0" applyNumberFormat="1" applyFont="1" applyFill="1" applyBorder="1" applyAlignment="1">
      <alignment horizontal="center" vertical="center"/>
    </xf>
    <xf numFmtId="166" fontId="18" fillId="0" borderId="25" xfId="0" applyNumberFormat="1" applyFont="1" applyFill="1" applyBorder="1" applyAlignment="1">
      <alignment horizontal="right" vertical="center"/>
    </xf>
    <xf numFmtId="166" fontId="18" fillId="0" borderId="25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/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right" vertical="center" wrapText="1"/>
    </xf>
    <xf numFmtId="1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 vertical="center" wrapText="1"/>
    </xf>
    <xf numFmtId="16" fontId="18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166" fontId="18" fillId="0" borderId="0" xfId="0" applyNumberFormat="1" applyFont="1" applyFill="1" applyBorder="1" applyAlignment="1">
      <alignment horizontal="right" vertical="center"/>
    </xf>
    <xf numFmtId="166" fontId="18" fillId="0" borderId="0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49" fontId="18" fillId="18" borderId="34" xfId="0" applyNumberFormat="1" applyFont="1" applyFill="1" applyBorder="1" applyAlignment="1">
      <alignment vertical="center" wrapText="1"/>
    </xf>
    <xf numFmtId="0" fontId="18" fillId="18" borderId="34" xfId="0" applyNumberFormat="1" applyFont="1" applyFill="1" applyBorder="1" applyAlignment="1">
      <alignment vertical="center" wrapText="1"/>
    </xf>
    <xf numFmtId="0" fontId="18" fillId="17" borderId="34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8" fillId="17" borderId="34" xfId="0" applyNumberFormat="1" applyFont="1" applyFill="1" applyBorder="1" applyAlignment="1">
      <alignment horizontal="left" vertical="center" wrapText="1"/>
    </xf>
    <xf numFmtId="166" fontId="2" fillId="19" borderId="25" xfId="1" applyNumberFormat="1" applyFont="1" applyFill="1" applyBorder="1" applyAlignment="1">
      <alignment horizontal="center" vertical="center"/>
    </xf>
    <xf numFmtId="0" fontId="18" fillId="19" borderId="3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8" fillId="8" borderId="25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1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16" fontId="17" fillId="13" borderId="4" xfId="0" applyNumberFormat="1" applyFont="1" applyFill="1" applyBorder="1" applyAlignment="1">
      <alignment horizontal="center" vertical="center" wrapText="1"/>
    </xf>
    <xf numFmtId="16" fontId="17" fillId="13" borderId="5" xfId="0" applyNumberFormat="1" applyFont="1" applyFill="1" applyBorder="1" applyAlignment="1">
      <alignment horizontal="center" vertical="center" wrapText="1"/>
    </xf>
    <xf numFmtId="49" fontId="18" fillId="17" borderId="34" xfId="0" applyNumberFormat="1" applyFont="1" applyFill="1" applyBorder="1" applyAlignment="1">
      <alignment horizontal="left" vertical="center" wrapText="1"/>
    </xf>
    <xf numFmtId="167" fontId="13" fillId="7" borderId="0" xfId="0" applyNumberFormat="1" applyFont="1" applyFill="1" applyAlignment="1">
      <alignment horizontal="right"/>
    </xf>
    <xf numFmtId="14" fontId="18" fillId="19" borderId="34" xfId="0" applyNumberFormat="1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9" fontId="0" fillId="0" borderId="0" xfId="0" applyNumberFormat="1" applyAlignment="1">
      <alignment horizontal="center"/>
    </xf>
    <xf numFmtId="169" fontId="0" fillId="7" borderId="0" xfId="0" applyNumberFormat="1" applyFill="1" applyAlignment="1">
      <alignment horizontal="center"/>
    </xf>
    <xf numFmtId="0" fontId="0" fillId="7" borderId="0" xfId="0" applyFill="1"/>
    <xf numFmtId="0" fontId="1" fillId="7" borderId="0" xfId="0" applyFont="1" applyFill="1"/>
    <xf numFmtId="0" fontId="25" fillId="0" borderId="0" xfId="0" applyFont="1" applyFill="1" applyAlignment="1">
      <alignment wrapText="1"/>
    </xf>
    <xf numFmtId="0" fontId="6" fillId="20" borderId="20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5" fillId="7" borderId="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20" borderId="11" xfId="0" applyFont="1" applyFill="1" applyBorder="1" applyAlignment="1">
      <alignment horizontal="center" vertical="center" wrapText="1"/>
    </xf>
    <xf numFmtId="0" fontId="6" fillId="20" borderId="12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20" fillId="12" borderId="0" xfId="0" applyNumberFormat="1" applyFont="1" applyFill="1" applyBorder="1" applyAlignment="1">
      <alignment horizontal="center" vertical="center" wrapText="1"/>
    </xf>
    <xf numFmtId="165" fontId="20" fillId="12" borderId="5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1" fontId="17" fillId="13" borderId="7" xfId="0" applyNumberFormat="1" applyFont="1" applyFill="1" applyBorder="1" applyAlignment="1">
      <alignment horizontal="center" vertical="center" wrapText="1"/>
    </xf>
    <xf numFmtId="1" fontId="17" fillId="13" borderId="8" xfId="0" applyNumberFormat="1" applyFont="1" applyFill="1" applyBorder="1" applyAlignment="1">
      <alignment horizontal="center" vertical="center" wrapText="1"/>
    </xf>
    <xf numFmtId="1" fontId="22" fillId="13" borderId="7" xfId="0" applyNumberFormat="1" applyFont="1" applyFill="1" applyBorder="1" applyAlignment="1">
      <alignment horizontal="center" vertical="center" wrapText="1"/>
    </xf>
    <xf numFmtId="1" fontId="22" fillId="13" borderId="8" xfId="0" applyNumberFormat="1" applyFont="1" applyFill="1" applyBorder="1" applyAlignment="1">
      <alignment horizontal="center" vertical="center" wrapText="1"/>
    </xf>
    <xf numFmtId="16" fontId="17" fillId="13" borderId="4" xfId="0" applyNumberFormat="1" applyFont="1" applyFill="1" applyBorder="1" applyAlignment="1">
      <alignment horizontal="center" vertical="center" wrapText="1"/>
    </xf>
    <xf numFmtId="16" fontId="17" fillId="13" borderId="5" xfId="0" applyNumberFormat="1" applyFont="1" applyFill="1" applyBorder="1" applyAlignment="1">
      <alignment horizontal="center" vertical="center" wrapText="1"/>
    </xf>
    <xf numFmtId="16" fontId="17" fillId="13" borderId="11" xfId="0" applyNumberFormat="1" applyFont="1" applyFill="1" applyBorder="1" applyAlignment="1">
      <alignment horizontal="center" vertical="center" wrapText="1"/>
    </xf>
    <xf numFmtId="16" fontId="17" fillId="13" borderId="13" xfId="0" applyNumberFormat="1" applyFont="1" applyFill="1" applyBorder="1" applyAlignment="1">
      <alignment horizontal="center" vertical="center" wrapText="1"/>
    </xf>
    <xf numFmtId="166" fontId="4" fillId="19" borderId="5" xfId="0" applyNumberFormat="1" applyFont="1" applyFill="1" applyBorder="1" applyAlignment="1">
      <alignment horizontal="center" vertical="center" wrapText="1"/>
    </xf>
    <xf numFmtId="1" fontId="17" fillId="13" borderId="11" xfId="0" applyNumberFormat="1" applyFont="1" applyFill="1" applyBorder="1" applyAlignment="1">
      <alignment horizontal="center" vertical="center" wrapText="1"/>
    </xf>
    <xf numFmtId="1" fontId="17" fillId="13" borderId="12" xfId="0" applyNumberFormat="1" applyFont="1" applyFill="1" applyBorder="1" applyAlignment="1">
      <alignment horizontal="center" vertical="center" wrapText="1"/>
    </xf>
    <xf numFmtId="166" fontId="17" fillId="14" borderId="7" xfId="0" applyNumberFormat="1" applyFont="1" applyFill="1" applyBorder="1" applyAlignment="1">
      <alignment horizontal="center" vertical="center" wrapText="1"/>
    </xf>
    <xf numFmtId="166" fontId="17" fillId="14" borderId="8" xfId="0" applyNumberFormat="1" applyFont="1" applyFill="1" applyBorder="1" applyAlignment="1">
      <alignment horizontal="center" vertical="center" wrapText="1"/>
    </xf>
    <xf numFmtId="1" fontId="21" fillId="13" borderId="11" xfId="0" applyNumberFormat="1" applyFont="1" applyFill="1" applyBorder="1" applyAlignment="1">
      <alignment horizontal="center" vertical="center" wrapText="1"/>
    </xf>
    <xf numFmtId="1" fontId="21" fillId="13" borderId="12" xfId="0" applyNumberFormat="1" applyFont="1" applyFill="1" applyBorder="1" applyAlignment="1">
      <alignment horizontal="center" vertical="center" wrapText="1"/>
    </xf>
    <xf numFmtId="166" fontId="17" fillId="14" borderId="11" xfId="0" applyNumberFormat="1" applyFont="1" applyFill="1" applyBorder="1" applyAlignment="1">
      <alignment horizontal="center" vertical="center" wrapText="1"/>
    </xf>
    <xf numFmtId="166" fontId="17" fillId="14" borderId="12" xfId="0" applyNumberFormat="1" applyFont="1" applyFill="1" applyBorder="1" applyAlignment="1">
      <alignment horizontal="center" vertical="center" wrapText="1"/>
    </xf>
    <xf numFmtId="166" fontId="17" fillId="15" borderId="11" xfId="0" applyNumberFormat="1" applyFont="1" applyFill="1" applyBorder="1" applyAlignment="1">
      <alignment horizontal="center" vertical="center" wrapText="1"/>
    </xf>
    <xf numFmtId="166" fontId="17" fillId="15" borderId="12" xfId="0" applyNumberFormat="1" applyFont="1" applyFill="1" applyBorder="1" applyAlignment="1">
      <alignment horizontal="center" vertical="center" wrapText="1"/>
    </xf>
    <xf numFmtId="166" fontId="4" fillId="19" borderId="0" xfId="0" applyNumberFormat="1" applyFont="1" applyFill="1" applyBorder="1" applyAlignment="1">
      <alignment horizontal="center" vertical="center" wrapText="1"/>
    </xf>
    <xf numFmtId="1" fontId="17" fillId="14" borderId="7" xfId="0" applyNumberFormat="1" applyFont="1" applyFill="1" applyBorder="1" applyAlignment="1">
      <alignment horizontal="center" vertical="center" wrapText="1"/>
    </xf>
    <xf numFmtId="1" fontId="17" fillId="14" borderId="8" xfId="0" applyNumberFormat="1" applyFont="1" applyFill="1" applyBorder="1" applyAlignment="1">
      <alignment horizontal="center" vertical="center" wrapText="1"/>
    </xf>
    <xf numFmtId="166" fontId="22" fillId="14" borderId="7" xfId="0" applyNumberFormat="1" applyFont="1" applyFill="1" applyBorder="1" applyAlignment="1">
      <alignment horizontal="center" vertical="center" wrapText="1"/>
    </xf>
    <xf numFmtId="166" fontId="22" fillId="14" borderId="8" xfId="0" applyNumberFormat="1" applyFont="1" applyFill="1" applyBorder="1" applyAlignment="1">
      <alignment horizontal="center" vertical="center" wrapText="1"/>
    </xf>
    <xf numFmtId="16" fontId="17" fillId="15" borderId="16" xfId="0" applyNumberFormat="1" applyFont="1" applyFill="1" applyBorder="1" applyAlignment="1">
      <alignment horizontal="center" vertical="center" wrapText="1"/>
    </xf>
    <xf numFmtId="16" fontId="17" fillId="15" borderId="17" xfId="0" applyNumberFormat="1" applyFont="1" applyFill="1" applyBorder="1" applyAlignment="1">
      <alignment horizontal="center" vertical="center" wrapText="1"/>
    </xf>
    <xf numFmtId="1" fontId="17" fillId="15" borderId="7" xfId="0" applyNumberFormat="1" applyFont="1" applyFill="1" applyBorder="1" applyAlignment="1">
      <alignment horizontal="center" vertical="center" wrapText="1"/>
    </xf>
    <xf numFmtId="1" fontId="17" fillId="15" borderId="8" xfId="0" applyNumberFormat="1" applyFont="1" applyFill="1" applyBorder="1" applyAlignment="1">
      <alignment horizontal="center" vertical="center" wrapText="1"/>
    </xf>
    <xf numFmtId="166" fontId="22" fillId="15" borderId="7" xfId="0" applyNumberFormat="1" applyFont="1" applyFill="1" applyBorder="1" applyAlignment="1">
      <alignment horizontal="center" vertical="center" wrapText="1"/>
    </xf>
    <xf numFmtId="166" fontId="22" fillId="15" borderId="8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horizontal="center" vertical="center" wrapText="1"/>
    </xf>
    <xf numFmtId="16" fontId="17" fillId="14" borderId="16" xfId="0" applyNumberFormat="1" applyFont="1" applyFill="1" applyBorder="1" applyAlignment="1">
      <alignment horizontal="center" vertical="center" wrapText="1"/>
    </xf>
    <xf numFmtId="16" fontId="17" fillId="14" borderId="17" xfId="0" applyNumberFormat="1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7" fillId="13" borderId="8" xfId="0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1" fontId="17" fillId="0" borderId="5" xfId="0" applyNumberFormat="1" applyFont="1" applyFill="1" applyBorder="1" applyAlignment="1">
      <alignment horizontal="center" vertical="center" wrapText="1"/>
    </xf>
    <xf numFmtId="49" fontId="18" fillId="17" borderId="34" xfId="0" applyNumberFormat="1" applyFont="1" applyFill="1" applyBorder="1" applyAlignment="1">
      <alignment horizontal="left" vertical="center" wrapText="1"/>
    </xf>
    <xf numFmtId="49" fontId="18" fillId="17" borderId="35" xfId="0" applyNumberFormat="1" applyFont="1" applyFill="1" applyBorder="1" applyAlignment="1">
      <alignment horizontal="left" vertical="center" wrapText="1"/>
    </xf>
    <xf numFmtId="49" fontId="18" fillId="18" borderId="34" xfId="0" applyNumberFormat="1" applyFont="1" applyFill="1" applyBorder="1" applyAlignment="1">
      <alignment horizontal="left" vertical="center" wrapText="1"/>
    </xf>
    <xf numFmtId="49" fontId="18" fillId="18" borderId="35" xfId="0" applyNumberFormat="1" applyFont="1" applyFill="1" applyBorder="1" applyAlignment="1">
      <alignment horizontal="left" vertical="center" wrapText="1"/>
    </xf>
    <xf numFmtId="49" fontId="18" fillId="17" borderId="34" xfId="0" applyNumberFormat="1" applyFont="1" applyFill="1" applyBorder="1" applyAlignment="1">
      <alignment vertical="center" wrapText="1"/>
    </xf>
    <xf numFmtId="49" fontId="18" fillId="17" borderId="36" xfId="0" applyNumberFormat="1" applyFont="1" applyFill="1" applyBorder="1" applyAlignment="1">
      <alignment vertical="center" wrapText="1"/>
    </xf>
    <xf numFmtId="49" fontId="18" fillId="17" borderId="35" xfId="0" applyNumberFormat="1" applyFont="1" applyFill="1" applyBorder="1" applyAlignment="1">
      <alignment vertical="center" wrapText="1"/>
    </xf>
    <xf numFmtId="164" fontId="13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colors>
    <mruColors>
      <color rgb="FFCC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E204"/>
  <sheetViews>
    <sheetView tabSelected="1" zoomScale="75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A4" sqref="A4"/>
    </sheetView>
  </sheetViews>
  <sheetFormatPr defaultRowHeight="14.1" customHeight="1" x14ac:dyDescent="0.2"/>
  <cols>
    <col min="1" max="1" width="12.140625" style="27" customWidth="1"/>
    <col min="2" max="2" width="15.42578125" style="3" customWidth="1"/>
    <col min="3" max="3" width="9.140625" style="10"/>
    <col min="4" max="4" width="22.85546875" style="1" customWidth="1"/>
    <col min="5" max="5" width="49" style="4" customWidth="1"/>
    <col min="6" max="6" width="17.5703125" style="3" customWidth="1"/>
    <col min="7" max="7" width="17.7109375" style="3" customWidth="1"/>
    <col min="8" max="9" width="20" style="3" customWidth="1"/>
    <col min="10" max="10" width="14.7109375" style="11" customWidth="1"/>
    <col min="11" max="11" width="24.42578125" style="4" customWidth="1"/>
    <col min="12" max="12" width="28.85546875" style="4" customWidth="1"/>
    <col min="13" max="13" width="12.28515625" style="29" customWidth="1"/>
    <col min="14" max="17" width="11.42578125" style="11" customWidth="1"/>
    <col min="18" max="27" width="11" style="11" customWidth="1"/>
    <col min="28" max="31" width="12.5703125" style="11" customWidth="1"/>
    <col min="32" max="32" width="13.7109375" style="11" customWidth="1"/>
    <col min="33" max="33" width="10.85546875" style="11" customWidth="1"/>
    <col min="34" max="34" width="11.85546875" style="11" customWidth="1"/>
    <col min="35" max="39" width="10.85546875" style="11" customWidth="1"/>
    <col min="40" max="40" width="11.5703125" style="11" customWidth="1"/>
    <col min="41" max="55" width="10.85546875" style="11" customWidth="1"/>
    <col min="56" max="56" width="85.7109375" style="2" customWidth="1"/>
    <col min="57" max="57" width="121.28515625" style="2" customWidth="1"/>
    <col min="58" max="58" width="75.42578125" style="2" customWidth="1"/>
    <col min="59" max="16384" width="9.140625" style="2"/>
  </cols>
  <sheetData>
    <row r="1" spans="1:57" s="30" customFormat="1" ht="45" customHeight="1" x14ac:dyDescent="0.2">
      <c r="A1" s="307" t="s">
        <v>147</v>
      </c>
      <c r="B1" s="309" t="s">
        <v>472</v>
      </c>
      <c r="C1" s="311" t="s">
        <v>533</v>
      </c>
      <c r="D1" s="316">
        <v>41914</v>
      </c>
      <c r="E1" s="316"/>
      <c r="F1" s="322" t="s">
        <v>421</v>
      </c>
      <c r="G1" s="322" t="s">
        <v>422</v>
      </c>
      <c r="H1" s="320" t="s">
        <v>508</v>
      </c>
      <c r="I1" s="327" t="s">
        <v>526</v>
      </c>
      <c r="J1" s="296" t="s">
        <v>148</v>
      </c>
      <c r="K1" s="317" t="s">
        <v>152</v>
      </c>
      <c r="L1" s="318"/>
      <c r="M1" s="319"/>
      <c r="N1" s="313" t="s">
        <v>440</v>
      </c>
      <c r="O1" s="314"/>
      <c r="P1" s="314"/>
      <c r="Q1" s="315"/>
      <c r="R1" s="324" t="s">
        <v>309</v>
      </c>
      <c r="S1" s="325"/>
      <c r="T1" s="325"/>
      <c r="U1" s="325"/>
      <c r="V1" s="325"/>
      <c r="W1" s="326"/>
      <c r="X1" s="313" t="s">
        <v>498</v>
      </c>
      <c r="Y1" s="314"/>
      <c r="Z1" s="314"/>
      <c r="AA1" s="315"/>
      <c r="AB1" s="330" t="s">
        <v>559</v>
      </c>
      <c r="AC1" s="331"/>
      <c r="AD1" s="330" t="s">
        <v>560</v>
      </c>
      <c r="AE1" s="331"/>
      <c r="AF1" s="332" t="s">
        <v>441</v>
      </c>
      <c r="AG1" s="333"/>
      <c r="AH1" s="333"/>
      <c r="AI1" s="333"/>
      <c r="AJ1" s="333"/>
      <c r="AK1" s="333"/>
      <c r="AL1" s="333"/>
      <c r="AM1" s="334"/>
      <c r="AN1" s="337" t="s">
        <v>674</v>
      </c>
      <c r="AO1" s="338"/>
      <c r="AP1" s="338"/>
      <c r="AQ1" s="338"/>
      <c r="AR1" s="338"/>
      <c r="AS1" s="339"/>
      <c r="AT1" s="330" t="s">
        <v>499</v>
      </c>
      <c r="AU1" s="331"/>
      <c r="AV1" s="332" t="s">
        <v>500</v>
      </c>
      <c r="AW1" s="334"/>
      <c r="AX1" s="330" t="s">
        <v>561</v>
      </c>
      <c r="AY1" s="331"/>
      <c r="AZ1" s="332" t="s">
        <v>558</v>
      </c>
      <c r="BA1" s="334"/>
      <c r="BB1" s="330" t="s">
        <v>501</v>
      </c>
      <c r="BC1" s="331"/>
      <c r="BD1" s="335" t="s">
        <v>471</v>
      </c>
      <c r="BE1" s="322" t="s">
        <v>510</v>
      </c>
    </row>
    <row r="2" spans="1:57" s="11" customFormat="1" ht="63" customHeight="1" thickBot="1" x14ac:dyDescent="0.25">
      <c r="A2" s="308"/>
      <c r="B2" s="310"/>
      <c r="C2" s="312"/>
      <c r="D2" s="290" t="s">
        <v>14</v>
      </c>
      <c r="E2" s="290" t="s">
        <v>74</v>
      </c>
      <c r="F2" s="323"/>
      <c r="G2" s="323"/>
      <c r="H2" s="321"/>
      <c r="I2" s="328"/>
      <c r="J2" s="190" t="s">
        <v>227</v>
      </c>
      <c r="K2" s="105" t="s">
        <v>226</v>
      </c>
      <c r="L2" s="106" t="s">
        <v>225</v>
      </c>
      <c r="M2" s="107" t="s">
        <v>160</v>
      </c>
      <c r="N2" s="110" t="s">
        <v>228</v>
      </c>
      <c r="O2" s="111" t="s">
        <v>229</v>
      </c>
      <c r="P2" s="12" t="s">
        <v>232</v>
      </c>
      <c r="Q2" s="13" t="s">
        <v>235</v>
      </c>
      <c r="R2" s="108" t="s">
        <v>240</v>
      </c>
      <c r="S2" s="109" t="s">
        <v>241</v>
      </c>
      <c r="T2" s="14" t="s">
        <v>232</v>
      </c>
      <c r="U2" s="26" t="s">
        <v>233</v>
      </c>
      <c r="V2" s="14" t="s">
        <v>516</v>
      </c>
      <c r="W2" s="14" t="s">
        <v>231</v>
      </c>
      <c r="X2" s="110" t="s">
        <v>228</v>
      </c>
      <c r="Y2" s="111" t="s">
        <v>229</v>
      </c>
      <c r="Z2" s="12" t="s">
        <v>232</v>
      </c>
      <c r="AA2" s="13" t="s">
        <v>235</v>
      </c>
      <c r="AB2" s="110" t="s">
        <v>230</v>
      </c>
      <c r="AC2" s="111" t="s">
        <v>231</v>
      </c>
      <c r="AD2" s="110" t="s">
        <v>230</v>
      </c>
      <c r="AE2" s="111" t="s">
        <v>231</v>
      </c>
      <c r="AF2" s="108" t="s">
        <v>228</v>
      </c>
      <c r="AG2" s="14" t="s">
        <v>229</v>
      </c>
      <c r="AH2" s="108" t="s">
        <v>234</v>
      </c>
      <c r="AI2" s="109" t="s">
        <v>231</v>
      </c>
      <c r="AJ2" s="108" t="s">
        <v>232</v>
      </c>
      <c r="AK2" s="109" t="s">
        <v>235</v>
      </c>
      <c r="AL2" s="108" t="s">
        <v>238</v>
      </c>
      <c r="AM2" s="109" t="s">
        <v>239</v>
      </c>
      <c r="AN2" s="304" t="s">
        <v>228</v>
      </c>
      <c r="AO2" s="305" t="s">
        <v>229</v>
      </c>
      <c r="AP2" s="304" t="s">
        <v>234</v>
      </c>
      <c r="AQ2" s="306" t="s">
        <v>231</v>
      </c>
      <c r="AR2" s="304" t="s">
        <v>232</v>
      </c>
      <c r="AS2" s="306" t="s">
        <v>235</v>
      </c>
      <c r="AT2" s="12" t="s">
        <v>228</v>
      </c>
      <c r="AU2" s="12" t="s">
        <v>229</v>
      </c>
      <c r="AV2" s="108" t="s">
        <v>228</v>
      </c>
      <c r="AW2" s="109" t="s">
        <v>229</v>
      </c>
      <c r="AX2" s="12" t="s">
        <v>228</v>
      </c>
      <c r="AY2" s="12" t="s">
        <v>229</v>
      </c>
      <c r="AZ2" s="108" t="s">
        <v>228</v>
      </c>
      <c r="BA2" s="109" t="s">
        <v>229</v>
      </c>
      <c r="BB2" s="12" t="s">
        <v>228</v>
      </c>
      <c r="BC2" s="111" t="s">
        <v>229</v>
      </c>
      <c r="BD2" s="336" t="s">
        <v>471</v>
      </c>
      <c r="BE2" s="323" t="s">
        <v>471</v>
      </c>
    </row>
    <row r="3" spans="1:57" s="120" customFormat="1" ht="11.25" customHeight="1" thickTop="1" x14ac:dyDescent="0.2">
      <c r="A3" s="119"/>
      <c r="B3" s="119"/>
      <c r="C3" s="119"/>
      <c r="D3" s="119"/>
      <c r="E3" s="119"/>
      <c r="F3" s="119"/>
      <c r="G3" s="119"/>
      <c r="H3" s="154"/>
      <c r="I3" s="154"/>
      <c r="J3" s="119"/>
      <c r="K3" s="119"/>
      <c r="L3" s="119"/>
      <c r="M3" s="119"/>
      <c r="N3" s="154"/>
      <c r="O3" s="119"/>
      <c r="P3" s="154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287"/>
      <c r="AY3" s="181"/>
      <c r="AZ3" s="181"/>
      <c r="BA3" s="181"/>
      <c r="BB3" s="181"/>
      <c r="BC3" s="181"/>
    </row>
    <row r="4" spans="1:57" s="62" customFormat="1" ht="15" customHeight="1" x14ac:dyDescent="0.2">
      <c r="A4" s="114"/>
      <c r="B4" s="71"/>
      <c r="C4" s="72"/>
      <c r="D4" s="73"/>
      <c r="E4" s="73"/>
      <c r="F4" s="71"/>
      <c r="G4" s="73"/>
      <c r="H4" s="71"/>
      <c r="I4" s="71"/>
      <c r="J4" s="67"/>
      <c r="K4" s="95"/>
      <c r="L4" s="95"/>
      <c r="M4" s="74"/>
      <c r="N4" s="67"/>
      <c r="O4" s="67"/>
      <c r="P4" s="67"/>
      <c r="Q4" s="66"/>
      <c r="R4" s="67"/>
      <c r="S4" s="67"/>
      <c r="T4" s="67"/>
      <c r="U4" s="67"/>
      <c r="V4" s="67"/>
      <c r="W4" s="67"/>
      <c r="X4" s="67"/>
      <c r="Y4" s="67"/>
      <c r="Z4" s="66"/>
      <c r="AA4" s="66"/>
      <c r="AB4" s="66"/>
      <c r="AC4" s="66"/>
      <c r="AD4" s="66"/>
      <c r="AE4" s="66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X4" s="67"/>
    </row>
    <row r="5" spans="1:57" s="62" customFormat="1" ht="15" customHeight="1" x14ac:dyDescent="0.2">
      <c r="A5" s="114"/>
      <c r="B5" s="64" t="s">
        <v>326</v>
      </c>
      <c r="C5" s="64" t="s">
        <v>624</v>
      </c>
      <c r="D5" s="73" t="s">
        <v>369</v>
      </c>
      <c r="E5" s="73" t="s">
        <v>370</v>
      </c>
      <c r="F5" s="71" t="s">
        <v>361</v>
      </c>
      <c r="G5" s="201" t="s">
        <v>532</v>
      </c>
      <c r="H5" s="71" t="s">
        <v>361</v>
      </c>
      <c r="I5" s="200" t="s">
        <v>531</v>
      </c>
      <c r="J5" s="115" t="s">
        <v>243</v>
      </c>
      <c r="K5" s="95"/>
      <c r="L5" s="95"/>
      <c r="M5" s="74"/>
      <c r="N5" s="67">
        <v>14</v>
      </c>
      <c r="O5" s="67"/>
      <c r="P5" s="67">
        <v>1</v>
      </c>
      <c r="Q5" s="66"/>
      <c r="R5" s="67">
        <v>14</v>
      </c>
      <c r="S5" s="67"/>
      <c r="T5" s="67">
        <v>1</v>
      </c>
      <c r="U5" s="67"/>
      <c r="V5" s="67">
        <v>1</v>
      </c>
      <c r="W5" s="67"/>
      <c r="X5" s="67">
        <v>14</v>
      </c>
      <c r="Y5" s="67"/>
      <c r="Z5" s="66">
        <v>1</v>
      </c>
      <c r="AA5" s="66"/>
      <c r="AB5" s="66">
        <v>1</v>
      </c>
      <c r="AC5" s="66"/>
      <c r="AD5" s="66">
        <v>1</v>
      </c>
      <c r="AE5" s="66"/>
      <c r="AF5" s="67">
        <v>14</v>
      </c>
      <c r="AG5" s="67"/>
      <c r="AH5" s="67">
        <v>1</v>
      </c>
      <c r="AI5" s="67"/>
      <c r="AJ5" s="67">
        <v>1</v>
      </c>
      <c r="AK5" s="67"/>
      <c r="AL5" s="67">
        <v>1</v>
      </c>
      <c r="AM5" s="67"/>
      <c r="AN5" s="67">
        <v>14</v>
      </c>
      <c r="AO5" s="67"/>
      <c r="AP5" s="67">
        <v>1</v>
      </c>
      <c r="AQ5" s="67"/>
      <c r="AR5" s="67">
        <v>1</v>
      </c>
      <c r="AS5" s="67"/>
      <c r="AT5" s="67">
        <v>14</v>
      </c>
      <c r="AV5" s="67">
        <v>14</v>
      </c>
      <c r="AX5" s="67">
        <v>14</v>
      </c>
      <c r="BB5" s="67">
        <v>14</v>
      </c>
    </row>
    <row r="6" spans="1:57" s="62" customFormat="1" ht="15" customHeight="1" x14ac:dyDescent="0.2">
      <c r="A6" s="114"/>
      <c r="B6" s="64" t="s">
        <v>326</v>
      </c>
      <c r="C6" s="64" t="s">
        <v>624</v>
      </c>
      <c r="D6" s="73" t="s">
        <v>52</v>
      </c>
      <c r="E6" s="73" t="s">
        <v>218</v>
      </c>
      <c r="F6" s="64" t="s">
        <v>128</v>
      </c>
      <c r="G6" s="201" t="s">
        <v>512</v>
      </c>
      <c r="H6" s="71" t="s">
        <v>363</v>
      </c>
      <c r="I6" s="200" t="s">
        <v>527</v>
      </c>
      <c r="J6" s="115" t="s">
        <v>243</v>
      </c>
      <c r="K6" s="95"/>
      <c r="L6" s="95"/>
      <c r="M6" s="74"/>
      <c r="N6" s="67">
        <v>18</v>
      </c>
      <c r="O6" s="67"/>
      <c r="P6" s="67">
        <v>1</v>
      </c>
      <c r="Q6" s="66"/>
      <c r="R6" s="67">
        <v>18</v>
      </c>
      <c r="S6" s="67"/>
      <c r="T6" s="67">
        <v>1</v>
      </c>
      <c r="U6" s="67"/>
      <c r="V6" s="67">
        <v>1</v>
      </c>
      <c r="W6" s="67"/>
      <c r="X6" s="67">
        <v>18</v>
      </c>
      <c r="Y6" s="67"/>
      <c r="Z6" s="66">
        <v>1</v>
      </c>
      <c r="AA6" s="66"/>
      <c r="AB6" s="66">
        <v>1</v>
      </c>
      <c r="AC6" s="66"/>
      <c r="AD6" s="66">
        <v>1</v>
      </c>
      <c r="AE6" s="66"/>
      <c r="AF6" s="67">
        <v>18</v>
      </c>
      <c r="AG6" s="67"/>
      <c r="AH6" s="67">
        <v>1</v>
      </c>
      <c r="AI6" s="67"/>
      <c r="AJ6" s="67">
        <v>1</v>
      </c>
      <c r="AK6" s="67"/>
      <c r="AL6" s="67">
        <v>1</v>
      </c>
      <c r="AM6" s="67"/>
      <c r="AN6" s="67">
        <v>18</v>
      </c>
      <c r="AO6" s="67"/>
      <c r="AP6" s="67">
        <v>1</v>
      </c>
      <c r="AQ6" s="67"/>
      <c r="AR6" s="67">
        <v>1</v>
      </c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</row>
    <row r="7" spans="1:57" s="62" customFormat="1" ht="15" customHeight="1" x14ac:dyDescent="0.2">
      <c r="A7" s="69"/>
      <c r="B7" s="69" t="s">
        <v>326</v>
      </c>
      <c r="C7" s="69"/>
      <c r="D7" s="69"/>
      <c r="E7" s="69" t="s">
        <v>354</v>
      </c>
      <c r="F7" s="69"/>
      <c r="G7" s="69"/>
      <c r="H7" s="69"/>
      <c r="I7" s="69"/>
      <c r="J7" s="69"/>
      <c r="K7" s="69"/>
      <c r="L7" s="69"/>
      <c r="M7" s="69"/>
      <c r="N7" s="70">
        <f t="shared" ref="N7:BC7" si="0">SUM(N5:N6)</f>
        <v>32</v>
      </c>
      <c r="O7" s="70">
        <f t="shared" si="0"/>
        <v>0</v>
      </c>
      <c r="P7" s="70">
        <f t="shared" si="0"/>
        <v>2</v>
      </c>
      <c r="Q7" s="70">
        <f t="shared" si="0"/>
        <v>0</v>
      </c>
      <c r="R7" s="70">
        <f t="shared" si="0"/>
        <v>32</v>
      </c>
      <c r="S7" s="70">
        <f t="shared" si="0"/>
        <v>0</v>
      </c>
      <c r="T7" s="70">
        <f t="shared" si="0"/>
        <v>2</v>
      </c>
      <c r="U7" s="70">
        <f t="shared" si="0"/>
        <v>0</v>
      </c>
      <c r="V7" s="70">
        <f t="shared" si="0"/>
        <v>2</v>
      </c>
      <c r="W7" s="70">
        <f t="shared" si="0"/>
        <v>0</v>
      </c>
      <c r="X7" s="70">
        <f t="shared" si="0"/>
        <v>32</v>
      </c>
      <c r="Y7" s="70">
        <f t="shared" si="0"/>
        <v>0</v>
      </c>
      <c r="Z7" s="70">
        <f t="shared" si="0"/>
        <v>2</v>
      </c>
      <c r="AA7" s="70">
        <f t="shared" si="0"/>
        <v>0</v>
      </c>
      <c r="AB7" s="70">
        <f t="shared" si="0"/>
        <v>2</v>
      </c>
      <c r="AC7" s="70">
        <f t="shared" si="0"/>
        <v>0</v>
      </c>
      <c r="AD7" s="70">
        <f t="shared" si="0"/>
        <v>2</v>
      </c>
      <c r="AE7" s="70">
        <f t="shared" si="0"/>
        <v>0</v>
      </c>
      <c r="AF7" s="70">
        <f t="shared" si="0"/>
        <v>32</v>
      </c>
      <c r="AG7" s="70">
        <f t="shared" si="0"/>
        <v>0</v>
      </c>
      <c r="AH7" s="70">
        <f t="shared" si="0"/>
        <v>2</v>
      </c>
      <c r="AI7" s="70">
        <f t="shared" si="0"/>
        <v>0</v>
      </c>
      <c r="AJ7" s="70">
        <f t="shared" si="0"/>
        <v>2</v>
      </c>
      <c r="AK7" s="70">
        <f t="shared" si="0"/>
        <v>0</v>
      </c>
      <c r="AL7" s="70">
        <f t="shared" si="0"/>
        <v>2</v>
      </c>
      <c r="AM7" s="70">
        <f t="shared" si="0"/>
        <v>0</v>
      </c>
      <c r="AN7" s="70">
        <f t="shared" ref="AN7:AO7" si="1">SUM(AN5:AN6)</f>
        <v>32</v>
      </c>
      <c r="AO7" s="70">
        <f t="shared" si="1"/>
        <v>0</v>
      </c>
      <c r="AP7" s="70">
        <f t="shared" ref="AP7:AS7" si="2">SUM(AP5:AP6)</f>
        <v>2</v>
      </c>
      <c r="AQ7" s="70">
        <f t="shared" si="2"/>
        <v>0</v>
      </c>
      <c r="AR7" s="70">
        <f t="shared" si="2"/>
        <v>2</v>
      </c>
      <c r="AS7" s="70">
        <f t="shared" si="2"/>
        <v>0</v>
      </c>
      <c r="AT7" s="70">
        <f t="shared" si="0"/>
        <v>14</v>
      </c>
      <c r="AU7" s="70">
        <f t="shared" si="0"/>
        <v>0</v>
      </c>
      <c r="AV7" s="70">
        <f>SUM(AV5:AV6)</f>
        <v>14</v>
      </c>
      <c r="AW7" s="70">
        <f>SUM(AW5:AW6)</f>
        <v>0</v>
      </c>
      <c r="AX7" s="70">
        <f>SUM(AX5:AX6)</f>
        <v>14</v>
      </c>
      <c r="AY7" s="70"/>
      <c r="AZ7" s="70">
        <f t="shared" si="0"/>
        <v>0</v>
      </c>
      <c r="BA7" s="70">
        <f t="shared" si="0"/>
        <v>0</v>
      </c>
      <c r="BB7" s="70">
        <f t="shared" si="0"/>
        <v>14</v>
      </c>
      <c r="BC7" s="70">
        <f t="shared" si="0"/>
        <v>0</v>
      </c>
    </row>
    <row r="8" spans="1:57" s="62" customFormat="1" ht="15" customHeight="1" x14ac:dyDescent="0.2">
      <c r="A8" s="114"/>
      <c r="B8" s="64"/>
      <c r="C8" s="65"/>
      <c r="D8" s="73"/>
      <c r="E8" s="73"/>
      <c r="F8" s="64"/>
      <c r="G8" s="71"/>
      <c r="H8" s="71"/>
      <c r="I8" s="71"/>
      <c r="J8" s="115"/>
      <c r="K8" s="95"/>
      <c r="L8" s="95"/>
      <c r="M8" s="74"/>
      <c r="N8" s="67"/>
      <c r="O8" s="67"/>
      <c r="P8" s="67"/>
      <c r="Q8" s="66"/>
      <c r="R8" s="67"/>
      <c r="S8" s="67"/>
      <c r="T8" s="67"/>
      <c r="U8" s="67"/>
      <c r="V8" s="67"/>
      <c r="W8" s="67"/>
      <c r="X8" s="67"/>
      <c r="Y8" s="67"/>
      <c r="Z8" s="66"/>
      <c r="AA8" s="66"/>
      <c r="AB8" s="66"/>
      <c r="AC8" s="66"/>
      <c r="AD8" s="66"/>
      <c r="AE8" s="66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</row>
    <row r="9" spans="1:57" s="62" customFormat="1" ht="15" customHeight="1" x14ac:dyDescent="0.2">
      <c r="A9" s="114"/>
      <c r="B9" s="64" t="s">
        <v>415</v>
      </c>
      <c r="C9" s="64" t="s">
        <v>624</v>
      </c>
      <c r="D9" s="73" t="s">
        <v>416</v>
      </c>
      <c r="E9" s="73" t="s">
        <v>417</v>
      </c>
      <c r="F9" s="71" t="s">
        <v>361</v>
      </c>
      <c r="G9" s="201" t="s">
        <v>532</v>
      </c>
      <c r="H9" s="71" t="s">
        <v>361</v>
      </c>
      <c r="I9" s="200" t="s">
        <v>531</v>
      </c>
      <c r="J9" s="115" t="s">
        <v>243</v>
      </c>
      <c r="K9" s="95"/>
      <c r="L9" s="95"/>
      <c r="M9" s="74"/>
      <c r="N9" s="67">
        <v>7</v>
      </c>
      <c r="O9" s="67"/>
      <c r="P9" s="67">
        <v>1</v>
      </c>
      <c r="Q9" s="66"/>
      <c r="R9" s="67">
        <v>7</v>
      </c>
      <c r="S9" s="67"/>
      <c r="T9" s="67">
        <v>1</v>
      </c>
      <c r="U9" s="67"/>
      <c r="V9" s="67">
        <v>0</v>
      </c>
      <c r="W9" s="67"/>
      <c r="X9" s="67">
        <v>7</v>
      </c>
      <c r="Y9" s="67"/>
      <c r="Z9" s="66">
        <v>1</v>
      </c>
      <c r="AA9" s="66"/>
      <c r="AB9" s="66">
        <v>0</v>
      </c>
      <c r="AC9" s="66"/>
      <c r="AD9" s="66">
        <v>0</v>
      </c>
      <c r="AE9" s="66"/>
      <c r="AF9" s="67">
        <v>3</v>
      </c>
      <c r="AG9" s="67"/>
      <c r="AH9" s="67">
        <v>1</v>
      </c>
      <c r="AI9" s="67"/>
      <c r="AJ9" s="67"/>
      <c r="AK9" s="67"/>
      <c r="AL9" s="67"/>
      <c r="AM9" s="67"/>
      <c r="AN9" s="67">
        <v>3</v>
      </c>
      <c r="AO9" s="67"/>
      <c r="AP9" s="67">
        <v>1</v>
      </c>
      <c r="AQ9" s="67"/>
      <c r="AR9" s="67"/>
      <c r="AS9" s="67"/>
      <c r="AT9" s="67">
        <v>7</v>
      </c>
      <c r="AU9" s="67"/>
      <c r="AV9" s="67">
        <v>7</v>
      </c>
      <c r="AW9" s="67"/>
      <c r="AX9" s="67">
        <v>7</v>
      </c>
      <c r="AY9" s="67"/>
      <c r="AZ9" s="67"/>
      <c r="BA9" s="67"/>
      <c r="BB9" s="67">
        <v>7</v>
      </c>
      <c r="BC9" s="67"/>
    </row>
    <row r="10" spans="1:57" s="62" customFormat="1" ht="15" customHeight="1" x14ac:dyDescent="0.2">
      <c r="A10" s="69"/>
      <c r="B10" s="69" t="s">
        <v>415</v>
      </c>
      <c r="C10" s="69"/>
      <c r="D10" s="69"/>
      <c r="E10" s="69" t="s">
        <v>354</v>
      </c>
      <c r="F10" s="69"/>
      <c r="G10" s="69"/>
      <c r="H10" s="69"/>
      <c r="I10" s="69"/>
      <c r="J10" s="69"/>
      <c r="K10" s="69"/>
      <c r="L10" s="69"/>
      <c r="M10" s="69"/>
      <c r="N10" s="70">
        <f>SUM(N8:N9)</f>
        <v>7</v>
      </c>
      <c r="O10" s="70">
        <f>SUM(O8:O9)</f>
        <v>0</v>
      </c>
      <c r="P10" s="70">
        <f>SUM(P8:P9)</f>
        <v>1</v>
      </c>
      <c r="Q10" s="70">
        <f>SUM(Q8:Q9)</f>
        <v>0</v>
      </c>
      <c r="R10" s="70">
        <f t="shared" ref="R10:X10" si="3">SUM(R8:R9)</f>
        <v>7</v>
      </c>
      <c r="S10" s="70">
        <f t="shared" si="3"/>
        <v>0</v>
      </c>
      <c r="T10" s="70">
        <f t="shared" si="3"/>
        <v>1</v>
      </c>
      <c r="U10" s="70">
        <f t="shared" si="3"/>
        <v>0</v>
      </c>
      <c r="V10" s="70">
        <f t="shared" si="3"/>
        <v>0</v>
      </c>
      <c r="W10" s="70">
        <f t="shared" si="3"/>
        <v>0</v>
      </c>
      <c r="X10" s="70">
        <f t="shared" si="3"/>
        <v>7</v>
      </c>
      <c r="Y10" s="70">
        <f t="shared" ref="Y10:AE10" si="4">SUM(Y8:Y9)</f>
        <v>0</v>
      </c>
      <c r="Z10" s="70">
        <f t="shared" si="4"/>
        <v>1</v>
      </c>
      <c r="AA10" s="70">
        <f t="shared" si="4"/>
        <v>0</v>
      </c>
      <c r="AB10" s="70">
        <f t="shared" si="4"/>
        <v>0</v>
      </c>
      <c r="AC10" s="70">
        <f t="shared" si="4"/>
        <v>0</v>
      </c>
      <c r="AD10" s="70">
        <f t="shared" si="4"/>
        <v>0</v>
      </c>
      <c r="AE10" s="70">
        <f t="shared" si="4"/>
        <v>0</v>
      </c>
      <c r="AF10" s="70">
        <f>SUM(AF8:AF9)</f>
        <v>3</v>
      </c>
      <c r="AG10" s="70">
        <f t="shared" ref="AG10:BC10" si="5">SUM(AG8:AG9)</f>
        <v>0</v>
      </c>
      <c r="AH10" s="70">
        <f t="shared" si="5"/>
        <v>1</v>
      </c>
      <c r="AI10" s="70">
        <f t="shared" si="5"/>
        <v>0</v>
      </c>
      <c r="AJ10" s="70">
        <f t="shared" si="5"/>
        <v>0</v>
      </c>
      <c r="AK10" s="70">
        <f t="shared" si="5"/>
        <v>0</v>
      </c>
      <c r="AL10" s="70">
        <f t="shared" si="5"/>
        <v>0</v>
      </c>
      <c r="AM10" s="70">
        <f t="shared" si="5"/>
        <v>0</v>
      </c>
      <c r="AN10" s="70">
        <f>SUM(AN8:AN9)</f>
        <v>3</v>
      </c>
      <c r="AO10" s="70">
        <f t="shared" ref="AO10" si="6">SUM(AO8:AO9)</f>
        <v>0</v>
      </c>
      <c r="AP10" s="70">
        <f t="shared" ref="AP10:AS10" si="7">SUM(AP8:AP9)</f>
        <v>1</v>
      </c>
      <c r="AQ10" s="70">
        <f t="shared" si="7"/>
        <v>0</v>
      </c>
      <c r="AR10" s="70">
        <f t="shared" si="7"/>
        <v>0</v>
      </c>
      <c r="AS10" s="70">
        <f t="shared" si="7"/>
        <v>0</v>
      </c>
      <c r="AT10" s="70">
        <f t="shared" si="5"/>
        <v>7</v>
      </c>
      <c r="AU10" s="70">
        <f t="shared" si="5"/>
        <v>0</v>
      </c>
      <c r="AV10" s="70">
        <f>SUM(AV8:AV9)</f>
        <v>7</v>
      </c>
      <c r="AW10" s="70">
        <f>SUM(AW8:AW9)</f>
        <v>0</v>
      </c>
      <c r="AX10" s="70">
        <f>SUM(AX8:AX9)</f>
        <v>7</v>
      </c>
      <c r="AY10" s="70"/>
      <c r="AZ10" s="70">
        <f t="shared" si="5"/>
        <v>0</v>
      </c>
      <c r="BA10" s="70">
        <f t="shared" si="5"/>
        <v>0</v>
      </c>
      <c r="BB10" s="70">
        <f t="shared" si="5"/>
        <v>7</v>
      </c>
      <c r="BC10" s="70">
        <f t="shared" si="5"/>
        <v>0</v>
      </c>
    </row>
    <row r="11" spans="1:57" s="62" customFormat="1" ht="15" customHeight="1" x14ac:dyDescent="0.2">
      <c r="A11" s="114"/>
      <c r="B11" s="64"/>
      <c r="C11" s="65"/>
      <c r="D11" s="73"/>
      <c r="E11" s="73"/>
      <c r="F11" s="64"/>
      <c r="G11" s="71"/>
      <c r="H11" s="71"/>
      <c r="I11" s="71"/>
      <c r="J11" s="115"/>
      <c r="K11" s="95"/>
      <c r="L11" s="95"/>
      <c r="M11" s="74"/>
      <c r="N11" s="67"/>
      <c r="O11" s="67"/>
      <c r="P11" s="67"/>
      <c r="Q11" s="66"/>
      <c r="R11" s="67"/>
      <c r="S11" s="67"/>
      <c r="T11" s="67"/>
      <c r="U11" s="67"/>
      <c r="V11" s="67"/>
      <c r="W11" s="67"/>
      <c r="X11" s="67"/>
      <c r="Y11" s="67"/>
      <c r="Z11" s="66"/>
      <c r="AA11" s="66"/>
      <c r="AB11" s="66"/>
      <c r="AC11" s="66"/>
      <c r="AD11" s="66"/>
      <c r="AE11" s="66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</row>
    <row r="12" spans="1:57" s="62" customFormat="1" ht="15" customHeight="1" x14ac:dyDescent="0.2">
      <c r="A12" s="75"/>
      <c r="B12" s="71" t="s">
        <v>341</v>
      </c>
      <c r="C12" s="64" t="s">
        <v>624</v>
      </c>
      <c r="D12" s="73" t="s">
        <v>318</v>
      </c>
      <c r="E12" s="73" t="s">
        <v>319</v>
      </c>
      <c r="F12" s="67" t="s">
        <v>438</v>
      </c>
      <c r="G12" s="201" t="s">
        <v>512</v>
      </c>
      <c r="H12" s="146" t="s">
        <v>363</v>
      </c>
      <c r="I12" s="200" t="s">
        <v>527</v>
      </c>
      <c r="J12" s="67" t="s">
        <v>243</v>
      </c>
      <c r="K12" s="87" t="s">
        <v>419</v>
      </c>
      <c r="L12" s="112"/>
      <c r="M12" s="113"/>
      <c r="N12" s="67">
        <v>14</v>
      </c>
      <c r="O12" s="103"/>
      <c r="P12" s="67">
        <v>1</v>
      </c>
      <c r="Q12" s="103"/>
      <c r="R12" s="67">
        <v>14</v>
      </c>
      <c r="S12" s="103"/>
      <c r="T12" s="67">
        <v>1</v>
      </c>
      <c r="U12" s="67"/>
      <c r="V12" s="67">
        <v>1</v>
      </c>
      <c r="W12" s="67"/>
      <c r="X12" s="67">
        <v>14</v>
      </c>
      <c r="Y12" s="102"/>
      <c r="Z12" s="66">
        <v>1</v>
      </c>
      <c r="AA12" s="66"/>
      <c r="AB12" s="66">
        <v>1</v>
      </c>
      <c r="AC12" s="66"/>
      <c r="AD12" s="66">
        <v>1</v>
      </c>
      <c r="AE12" s="103"/>
      <c r="AF12" s="67">
        <v>14</v>
      </c>
      <c r="AG12" s="103"/>
      <c r="AH12" s="67">
        <v>1</v>
      </c>
      <c r="AI12" s="67"/>
      <c r="AJ12" s="67">
        <v>1</v>
      </c>
      <c r="AK12" s="103"/>
      <c r="AL12" s="67">
        <v>1</v>
      </c>
      <c r="AM12" s="103"/>
      <c r="AN12" s="67">
        <v>14</v>
      </c>
      <c r="AO12" s="103"/>
      <c r="AP12" s="67">
        <v>1</v>
      </c>
      <c r="AQ12" s="67"/>
      <c r="AR12" s="67">
        <v>1</v>
      </c>
      <c r="AS12" s="103"/>
      <c r="AT12" s="67">
        <v>14</v>
      </c>
      <c r="AU12" s="103"/>
      <c r="AV12" s="67"/>
      <c r="AW12" s="103"/>
      <c r="AX12" s="103"/>
      <c r="AY12" s="103"/>
      <c r="AZ12" s="103"/>
      <c r="BA12" s="103"/>
      <c r="BB12" s="67"/>
      <c r="BC12" s="103"/>
      <c r="BD12" s="62" t="s">
        <v>623</v>
      </c>
    </row>
    <row r="13" spans="1:57" s="62" customFormat="1" ht="15" customHeight="1" x14ac:dyDescent="0.2">
      <c r="A13" s="75"/>
      <c r="B13" s="71" t="s">
        <v>341</v>
      </c>
      <c r="C13" s="64" t="s">
        <v>624</v>
      </c>
      <c r="D13" s="73" t="s">
        <v>410</v>
      </c>
      <c r="E13" s="73" t="s">
        <v>411</v>
      </c>
      <c r="F13" s="71" t="s">
        <v>361</v>
      </c>
      <c r="G13" s="201" t="s">
        <v>532</v>
      </c>
      <c r="H13" s="71" t="s">
        <v>361</v>
      </c>
      <c r="I13" s="200" t="s">
        <v>531</v>
      </c>
      <c r="J13" s="115" t="s">
        <v>243</v>
      </c>
      <c r="K13" s="112"/>
      <c r="L13" s="112"/>
      <c r="M13" s="113"/>
      <c r="N13" s="67">
        <v>12</v>
      </c>
      <c r="O13" s="103"/>
      <c r="P13" s="67">
        <v>1</v>
      </c>
      <c r="Q13" s="103"/>
      <c r="R13" s="67">
        <v>12</v>
      </c>
      <c r="S13" s="103"/>
      <c r="T13" s="67">
        <v>1</v>
      </c>
      <c r="U13" s="67"/>
      <c r="V13" s="67">
        <v>1</v>
      </c>
      <c r="W13" s="67"/>
      <c r="X13" s="67">
        <v>12</v>
      </c>
      <c r="Y13" s="102"/>
      <c r="Z13" s="66">
        <v>1</v>
      </c>
      <c r="AA13" s="66"/>
      <c r="AB13" s="66">
        <v>1</v>
      </c>
      <c r="AC13" s="66"/>
      <c r="AD13" s="66">
        <v>1</v>
      </c>
      <c r="AE13" s="103"/>
      <c r="AF13" s="67">
        <v>12</v>
      </c>
      <c r="AG13" s="103"/>
      <c r="AH13" s="67">
        <v>1</v>
      </c>
      <c r="AI13" s="67"/>
      <c r="AJ13" s="67">
        <v>1</v>
      </c>
      <c r="AK13" s="103"/>
      <c r="AL13" s="67">
        <v>1</v>
      </c>
      <c r="AM13" s="67"/>
      <c r="AN13" s="67">
        <v>12</v>
      </c>
      <c r="AO13" s="103"/>
      <c r="AP13" s="67">
        <v>1</v>
      </c>
      <c r="AQ13" s="67"/>
      <c r="AR13" s="67">
        <v>1</v>
      </c>
      <c r="AS13" s="103"/>
      <c r="AT13" s="67">
        <v>12</v>
      </c>
      <c r="AU13" s="103"/>
      <c r="AV13" s="67">
        <v>12</v>
      </c>
      <c r="AW13" s="103"/>
      <c r="AX13" s="67">
        <v>12</v>
      </c>
      <c r="AY13" s="103"/>
      <c r="AZ13" s="103"/>
      <c r="BA13" s="103"/>
      <c r="BB13" s="67">
        <v>12</v>
      </c>
      <c r="BC13" s="103"/>
    </row>
    <row r="14" spans="1:57" s="62" customFormat="1" ht="15" customHeight="1" x14ac:dyDescent="0.2">
      <c r="A14" s="116"/>
      <c r="B14" s="64" t="s">
        <v>341</v>
      </c>
      <c r="C14" s="64" t="s">
        <v>624</v>
      </c>
      <c r="D14" s="73" t="s">
        <v>250</v>
      </c>
      <c r="E14" s="73" t="s">
        <v>251</v>
      </c>
      <c r="F14" s="64" t="s">
        <v>128</v>
      </c>
      <c r="G14" s="71" t="s">
        <v>151</v>
      </c>
      <c r="H14" s="71" t="s">
        <v>363</v>
      </c>
      <c r="I14" s="200" t="s">
        <v>528</v>
      </c>
      <c r="J14" s="115" t="s">
        <v>243</v>
      </c>
      <c r="K14" s="87"/>
      <c r="L14" s="87"/>
      <c r="M14" s="124"/>
      <c r="N14" s="67">
        <v>6</v>
      </c>
      <c r="O14" s="67"/>
      <c r="P14" s="67">
        <v>1</v>
      </c>
      <c r="Q14" s="66"/>
      <c r="R14" s="67">
        <v>6</v>
      </c>
      <c r="S14" s="67"/>
      <c r="T14" s="67">
        <v>0</v>
      </c>
      <c r="U14" s="67"/>
      <c r="V14" s="67">
        <v>1</v>
      </c>
      <c r="W14" s="67"/>
      <c r="X14" s="67">
        <v>6</v>
      </c>
      <c r="Y14" s="67"/>
      <c r="Z14" s="66">
        <v>0</v>
      </c>
      <c r="AA14" s="66"/>
      <c r="AB14" s="66">
        <v>1</v>
      </c>
      <c r="AC14" s="66"/>
      <c r="AD14" s="66">
        <v>1</v>
      </c>
      <c r="AE14" s="66"/>
      <c r="AF14" s="67">
        <v>0</v>
      </c>
      <c r="AG14" s="67"/>
      <c r="AH14" s="67"/>
      <c r="AI14" s="67"/>
      <c r="AJ14" s="67"/>
      <c r="AK14" s="67"/>
      <c r="AL14" s="67"/>
      <c r="AM14" s="67"/>
      <c r="AN14" s="67">
        <v>0</v>
      </c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</row>
    <row r="15" spans="1:57" s="62" customFormat="1" ht="15" customHeight="1" x14ac:dyDescent="0.2">
      <c r="A15" s="116"/>
      <c r="B15" s="64" t="s">
        <v>341</v>
      </c>
      <c r="C15" s="64" t="s">
        <v>624</v>
      </c>
      <c r="D15" s="73" t="s">
        <v>252</v>
      </c>
      <c r="E15" s="73" t="s">
        <v>253</v>
      </c>
      <c r="F15" s="64" t="s">
        <v>128</v>
      </c>
      <c r="G15" s="71" t="s">
        <v>151</v>
      </c>
      <c r="H15" s="71" t="s">
        <v>363</v>
      </c>
      <c r="I15" s="200" t="s">
        <v>528</v>
      </c>
      <c r="J15" s="115" t="s">
        <v>243</v>
      </c>
      <c r="K15" s="87"/>
      <c r="L15" s="87"/>
      <c r="M15" s="124"/>
      <c r="N15" s="67">
        <v>6</v>
      </c>
      <c r="O15" s="67"/>
      <c r="P15" s="67">
        <v>1</v>
      </c>
      <c r="Q15" s="66"/>
      <c r="R15" s="67">
        <v>6</v>
      </c>
      <c r="S15" s="67"/>
      <c r="T15" s="67">
        <v>1</v>
      </c>
      <c r="U15" s="67"/>
      <c r="V15" s="67">
        <v>0</v>
      </c>
      <c r="W15" s="67"/>
      <c r="X15" s="67">
        <v>6</v>
      </c>
      <c r="Y15" s="67"/>
      <c r="Z15" s="66">
        <v>1</v>
      </c>
      <c r="AA15" s="66"/>
      <c r="AB15" s="66">
        <v>0</v>
      </c>
      <c r="AC15" s="66"/>
      <c r="AD15" s="66">
        <v>0</v>
      </c>
      <c r="AE15" s="66"/>
      <c r="AF15" s="67">
        <v>0</v>
      </c>
      <c r="AG15" s="67"/>
      <c r="AH15" s="67"/>
      <c r="AI15" s="67"/>
      <c r="AJ15" s="67"/>
      <c r="AK15" s="67"/>
      <c r="AL15" s="67"/>
      <c r="AM15" s="67"/>
      <c r="AN15" s="67">
        <v>0</v>
      </c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</row>
    <row r="16" spans="1:57" s="62" customFormat="1" ht="15" customHeight="1" x14ac:dyDescent="0.2">
      <c r="A16" s="69"/>
      <c r="B16" s="69" t="s">
        <v>341</v>
      </c>
      <c r="C16" s="69"/>
      <c r="D16" s="69"/>
      <c r="E16" s="69" t="s">
        <v>354</v>
      </c>
      <c r="F16" s="69"/>
      <c r="G16" s="69"/>
      <c r="H16" s="69"/>
      <c r="I16" s="69"/>
      <c r="J16" s="69"/>
      <c r="K16" s="69"/>
      <c r="L16" s="69"/>
      <c r="M16" s="69"/>
      <c r="N16" s="70">
        <f>SUM(N12:N15)</f>
        <v>38</v>
      </c>
      <c r="O16" s="70">
        <f t="shared" ref="O16:BC16" si="8">SUM(O12:O15)</f>
        <v>0</v>
      </c>
      <c r="P16" s="70">
        <f t="shared" si="8"/>
        <v>4</v>
      </c>
      <c r="Q16" s="70">
        <f t="shared" si="8"/>
        <v>0</v>
      </c>
      <c r="R16" s="70">
        <f>SUM(R12:R15)</f>
        <v>38</v>
      </c>
      <c r="S16" s="70">
        <f t="shared" si="8"/>
        <v>0</v>
      </c>
      <c r="T16" s="70">
        <f t="shared" si="8"/>
        <v>3</v>
      </c>
      <c r="U16" s="70">
        <f t="shared" si="8"/>
        <v>0</v>
      </c>
      <c r="V16" s="70">
        <f t="shared" si="8"/>
        <v>3</v>
      </c>
      <c r="W16" s="70">
        <f t="shared" si="8"/>
        <v>0</v>
      </c>
      <c r="X16" s="70">
        <f>SUM(X12:X15)</f>
        <v>38</v>
      </c>
      <c r="Y16" s="70">
        <f t="shared" si="8"/>
        <v>0</v>
      </c>
      <c r="Z16" s="70">
        <f t="shared" si="8"/>
        <v>3</v>
      </c>
      <c r="AA16" s="70">
        <f t="shared" si="8"/>
        <v>0</v>
      </c>
      <c r="AB16" s="70">
        <f t="shared" si="8"/>
        <v>3</v>
      </c>
      <c r="AC16" s="70">
        <f t="shared" si="8"/>
        <v>0</v>
      </c>
      <c r="AD16" s="70">
        <f>SUM(AD12:AD15)</f>
        <v>3</v>
      </c>
      <c r="AE16" s="70">
        <f>SUM(AE12:AE15)</f>
        <v>0</v>
      </c>
      <c r="AF16" s="70">
        <f>SUM(AF12:AF15)</f>
        <v>26</v>
      </c>
      <c r="AG16" s="70">
        <f t="shared" si="8"/>
        <v>0</v>
      </c>
      <c r="AH16" s="70">
        <f t="shared" si="8"/>
        <v>2</v>
      </c>
      <c r="AI16" s="70">
        <f t="shared" si="8"/>
        <v>0</v>
      </c>
      <c r="AJ16" s="70">
        <f t="shared" si="8"/>
        <v>2</v>
      </c>
      <c r="AK16" s="70">
        <f t="shared" si="8"/>
        <v>0</v>
      </c>
      <c r="AL16" s="70">
        <f t="shared" si="8"/>
        <v>2</v>
      </c>
      <c r="AM16" s="70">
        <f t="shared" si="8"/>
        <v>0</v>
      </c>
      <c r="AN16" s="70">
        <f>SUM(AN12:AN15)</f>
        <v>26</v>
      </c>
      <c r="AO16" s="70">
        <f t="shared" ref="AO16" si="9">SUM(AO12:AO15)</f>
        <v>0</v>
      </c>
      <c r="AP16" s="70">
        <f t="shared" ref="AP16:AS16" si="10">SUM(AP12:AP15)</f>
        <v>2</v>
      </c>
      <c r="AQ16" s="70">
        <f t="shared" si="10"/>
        <v>0</v>
      </c>
      <c r="AR16" s="70">
        <f t="shared" si="10"/>
        <v>2</v>
      </c>
      <c r="AS16" s="70">
        <f t="shared" si="10"/>
        <v>0</v>
      </c>
      <c r="AT16" s="70">
        <f t="shared" si="8"/>
        <v>26</v>
      </c>
      <c r="AU16" s="70">
        <f t="shared" si="8"/>
        <v>0</v>
      </c>
      <c r="AV16" s="70">
        <f>SUM(AV12:AV15)</f>
        <v>12</v>
      </c>
      <c r="AW16" s="70">
        <f>SUM(AW12:AW15)</f>
        <v>0</v>
      </c>
      <c r="AX16" s="70">
        <f>SUM(AX12:AX15)</f>
        <v>12</v>
      </c>
      <c r="AY16" s="70"/>
      <c r="AZ16" s="70">
        <f t="shared" si="8"/>
        <v>0</v>
      </c>
      <c r="BA16" s="70">
        <f t="shared" si="8"/>
        <v>0</v>
      </c>
      <c r="BB16" s="70">
        <f t="shared" si="8"/>
        <v>12</v>
      </c>
      <c r="BC16" s="70">
        <f t="shared" si="8"/>
        <v>0</v>
      </c>
    </row>
    <row r="17" spans="1:56" s="62" customFormat="1" ht="15" customHeight="1" x14ac:dyDescent="0.2">
      <c r="A17" s="116"/>
      <c r="B17" s="64"/>
      <c r="C17" s="64"/>
      <c r="D17" s="73"/>
      <c r="E17" s="73"/>
      <c r="F17" s="64"/>
      <c r="G17" s="71"/>
      <c r="H17" s="71"/>
      <c r="I17" s="71"/>
      <c r="J17" s="67"/>
      <c r="K17" s="87"/>
      <c r="L17" s="87"/>
      <c r="M17" s="124"/>
      <c r="N17" s="67"/>
      <c r="O17" s="67"/>
      <c r="P17" s="67"/>
      <c r="Q17" s="66"/>
      <c r="R17" s="67"/>
      <c r="S17" s="67"/>
      <c r="T17" s="67"/>
      <c r="U17" s="67"/>
      <c r="V17" s="67"/>
      <c r="W17" s="67"/>
      <c r="X17" s="67"/>
      <c r="Y17" s="67"/>
      <c r="Z17" s="66"/>
      <c r="AA17" s="66"/>
      <c r="AB17" s="66"/>
      <c r="AC17" s="66"/>
      <c r="AD17" s="66"/>
      <c r="AE17" s="66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</row>
    <row r="18" spans="1:56" s="62" customFormat="1" ht="15" customHeight="1" x14ac:dyDescent="0.2">
      <c r="A18" s="114"/>
      <c r="B18" s="71" t="s">
        <v>339</v>
      </c>
      <c r="C18" s="64" t="s">
        <v>624</v>
      </c>
      <c r="D18" s="73" t="s">
        <v>392</v>
      </c>
      <c r="E18" s="73" t="s">
        <v>391</v>
      </c>
      <c r="F18" s="71" t="s">
        <v>361</v>
      </c>
      <c r="G18" s="201" t="s">
        <v>512</v>
      </c>
      <c r="H18" s="146" t="s">
        <v>361</v>
      </c>
      <c r="I18" s="200" t="s">
        <v>527</v>
      </c>
      <c r="J18" s="115" t="s">
        <v>243</v>
      </c>
      <c r="K18" s="95"/>
      <c r="L18" s="95"/>
      <c r="M18" s="74"/>
      <c r="N18" s="67">
        <v>14</v>
      </c>
      <c r="O18" s="67"/>
      <c r="P18" s="67">
        <v>1</v>
      </c>
      <c r="Q18" s="66"/>
      <c r="R18" s="67">
        <v>14</v>
      </c>
      <c r="S18" s="67"/>
      <c r="T18" s="67">
        <v>1</v>
      </c>
      <c r="U18" s="67"/>
      <c r="V18" s="67">
        <v>1</v>
      </c>
      <c r="W18" s="67"/>
      <c r="X18" s="67">
        <v>14</v>
      </c>
      <c r="Y18" s="67"/>
      <c r="Z18" s="66">
        <v>1</v>
      </c>
      <c r="AA18" s="66"/>
      <c r="AB18" s="66">
        <v>1</v>
      </c>
      <c r="AC18" s="66"/>
      <c r="AD18" s="66">
        <v>1</v>
      </c>
      <c r="AE18" s="66"/>
      <c r="AF18" s="67">
        <v>14</v>
      </c>
      <c r="AG18" s="67"/>
      <c r="AH18" s="67">
        <v>1</v>
      </c>
      <c r="AI18" s="67"/>
      <c r="AJ18" s="67">
        <v>1</v>
      </c>
      <c r="AK18" s="67"/>
      <c r="AL18" s="67">
        <v>1</v>
      </c>
      <c r="AM18" s="67"/>
      <c r="AN18" s="67">
        <v>14</v>
      </c>
      <c r="AO18" s="67"/>
      <c r="AP18" s="67">
        <v>1</v>
      </c>
      <c r="AQ18" s="67"/>
      <c r="AR18" s="67">
        <v>1</v>
      </c>
      <c r="AS18" s="67"/>
      <c r="AT18" s="67">
        <v>14</v>
      </c>
      <c r="AU18" s="67"/>
      <c r="AV18" s="67">
        <v>14</v>
      </c>
      <c r="AW18" s="67"/>
      <c r="AX18" s="67"/>
      <c r="AY18" s="67"/>
      <c r="AZ18" s="67"/>
      <c r="BA18" s="67"/>
      <c r="BB18" s="67"/>
      <c r="BC18" s="67"/>
    </row>
    <row r="19" spans="1:56" s="62" customFormat="1" ht="15" customHeight="1" x14ac:dyDescent="0.2">
      <c r="A19" s="114"/>
      <c r="B19" s="71" t="s">
        <v>339</v>
      </c>
      <c r="C19" s="64" t="s">
        <v>624</v>
      </c>
      <c r="D19" s="73" t="s">
        <v>53</v>
      </c>
      <c r="E19" s="73" t="s">
        <v>85</v>
      </c>
      <c r="F19" s="71" t="s">
        <v>128</v>
      </c>
      <c r="G19" s="71" t="s">
        <v>151</v>
      </c>
      <c r="H19" s="71" t="s">
        <v>363</v>
      </c>
      <c r="I19" s="200" t="s">
        <v>528</v>
      </c>
      <c r="J19" s="67" t="s">
        <v>243</v>
      </c>
      <c r="K19" s="95"/>
      <c r="L19" s="95"/>
      <c r="M19" s="74"/>
      <c r="N19" s="67">
        <v>6</v>
      </c>
      <c r="O19" s="67"/>
      <c r="P19" s="67">
        <v>1</v>
      </c>
      <c r="Q19" s="66"/>
      <c r="R19" s="67">
        <v>6</v>
      </c>
      <c r="S19" s="67"/>
      <c r="T19" s="67">
        <v>0</v>
      </c>
      <c r="U19" s="67"/>
      <c r="V19" s="67">
        <v>1</v>
      </c>
      <c r="W19" s="67"/>
      <c r="X19" s="67">
        <v>6</v>
      </c>
      <c r="Y19" s="67"/>
      <c r="Z19" s="66">
        <v>0</v>
      </c>
      <c r="AA19" s="66"/>
      <c r="AB19" s="66">
        <v>1</v>
      </c>
      <c r="AC19" s="66"/>
      <c r="AD19" s="66">
        <v>1</v>
      </c>
      <c r="AE19" s="66"/>
      <c r="AF19" s="67">
        <v>0</v>
      </c>
      <c r="AG19" s="67"/>
      <c r="AH19" s="67"/>
      <c r="AI19" s="67"/>
      <c r="AJ19" s="67"/>
      <c r="AK19" s="67"/>
      <c r="AL19" s="67"/>
      <c r="AM19" s="67"/>
      <c r="AN19" s="67">
        <v>0</v>
      </c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30"/>
    </row>
    <row r="20" spans="1:56" s="62" customFormat="1" ht="15" customHeight="1" x14ac:dyDescent="0.2">
      <c r="A20" s="114"/>
      <c r="B20" s="71" t="s">
        <v>339</v>
      </c>
      <c r="C20" s="64" t="s">
        <v>624</v>
      </c>
      <c r="D20" s="73" t="s">
        <v>54</v>
      </c>
      <c r="E20" s="73" t="s">
        <v>86</v>
      </c>
      <c r="F20" s="71" t="s">
        <v>418</v>
      </c>
      <c r="G20" s="71" t="s">
        <v>151</v>
      </c>
      <c r="H20" s="71" t="s">
        <v>363</v>
      </c>
      <c r="I20" s="200" t="s">
        <v>528</v>
      </c>
      <c r="J20" s="67" t="s">
        <v>243</v>
      </c>
      <c r="K20" s="95"/>
      <c r="L20" s="95"/>
      <c r="M20" s="74"/>
      <c r="N20" s="67">
        <v>6</v>
      </c>
      <c r="O20" s="67"/>
      <c r="P20" s="67">
        <v>1</v>
      </c>
      <c r="Q20" s="66"/>
      <c r="R20" s="67">
        <v>6</v>
      </c>
      <c r="S20" s="67"/>
      <c r="T20" s="67">
        <v>1</v>
      </c>
      <c r="U20" s="67"/>
      <c r="V20" s="67">
        <v>0</v>
      </c>
      <c r="W20" s="67"/>
      <c r="X20" s="67">
        <v>6</v>
      </c>
      <c r="Y20" s="67"/>
      <c r="Z20" s="66">
        <v>1</v>
      </c>
      <c r="AA20" s="66"/>
      <c r="AB20" s="66">
        <v>0</v>
      </c>
      <c r="AC20" s="66"/>
      <c r="AD20" s="66">
        <v>0</v>
      </c>
      <c r="AE20" s="66"/>
      <c r="AF20" s="67">
        <v>0</v>
      </c>
      <c r="AG20" s="67"/>
      <c r="AH20" s="67"/>
      <c r="AI20" s="67"/>
      <c r="AJ20" s="67"/>
      <c r="AK20" s="67"/>
      <c r="AL20" s="67"/>
      <c r="AM20" s="67"/>
      <c r="AN20" s="67">
        <v>0</v>
      </c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</row>
    <row r="21" spans="1:56" s="62" customFormat="1" ht="15" customHeight="1" x14ac:dyDescent="0.2">
      <c r="A21" s="69"/>
      <c r="B21" s="69" t="s">
        <v>339</v>
      </c>
      <c r="C21" s="69"/>
      <c r="D21" s="69"/>
      <c r="E21" s="69" t="s">
        <v>354</v>
      </c>
      <c r="F21" s="69"/>
      <c r="G21" s="69"/>
      <c r="H21" s="69"/>
      <c r="I21" s="69"/>
      <c r="J21" s="69"/>
      <c r="K21" s="69"/>
      <c r="L21" s="69"/>
      <c r="M21" s="69"/>
      <c r="N21" s="70">
        <f>SUM(N18:N20)</f>
        <v>26</v>
      </c>
      <c r="O21" s="70">
        <f>SUM(O18:O20)</f>
        <v>0</v>
      </c>
      <c r="P21" s="70">
        <f>SUM(P18:P20)</f>
        <v>3</v>
      </c>
      <c r="Q21" s="70">
        <f>SUM(Q18:Q20)</f>
        <v>0</v>
      </c>
      <c r="R21" s="70">
        <f>SUM(R18:R20)</f>
        <v>26</v>
      </c>
      <c r="S21" s="70">
        <f t="shared" ref="S21:BC21" si="11">SUM(S18:S20)</f>
        <v>0</v>
      </c>
      <c r="T21" s="70">
        <f t="shared" si="11"/>
        <v>2</v>
      </c>
      <c r="U21" s="70">
        <f t="shared" si="11"/>
        <v>0</v>
      </c>
      <c r="V21" s="70">
        <f t="shared" si="11"/>
        <v>2</v>
      </c>
      <c r="W21" s="70">
        <f t="shared" si="11"/>
        <v>0</v>
      </c>
      <c r="X21" s="70">
        <f t="shared" si="11"/>
        <v>26</v>
      </c>
      <c r="Y21" s="70">
        <f t="shared" si="11"/>
        <v>0</v>
      </c>
      <c r="Z21" s="70">
        <f t="shared" si="11"/>
        <v>2</v>
      </c>
      <c r="AA21" s="70">
        <f t="shared" si="11"/>
        <v>0</v>
      </c>
      <c r="AB21" s="70">
        <f t="shared" si="11"/>
        <v>2</v>
      </c>
      <c r="AC21" s="70">
        <f t="shared" si="11"/>
        <v>0</v>
      </c>
      <c r="AD21" s="70">
        <f t="shared" si="11"/>
        <v>2</v>
      </c>
      <c r="AE21" s="70">
        <f t="shared" si="11"/>
        <v>0</v>
      </c>
      <c r="AF21" s="70">
        <f t="shared" si="11"/>
        <v>14</v>
      </c>
      <c r="AG21" s="70">
        <f t="shared" si="11"/>
        <v>0</v>
      </c>
      <c r="AH21" s="70">
        <f t="shared" si="11"/>
        <v>1</v>
      </c>
      <c r="AI21" s="70">
        <f t="shared" si="11"/>
        <v>0</v>
      </c>
      <c r="AJ21" s="70">
        <f t="shared" si="11"/>
        <v>1</v>
      </c>
      <c r="AK21" s="70">
        <f t="shared" si="11"/>
        <v>0</v>
      </c>
      <c r="AL21" s="70">
        <f t="shared" si="11"/>
        <v>1</v>
      </c>
      <c r="AM21" s="70">
        <f t="shared" si="11"/>
        <v>0</v>
      </c>
      <c r="AN21" s="70">
        <f t="shared" ref="AN21:AO21" si="12">SUM(AN18:AN20)</f>
        <v>14</v>
      </c>
      <c r="AO21" s="70">
        <f t="shared" si="12"/>
        <v>0</v>
      </c>
      <c r="AP21" s="70">
        <f t="shared" ref="AP21:AS21" si="13">SUM(AP18:AP20)</f>
        <v>1</v>
      </c>
      <c r="AQ21" s="70">
        <f t="shared" si="13"/>
        <v>0</v>
      </c>
      <c r="AR21" s="70">
        <f t="shared" si="13"/>
        <v>1</v>
      </c>
      <c r="AS21" s="70">
        <f t="shared" si="13"/>
        <v>0</v>
      </c>
      <c r="AT21" s="70">
        <f t="shared" si="11"/>
        <v>14</v>
      </c>
      <c r="AU21" s="70">
        <f t="shared" si="11"/>
        <v>0</v>
      </c>
      <c r="AV21" s="70">
        <f>SUM(AV18:AV20)</f>
        <v>14</v>
      </c>
      <c r="AW21" s="70">
        <f>SUM(AW18:AW20)</f>
        <v>0</v>
      </c>
      <c r="AX21" s="70">
        <f>SUM(AX18:AX20)</f>
        <v>0</v>
      </c>
      <c r="AY21" s="70"/>
      <c r="AZ21" s="70">
        <f t="shared" si="11"/>
        <v>0</v>
      </c>
      <c r="BA21" s="70">
        <f t="shared" si="11"/>
        <v>0</v>
      </c>
      <c r="BB21" s="70">
        <f t="shared" si="11"/>
        <v>0</v>
      </c>
      <c r="BC21" s="70">
        <f t="shared" si="11"/>
        <v>0</v>
      </c>
    </row>
    <row r="22" spans="1:56" s="62" customFormat="1" ht="1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</row>
    <row r="23" spans="1:56" s="62" customFormat="1" ht="15" customHeight="1" x14ac:dyDescent="0.2">
      <c r="A23" s="75"/>
      <c r="B23" s="77" t="s">
        <v>344</v>
      </c>
      <c r="C23" s="64" t="s">
        <v>624</v>
      </c>
      <c r="D23" s="73" t="s">
        <v>187</v>
      </c>
      <c r="E23" s="73" t="s">
        <v>64</v>
      </c>
      <c r="F23" s="67" t="s">
        <v>125</v>
      </c>
      <c r="G23" s="71" t="s">
        <v>151</v>
      </c>
      <c r="H23" s="71" t="s">
        <v>363</v>
      </c>
      <c r="I23" s="200" t="s">
        <v>528</v>
      </c>
      <c r="J23" s="67" t="s">
        <v>243</v>
      </c>
      <c r="K23" s="95"/>
      <c r="L23" s="95"/>
      <c r="M23" s="74"/>
      <c r="N23" s="67">
        <v>6</v>
      </c>
      <c r="O23" s="67"/>
      <c r="P23" s="67">
        <v>1</v>
      </c>
      <c r="Q23" s="66"/>
      <c r="R23" s="67">
        <v>6</v>
      </c>
      <c r="S23" s="67"/>
      <c r="T23" s="67">
        <v>1</v>
      </c>
      <c r="U23" s="67"/>
      <c r="V23" s="67">
        <v>1</v>
      </c>
      <c r="W23" s="67"/>
      <c r="X23" s="67">
        <v>6</v>
      </c>
      <c r="Y23" s="67"/>
      <c r="Z23" s="66">
        <v>1</v>
      </c>
      <c r="AA23" s="66"/>
      <c r="AB23" s="66">
        <v>1</v>
      </c>
      <c r="AC23" s="66"/>
      <c r="AD23" s="66">
        <v>1</v>
      </c>
      <c r="AE23" s="66"/>
      <c r="AF23" s="67">
        <v>0</v>
      </c>
      <c r="AG23" s="67"/>
      <c r="AH23" s="67"/>
      <c r="AI23" s="67"/>
      <c r="AJ23" s="67"/>
      <c r="AK23" s="67"/>
      <c r="AL23" s="67"/>
      <c r="AM23" s="67"/>
      <c r="AN23" s="67">
        <v>0</v>
      </c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</row>
    <row r="24" spans="1:56" s="62" customFormat="1" ht="15" customHeight="1" x14ac:dyDescent="0.2">
      <c r="A24" s="75"/>
      <c r="B24" s="71" t="s">
        <v>344</v>
      </c>
      <c r="C24" s="64" t="s">
        <v>624</v>
      </c>
      <c r="D24" s="73" t="s">
        <v>65</v>
      </c>
      <c r="E24" s="73" t="s">
        <v>66</v>
      </c>
      <c r="F24" s="71" t="s">
        <v>128</v>
      </c>
      <c r="G24" s="71" t="s">
        <v>352</v>
      </c>
      <c r="H24" s="71" t="s">
        <v>363</v>
      </c>
      <c r="I24" s="200" t="s">
        <v>529</v>
      </c>
      <c r="J24" s="67" t="s">
        <v>243</v>
      </c>
      <c r="K24" s="87" t="s">
        <v>419</v>
      </c>
      <c r="L24" s="95"/>
      <c r="M24" s="74"/>
      <c r="N24" s="67">
        <v>0</v>
      </c>
      <c r="O24" s="67"/>
      <c r="P24" s="67">
        <v>0</v>
      </c>
      <c r="Q24" s="66"/>
      <c r="R24" s="67">
        <v>0</v>
      </c>
      <c r="S24" s="67"/>
      <c r="T24" s="67">
        <v>0</v>
      </c>
      <c r="U24" s="67"/>
      <c r="V24" s="67">
        <v>0</v>
      </c>
      <c r="W24" s="67"/>
      <c r="X24" s="67">
        <v>0</v>
      </c>
      <c r="Y24" s="67"/>
      <c r="Z24" s="66">
        <v>0</v>
      </c>
      <c r="AA24" s="66"/>
      <c r="AB24" s="66">
        <v>0</v>
      </c>
      <c r="AC24" s="66"/>
      <c r="AD24" s="66">
        <v>0</v>
      </c>
      <c r="AE24" s="66"/>
      <c r="AF24" s="67">
        <v>0</v>
      </c>
      <c r="AG24" s="67"/>
      <c r="AH24" s="67">
        <v>0</v>
      </c>
      <c r="AI24" s="67"/>
      <c r="AJ24" s="67">
        <v>0</v>
      </c>
      <c r="AK24" s="67"/>
      <c r="AL24" s="67">
        <v>0</v>
      </c>
      <c r="AM24" s="67"/>
      <c r="AN24" s="67">
        <v>0</v>
      </c>
      <c r="AO24" s="67"/>
      <c r="AP24" s="67">
        <v>0</v>
      </c>
      <c r="AQ24" s="67"/>
      <c r="AR24" s="67">
        <v>0</v>
      </c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2" t="s">
        <v>595</v>
      </c>
    </row>
    <row r="25" spans="1:56" s="62" customFormat="1" ht="15" customHeight="1" x14ac:dyDescent="0.2">
      <c r="A25" s="114"/>
      <c r="B25" s="71" t="s">
        <v>344</v>
      </c>
      <c r="C25" s="64" t="s">
        <v>624</v>
      </c>
      <c r="D25" s="73" t="s">
        <v>62</v>
      </c>
      <c r="E25" s="73" t="s">
        <v>63</v>
      </c>
      <c r="F25" s="79" t="s">
        <v>412</v>
      </c>
      <c r="G25" s="201" t="s">
        <v>532</v>
      </c>
      <c r="H25" s="71" t="s">
        <v>363</v>
      </c>
      <c r="I25" s="200" t="s">
        <v>531</v>
      </c>
      <c r="J25" s="67" t="s">
        <v>243</v>
      </c>
      <c r="K25" s="87" t="s">
        <v>419</v>
      </c>
      <c r="L25" s="98" t="s">
        <v>662</v>
      </c>
      <c r="M25" s="127"/>
      <c r="N25" s="66">
        <v>14</v>
      </c>
      <c r="O25" s="66"/>
      <c r="P25" s="66">
        <v>1</v>
      </c>
      <c r="Q25" s="66"/>
      <c r="R25" s="66">
        <v>14</v>
      </c>
      <c r="S25" s="67"/>
      <c r="T25" s="67">
        <v>1</v>
      </c>
      <c r="U25" s="67"/>
      <c r="V25" s="67">
        <v>1</v>
      </c>
      <c r="W25" s="67"/>
      <c r="X25" s="66">
        <v>14</v>
      </c>
      <c r="Y25" s="67"/>
      <c r="Z25" s="66">
        <v>1</v>
      </c>
      <c r="AA25" s="66"/>
      <c r="AB25" s="66">
        <v>1</v>
      </c>
      <c r="AC25" s="66"/>
      <c r="AD25" s="66">
        <v>1</v>
      </c>
      <c r="AE25" s="66"/>
      <c r="AF25" s="66">
        <v>14</v>
      </c>
      <c r="AG25" s="67"/>
      <c r="AH25" s="67">
        <v>1</v>
      </c>
      <c r="AI25" s="67"/>
      <c r="AJ25" s="67">
        <v>1</v>
      </c>
      <c r="AK25" s="67"/>
      <c r="AL25" s="67">
        <v>1</v>
      </c>
      <c r="AM25" s="67"/>
      <c r="AN25" s="66">
        <v>14</v>
      </c>
      <c r="AO25" s="67"/>
      <c r="AP25" s="67">
        <v>1</v>
      </c>
      <c r="AQ25" s="67"/>
      <c r="AR25" s="67">
        <v>1</v>
      </c>
      <c r="AS25" s="67"/>
      <c r="AT25" s="67">
        <v>14</v>
      </c>
      <c r="AU25" s="67"/>
      <c r="AV25" s="67">
        <v>14</v>
      </c>
      <c r="AW25" s="67"/>
      <c r="AX25" s="67">
        <v>14</v>
      </c>
      <c r="AY25" s="67"/>
      <c r="AZ25" s="67"/>
      <c r="BA25" s="67"/>
      <c r="BB25" s="67">
        <v>14</v>
      </c>
      <c r="BC25" s="67"/>
    </row>
    <row r="26" spans="1:56" s="62" customFormat="1" ht="15" customHeight="1" x14ac:dyDescent="0.2">
      <c r="A26" s="75"/>
      <c r="B26" s="71" t="s">
        <v>344</v>
      </c>
      <c r="C26" s="64" t="s">
        <v>624</v>
      </c>
      <c r="D26" s="73" t="s">
        <v>67</v>
      </c>
      <c r="E26" s="73" t="s">
        <v>68</v>
      </c>
      <c r="F26" s="71" t="s">
        <v>129</v>
      </c>
      <c r="G26" s="201" t="s">
        <v>532</v>
      </c>
      <c r="H26" s="71" t="s">
        <v>363</v>
      </c>
      <c r="I26" s="200" t="s">
        <v>531</v>
      </c>
      <c r="J26" s="67" t="s">
        <v>243</v>
      </c>
      <c r="K26" s="95"/>
      <c r="L26" s="95"/>
      <c r="M26" s="74"/>
      <c r="N26" s="67">
        <v>18</v>
      </c>
      <c r="O26" s="67"/>
      <c r="P26" s="67">
        <v>1</v>
      </c>
      <c r="Q26" s="66"/>
      <c r="R26" s="67">
        <v>18</v>
      </c>
      <c r="S26" s="67"/>
      <c r="T26" s="67">
        <v>1</v>
      </c>
      <c r="U26" s="67"/>
      <c r="V26" s="67">
        <v>1</v>
      </c>
      <c r="W26" s="67"/>
      <c r="X26" s="67">
        <v>18</v>
      </c>
      <c r="Y26" s="67"/>
      <c r="Z26" s="66">
        <v>1</v>
      </c>
      <c r="AA26" s="66"/>
      <c r="AB26" s="66">
        <v>1</v>
      </c>
      <c r="AC26" s="66"/>
      <c r="AD26" s="66">
        <v>1</v>
      </c>
      <c r="AE26" s="66"/>
      <c r="AF26" s="67">
        <v>18</v>
      </c>
      <c r="AG26" s="67"/>
      <c r="AH26" s="67">
        <v>1</v>
      </c>
      <c r="AI26" s="67"/>
      <c r="AJ26" s="67">
        <v>1</v>
      </c>
      <c r="AK26" s="67"/>
      <c r="AL26" s="67">
        <v>1</v>
      </c>
      <c r="AM26" s="67"/>
      <c r="AN26" s="67">
        <v>18</v>
      </c>
      <c r="AO26" s="67"/>
      <c r="AP26" s="67">
        <v>1</v>
      </c>
      <c r="AQ26" s="67"/>
      <c r="AR26" s="67">
        <v>1</v>
      </c>
      <c r="AS26" s="67"/>
      <c r="AT26" s="67">
        <v>18</v>
      </c>
      <c r="AU26" s="67"/>
      <c r="AV26" s="67">
        <v>18</v>
      </c>
      <c r="AW26" s="67"/>
      <c r="AX26" s="67">
        <v>18</v>
      </c>
      <c r="AY26" s="67"/>
      <c r="AZ26" s="67"/>
      <c r="BA26" s="67"/>
      <c r="BB26" s="67">
        <v>18</v>
      </c>
      <c r="BC26" s="67"/>
    </row>
    <row r="27" spans="1:56" s="62" customFormat="1" ht="15" customHeight="1" x14ac:dyDescent="0.2">
      <c r="A27" s="75"/>
      <c r="B27" s="71" t="s">
        <v>344</v>
      </c>
      <c r="C27" s="64" t="s">
        <v>624</v>
      </c>
      <c r="D27" s="73">
        <v>11264500</v>
      </c>
      <c r="E27" s="73" t="s">
        <v>524</v>
      </c>
      <c r="F27" s="71"/>
      <c r="G27" s="71" t="s">
        <v>151</v>
      </c>
      <c r="H27" s="71" t="s">
        <v>363</v>
      </c>
      <c r="I27" s="200" t="s">
        <v>528</v>
      </c>
      <c r="J27" s="67" t="s">
        <v>243</v>
      </c>
      <c r="K27" s="95" t="s">
        <v>668</v>
      </c>
      <c r="L27" s="95" t="s">
        <v>669</v>
      </c>
      <c r="M27" s="74"/>
      <c r="N27" s="66">
        <v>6</v>
      </c>
      <c r="O27" s="66"/>
      <c r="P27" s="66">
        <v>1</v>
      </c>
      <c r="Q27" s="66"/>
      <c r="R27" s="66">
        <v>6</v>
      </c>
      <c r="S27" s="67"/>
      <c r="T27" s="67">
        <v>0</v>
      </c>
      <c r="U27" s="67"/>
      <c r="V27" s="67">
        <v>1</v>
      </c>
      <c r="W27" s="67"/>
      <c r="X27" s="66">
        <v>6</v>
      </c>
      <c r="Y27" s="67"/>
      <c r="Z27" s="66">
        <v>0</v>
      </c>
      <c r="AA27" s="66"/>
      <c r="AB27" s="66">
        <v>1</v>
      </c>
      <c r="AC27" s="66"/>
      <c r="AD27" s="66">
        <v>1</v>
      </c>
      <c r="AE27" s="66"/>
      <c r="AF27" s="66">
        <v>0</v>
      </c>
      <c r="AG27" s="67"/>
      <c r="AH27" s="66"/>
      <c r="AI27" s="66"/>
      <c r="AJ27" s="66"/>
      <c r="AK27" s="67"/>
      <c r="AL27" s="67"/>
      <c r="AM27" s="67"/>
      <c r="AN27" s="66">
        <v>0</v>
      </c>
      <c r="AO27" s="67"/>
      <c r="AP27" s="66"/>
      <c r="AQ27" s="66"/>
      <c r="AR27" s="66"/>
      <c r="AS27" s="67"/>
      <c r="AT27" s="67"/>
      <c r="AV27" s="67"/>
      <c r="AW27" s="67"/>
      <c r="AX27" s="67"/>
      <c r="AY27" s="67"/>
      <c r="AZ27" s="67"/>
      <c r="BA27" s="67"/>
      <c r="BB27" s="67"/>
      <c r="BC27" s="67"/>
    </row>
    <row r="28" spans="1:56" s="62" customFormat="1" ht="29.25" customHeight="1" x14ac:dyDescent="0.2">
      <c r="A28" s="114"/>
      <c r="B28" s="71" t="s">
        <v>344</v>
      </c>
      <c r="C28" s="64" t="s">
        <v>624</v>
      </c>
      <c r="D28" s="73" t="s">
        <v>189</v>
      </c>
      <c r="E28" s="73" t="s">
        <v>153</v>
      </c>
      <c r="F28" s="79" t="s">
        <v>125</v>
      </c>
      <c r="G28" s="71" t="s">
        <v>622</v>
      </c>
      <c r="H28" s="71" t="s">
        <v>363</v>
      </c>
      <c r="I28" s="200" t="s">
        <v>528</v>
      </c>
      <c r="J28" s="67" t="s">
        <v>503</v>
      </c>
      <c r="K28" s="98"/>
      <c r="L28" s="98"/>
      <c r="M28" s="127"/>
      <c r="N28" s="66">
        <v>0</v>
      </c>
      <c r="O28" s="66"/>
      <c r="P28" s="66"/>
      <c r="Q28" s="66"/>
      <c r="R28" s="66">
        <v>0</v>
      </c>
      <c r="S28" s="67"/>
      <c r="T28" s="67"/>
      <c r="U28" s="67"/>
      <c r="V28" s="67"/>
      <c r="W28" s="67"/>
      <c r="X28" s="66">
        <v>0</v>
      </c>
      <c r="Y28" s="67"/>
      <c r="Z28" s="66"/>
      <c r="AA28" s="66"/>
      <c r="AB28" s="66"/>
      <c r="AC28" s="66"/>
      <c r="AD28" s="66"/>
      <c r="AE28" s="66"/>
      <c r="AF28" s="66">
        <v>0</v>
      </c>
      <c r="AG28" s="67"/>
      <c r="AH28" s="66"/>
      <c r="AI28" s="66"/>
      <c r="AJ28" s="66"/>
      <c r="AK28" s="67"/>
      <c r="AL28" s="67"/>
      <c r="AM28" s="67"/>
      <c r="AN28" s="66">
        <v>0</v>
      </c>
      <c r="AO28" s="67"/>
      <c r="AP28" s="66"/>
      <c r="AQ28" s="66"/>
      <c r="AR28" s="66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2" t="s">
        <v>525</v>
      </c>
    </row>
    <row r="29" spans="1:56" s="62" customFormat="1" ht="15" customHeight="1" x14ac:dyDescent="0.2">
      <c r="A29" s="114"/>
      <c r="B29" s="71" t="s">
        <v>344</v>
      </c>
      <c r="C29" s="64" t="s">
        <v>624</v>
      </c>
      <c r="D29" s="73" t="s">
        <v>180</v>
      </c>
      <c r="E29" s="73" t="s">
        <v>181</v>
      </c>
      <c r="F29" s="79" t="s">
        <v>127</v>
      </c>
      <c r="G29" s="201" t="s">
        <v>532</v>
      </c>
      <c r="H29" s="71" t="s">
        <v>363</v>
      </c>
      <c r="I29" s="200" t="s">
        <v>531</v>
      </c>
      <c r="J29" s="67" t="s">
        <v>243</v>
      </c>
      <c r="K29" s="98"/>
      <c r="L29" s="98"/>
      <c r="M29" s="127"/>
      <c r="N29" s="67">
        <v>18</v>
      </c>
      <c r="O29" s="67"/>
      <c r="P29" s="67">
        <v>1</v>
      </c>
      <c r="Q29" s="66"/>
      <c r="R29" s="67">
        <v>18</v>
      </c>
      <c r="S29" s="67"/>
      <c r="T29" s="67">
        <v>1</v>
      </c>
      <c r="U29" s="67"/>
      <c r="V29" s="67">
        <v>1</v>
      </c>
      <c r="W29" s="67"/>
      <c r="X29" s="67">
        <v>18</v>
      </c>
      <c r="Y29" s="67"/>
      <c r="Z29" s="66">
        <v>1</v>
      </c>
      <c r="AA29" s="66"/>
      <c r="AB29" s="66">
        <v>1</v>
      </c>
      <c r="AC29" s="66"/>
      <c r="AD29" s="66">
        <v>1</v>
      </c>
      <c r="AE29" s="66"/>
      <c r="AF29" s="67">
        <v>18</v>
      </c>
      <c r="AG29" s="67"/>
      <c r="AH29" s="67">
        <v>1</v>
      </c>
      <c r="AI29" s="67"/>
      <c r="AJ29" s="67">
        <v>1</v>
      </c>
      <c r="AK29" s="67"/>
      <c r="AL29" s="67">
        <v>1</v>
      </c>
      <c r="AM29" s="67"/>
      <c r="AN29" s="67">
        <v>18</v>
      </c>
      <c r="AO29" s="67"/>
      <c r="AP29" s="67">
        <v>1</v>
      </c>
      <c r="AQ29" s="67"/>
      <c r="AR29" s="67">
        <v>1</v>
      </c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</row>
    <row r="30" spans="1:56" s="62" customFormat="1" ht="15" customHeight="1" x14ac:dyDescent="0.2">
      <c r="A30" s="69"/>
      <c r="B30" s="69" t="s">
        <v>344</v>
      </c>
      <c r="C30" s="69"/>
      <c r="D30" s="69"/>
      <c r="E30" s="69" t="s">
        <v>354</v>
      </c>
      <c r="F30" s="69"/>
      <c r="G30" s="69"/>
      <c r="H30" s="69"/>
      <c r="I30" s="69"/>
      <c r="J30" s="69"/>
      <c r="K30" s="69"/>
      <c r="L30" s="69"/>
      <c r="M30" s="69"/>
      <c r="N30" s="70">
        <f>SUM(N23:N29)</f>
        <v>62</v>
      </c>
      <c r="O30" s="70">
        <f t="shared" ref="O30:BC30" si="14">SUM(O23:O29)</f>
        <v>0</v>
      </c>
      <c r="P30" s="70">
        <f t="shared" si="14"/>
        <v>5</v>
      </c>
      <c r="Q30" s="70">
        <f t="shared" si="14"/>
        <v>0</v>
      </c>
      <c r="R30" s="70">
        <f>SUM(R23:R29)</f>
        <v>62</v>
      </c>
      <c r="S30" s="70">
        <f t="shared" si="14"/>
        <v>0</v>
      </c>
      <c r="T30" s="70">
        <f t="shared" si="14"/>
        <v>4</v>
      </c>
      <c r="U30" s="70">
        <f t="shared" si="14"/>
        <v>0</v>
      </c>
      <c r="V30" s="70">
        <f t="shared" si="14"/>
        <v>5</v>
      </c>
      <c r="W30" s="70">
        <f t="shared" si="14"/>
        <v>0</v>
      </c>
      <c r="X30" s="70">
        <f>SUM(X23:X29)</f>
        <v>62</v>
      </c>
      <c r="Y30" s="70">
        <f t="shared" si="14"/>
        <v>0</v>
      </c>
      <c r="Z30" s="70">
        <f t="shared" si="14"/>
        <v>4</v>
      </c>
      <c r="AA30" s="70">
        <f t="shared" si="14"/>
        <v>0</v>
      </c>
      <c r="AB30" s="70">
        <f t="shared" si="14"/>
        <v>5</v>
      </c>
      <c r="AC30" s="70">
        <f t="shared" si="14"/>
        <v>0</v>
      </c>
      <c r="AD30" s="70">
        <f>SUM(AD23:AD29)</f>
        <v>5</v>
      </c>
      <c r="AE30" s="70">
        <f>SUM(AE23:AE29)</f>
        <v>0</v>
      </c>
      <c r="AF30" s="70">
        <f>SUM(AF23:AF29)</f>
        <v>50</v>
      </c>
      <c r="AG30" s="70">
        <f t="shared" si="14"/>
        <v>0</v>
      </c>
      <c r="AH30" s="70">
        <f t="shared" si="14"/>
        <v>3</v>
      </c>
      <c r="AI30" s="70">
        <f t="shared" si="14"/>
        <v>0</v>
      </c>
      <c r="AJ30" s="70">
        <f t="shared" si="14"/>
        <v>3</v>
      </c>
      <c r="AK30" s="70">
        <f t="shared" si="14"/>
        <v>0</v>
      </c>
      <c r="AL30" s="70">
        <f t="shared" si="14"/>
        <v>3</v>
      </c>
      <c r="AM30" s="70">
        <f t="shared" si="14"/>
        <v>0</v>
      </c>
      <c r="AN30" s="70">
        <f>SUM(AN23:AN29)</f>
        <v>50</v>
      </c>
      <c r="AO30" s="70">
        <f t="shared" ref="AO30" si="15">SUM(AO23:AO29)</f>
        <v>0</v>
      </c>
      <c r="AP30" s="70">
        <f t="shared" ref="AP30:AS30" si="16">SUM(AP23:AP29)</f>
        <v>3</v>
      </c>
      <c r="AQ30" s="70">
        <f t="shared" si="16"/>
        <v>0</v>
      </c>
      <c r="AR30" s="70">
        <f t="shared" si="16"/>
        <v>3</v>
      </c>
      <c r="AS30" s="70">
        <f t="shared" si="16"/>
        <v>0</v>
      </c>
      <c r="AT30" s="70">
        <f t="shared" si="14"/>
        <v>32</v>
      </c>
      <c r="AU30" s="70">
        <f t="shared" si="14"/>
        <v>0</v>
      </c>
      <c r="AV30" s="70">
        <f>SUM(AV23:AV29)</f>
        <v>32</v>
      </c>
      <c r="AW30" s="70">
        <f>SUM(AW23:AW29)</f>
        <v>0</v>
      </c>
      <c r="AX30" s="70">
        <f>SUM(AX23:AX29)</f>
        <v>32</v>
      </c>
      <c r="AY30" s="70"/>
      <c r="AZ30" s="70">
        <f t="shared" si="14"/>
        <v>0</v>
      </c>
      <c r="BA30" s="70">
        <f t="shared" si="14"/>
        <v>0</v>
      </c>
      <c r="BB30" s="70">
        <f t="shared" si="14"/>
        <v>32</v>
      </c>
      <c r="BC30" s="70">
        <f t="shared" si="14"/>
        <v>0</v>
      </c>
    </row>
    <row r="31" spans="1:56" s="62" customFormat="1" ht="15" customHeight="1" x14ac:dyDescent="0.2">
      <c r="A31" s="114"/>
      <c r="B31" s="71"/>
      <c r="C31" s="72"/>
      <c r="D31" s="73"/>
      <c r="E31" s="73"/>
      <c r="F31" s="79"/>
      <c r="G31" s="71"/>
      <c r="H31" s="71"/>
      <c r="I31" s="71"/>
      <c r="J31" s="67"/>
      <c r="K31" s="98"/>
      <c r="L31" s="98"/>
      <c r="M31" s="127"/>
      <c r="N31" s="67"/>
      <c r="O31" s="67"/>
      <c r="P31" s="67"/>
      <c r="Q31" s="66"/>
      <c r="R31" s="67"/>
      <c r="S31" s="67"/>
      <c r="T31" s="67"/>
      <c r="U31" s="67"/>
      <c r="V31" s="67"/>
      <c r="W31" s="67"/>
      <c r="X31" s="67"/>
      <c r="Y31" s="67"/>
      <c r="Z31" s="66"/>
      <c r="AA31" s="66"/>
      <c r="AB31" s="66"/>
      <c r="AC31" s="66"/>
      <c r="AD31" s="66"/>
      <c r="AE31" s="66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</row>
    <row r="32" spans="1:56" s="62" customFormat="1" ht="15" customHeight="1" x14ac:dyDescent="0.2">
      <c r="A32" s="114"/>
      <c r="B32" s="71" t="s">
        <v>336</v>
      </c>
      <c r="C32" s="64" t="s">
        <v>624</v>
      </c>
      <c r="D32" s="73" t="s">
        <v>204</v>
      </c>
      <c r="E32" s="73" t="s">
        <v>205</v>
      </c>
      <c r="F32" s="71" t="s">
        <v>126</v>
      </c>
      <c r="G32" s="71" t="s">
        <v>242</v>
      </c>
      <c r="H32" s="71" t="s">
        <v>363</v>
      </c>
      <c r="I32" s="200" t="s">
        <v>530</v>
      </c>
      <c r="J32" s="67" t="s">
        <v>243</v>
      </c>
      <c r="K32" s="95"/>
      <c r="L32" s="95"/>
      <c r="M32" s="74"/>
      <c r="N32" s="66">
        <v>24</v>
      </c>
      <c r="O32" s="66"/>
      <c r="P32" s="66">
        <v>1</v>
      </c>
      <c r="Q32" s="66"/>
      <c r="R32" s="66">
        <v>24</v>
      </c>
      <c r="S32" s="67"/>
      <c r="T32" s="67">
        <v>1</v>
      </c>
      <c r="U32" s="67"/>
      <c r="V32" s="67">
        <v>1</v>
      </c>
      <c r="W32" s="67"/>
      <c r="X32" s="66">
        <v>24</v>
      </c>
      <c r="Y32" s="67"/>
      <c r="Z32" s="66">
        <v>2</v>
      </c>
      <c r="AA32" s="66"/>
      <c r="AB32" s="66">
        <v>2</v>
      </c>
      <c r="AC32" s="66"/>
      <c r="AD32" s="66">
        <v>2</v>
      </c>
      <c r="AE32" s="66"/>
      <c r="AF32" s="66">
        <v>24</v>
      </c>
      <c r="AH32" s="67">
        <v>1</v>
      </c>
      <c r="AJ32" s="67">
        <v>1</v>
      </c>
      <c r="AL32" s="67">
        <v>1</v>
      </c>
      <c r="AN32" s="66">
        <v>24</v>
      </c>
      <c r="AP32" s="67">
        <v>1</v>
      </c>
      <c r="AR32" s="67">
        <v>1</v>
      </c>
      <c r="AX32" s="67"/>
    </row>
    <row r="33" spans="1:55" s="62" customFormat="1" ht="15" customHeight="1" x14ac:dyDescent="0.2">
      <c r="A33" s="114"/>
      <c r="B33" s="71" t="s">
        <v>336</v>
      </c>
      <c r="C33" s="64" t="s">
        <v>624</v>
      </c>
      <c r="D33" s="73" t="s">
        <v>199</v>
      </c>
      <c r="E33" s="73" t="s">
        <v>182</v>
      </c>
      <c r="F33" s="71" t="s">
        <v>128</v>
      </c>
      <c r="G33" s="201" t="s">
        <v>512</v>
      </c>
      <c r="H33" s="71" t="s">
        <v>363</v>
      </c>
      <c r="I33" s="200" t="s">
        <v>527</v>
      </c>
      <c r="J33" s="67" t="s">
        <v>243</v>
      </c>
      <c r="K33" s="87" t="s">
        <v>419</v>
      </c>
      <c r="L33" s="95"/>
      <c r="M33" s="74"/>
      <c r="N33" s="67">
        <v>18</v>
      </c>
      <c r="O33" s="67"/>
      <c r="P33" s="67">
        <v>1</v>
      </c>
      <c r="Q33" s="66"/>
      <c r="R33" s="67">
        <v>18</v>
      </c>
      <c r="S33" s="67"/>
      <c r="T33" s="67">
        <v>1</v>
      </c>
      <c r="U33" s="67"/>
      <c r="V33" s="67">
        <v>1</v>
      </c>
      <c r="W33" s="67"/>
      <c r="X33" s="67">
        <v>18</v>
      </c>
      <c r="Y33" s="67"/>
      <c r="Z33" s="66">
        <v>1</v>
      </c>
      <c r="AA33" s="66"/>
      <c r="AB33" s="66">
        <v>1</v>
      </c>
      <c r="AC33" s="66"/>
      <c r="AD33" s="66">
        <v>1</v>
      </c>
      <c r="AE33" s="66"/>
      <c r="AF33" s="67">
        <v>18</v>
      </c>
      <c r="AG33" s="67"/>
      <c r="AH33" s="67">
        <v>1</v>
      </c>
      <c r="AI33" s="67"/>
      <c r="AJ33" s="67">
        <v>1</v>
      </c>
      <c r="AK33" s="67"/>
      <c r="AL33" s="67">
        <v>1</v>
      </c>
      <c r="AM33" s="67"/>
      <c r="AN33" s="67">
        <v>18</v>
      </c>
      <c r="AO33" s="67"/>
      <c r="AP33" s="67">
        <v>1</v>
      </c>
      <c r="AQ33" s="67"/>
      <c r="AR33" s="67">
        <v>1</v>
      </c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</row>
    <row r="34" spans="1:55" s="62" customFormat="1" ht="15" customHeight="1" x14ac:dyDescent="0.2">
      <c r="A34" s="114"/>
      <c r="B34" s="71" t="s">
        <v>336</v>
      </c>
      <c r="C34" s="64" t="s">
        <v>624</v>
      </c>
      <c r="D34" s="73" t="s">
        <v>206</v>
      </c>
      <c r="E34" s="73" t="s">
        <v>207</v>
      </c>
      <c r="F34" s="71" t="s">
        <v>128</v>
      </c>
      <c r="G34" s="201" t="s">
        <v>512</v>
      </c>
      <c r="H34" s="71" t="s">
        <v>363</v>
      </c>
      <c r="I34" s="200" t="s">
        <v>527</v>
      </c>
      <c r="J34" s="67" t="s">
        <v>243</v>
      </c>
      <c r="K34" s="95"/>
      <c r="L34" s="95"/>
      <c r="M34" s="74"/>
      <c r="N34" s="66">
        <v>18</v>
      </c>
      <c r="O34" s="66"/>
      <c r="P34" s="66">
        <v>1</v>
      </c>
      <c r="Q34" s="66"/>
      <c r="R34" s="66">
        <v>18</v>
      </c>
      <c r="S34" s="67"/>
      <c r="T34" s="67">
        <v>1</v>
      </c>
      <c r="U34" s="67"/>
      <c r="V34" s="67">
        <v>1</v>
      </c>
      <c r="W34" s="67"/>
      <c r="X34" s="66">
        <v>18</v>
      </c>
      <c r="Y34" s="67"/>
      <c r="Z34" s="66">
        <v>1</v>
      </c>
      <c r="AA34" s="66"/>
      <c r="AB34" s="66">
        <v>1</v>
      </c>
      <c r="AC34" s="66"/>
      <c r="AD34" s="66">
        <v>1</v>
      </c>
      <c r="AE34" s="66"/>
      <c r="AF34" s="66">
        <v>18</v>
      </c>
      <c r="AH34" s="67">
        <v>1</v>
      </c>
      <c r="AI34" s="67"/>
      <c r="AJ34" s="67">
        <v>1</v>
      </c>
      <c r="AL34" s="67">
        <v>1</v>
      </c>
      <c r="AN34" s="66">
        <v>18</v>
      </c>
      <c r="AP34" s="67">
        <v>1</v>
      </c>
      <c r="AQ34" s="67"/>
      <c r="AR34" s="67">
        <v>1</v>
      </c>
      <c r="AX34" s="67"/>
    </row>
    <row r="35" spans="1:55" s="62" customFormat="1" ht="15" customHeight="1" x14ac:dyDescent="0.2">
      <c r="A35" s="69"/>
      <c r="B35" s="69" t="s">
        <v>336</v>
      </c>
      <c r="C35" s="69"/>
      <c r="D35" s="69"/>
      <c r="E35" s="69" t="s">
        <v>354</v>
      </c>
      <c r="F35" s="69"/>
      <c r="G35" s="69"/>
      <c r="H35" s="69"/>
      <c r="I35" s="69"/>
      <c r="J35" s="69"/>
      <c r="K35" s="69"/>
      <c r="L35" s="69"/>
      <c r="M35" s="69"/>
      <c r="N35" s="70">
        <f t="shared" ref="N35:BC35" si="17">SUM(N32:N34)</f>
        <v>60</v>
      </c>
      <c r="O35" s="70">
        <f t="shared" si="17"/>
        <v>0</v>
      </c>
      <c r="P35" s="70">
        <f t="shared" si="17"/>
        <v>3</v>
      </c>
      <c r="Q35" s="70">
        <f t="shared" si="17"/>
        <v>0</v>
      </c>
      <c r="R35" s="70">
        <f t="shared" si="17"/>
        <v>60</v>
      </c>
      <c r="S35" s="70">
        <f t="shared" si="17"/>
        <v>0</v>
      </c>
      <c r="T35" s="70">
        <f t="shared" si="17"/>
        <v>3</v>
      </c>
      <c r="U35" s="70">
        <f t="shared" si="17"/>
        <v>0</v>
      </c>
      <c r="V35" s="70">
        <f t="shared" si="17"/>
        <v>3</v>
      </c>
      <c r="W35" s="70">
        <f t="shared" si="17"/>
        <v>0</v>
      </c>
      <c r="X35" s="70">
        <f t="shared" si="17"/>
        <v>60</v>
      </c>
      <c r="Y35" s="70">
        <f t="shared" si="17"/>
        <v>0</v>
      </c>
      <c r="Z35" s="70">
        <f t="shared" si="17"/>
        <v>4</v>
      </c>
      <c r="AA35" s="70">
        <f t="shared" si="17"/>
        <v>0</v>
      </c>
      <c r="AB35" s="70">
        <f t="shared" si="17"/>
        <v>4</v>
      </c>
      <c r="AC35" s="70">
        <f t="shared" si="17"/>
        <v>0</v>
      </c>
      <c r="AD35" s="70">
        <f t="shared" si="17"/>
        <v>4</v>
      </c>
      <c r="AE35" s="70">
        <f t="shared" si="17"/>
        <v>0</v>
      </c>
      <c r="AF35" s="70">
        <f t="shared" si="17"/>
        <v>60</v>
      </c>
      <c r="AG35" s="70">
        <f t="shared" si="17"/>
        <v>0</v>
      </c>
      <c r="AH35" s="70">
        <f t="shared" si="17"/>
        <v>3</v>
      </c>
      <c r="AI35" s="70">
        <f t="shared" si="17"/>
        <v>0</v>
      </c>
      <c r="AJ35" s="70">
        <f t="shared" si="17"/>
        <v>3</v>
      </c>
      <c r="AK35" s="70">
        <f t="shared" si="17"/>
        <v>0</v>
      </c>
      <c r="AL35" s="70">
        <f t="shared" si="17"/>
        <v>3</v>
      </c>
      <c r="AM35" s="70">
        <f t="shared" si="17"/>
        <v>0</v>
      </c>
      <c r="AN35" s="70">
        <f t="shared" ref="AN35:AO35" si="18">SUM(AN32:AN34)</f>
        <v>60</v>
      </c>
      <c r="AO35" s="70">
        <f t="shared" si="18"/>
        <v>0</v>
      </c>
      <c r="AP35" s="70">
        <f t="shared" ref="AP35:AS35" si="19">SUM(AP32:AP34)</f>
        <v>3</v>
      </c>
      <c r="AQ35" s="70">
        <f t="shared" si="19"/>
        <v>0</v>
      </c>
      <c r="AR35" s="70">
        <f t="shared" si="19"/>
        <v>3</v>
      </c>
      <c r="AS35" s="70">
        <f t="shared" si="19"/>
        <v>0</v>
      </c>
      <c r="AT35" s="70">
        <f t="shared" si="17"/>
        <v>0</v>
      </c>
      <c r="AU35" s="70">
        <f t="shared" si="17"/>
        <v>0</v>
      </c>
      <c r="AV35" s="70">
        <f>SUM(AV32:AV34)</f>
        <v>0</v>
      </c>
      <c r="AW35" s="70">
        <f>SUM(AW32:AW34)</f>
        <v>0</v>
      </c>
      <c r="AX35" s="70">
        <f>SUM(AX32:AX34)</f>
        <v>0</v>
      </c>
      <c r="AY35" s="70"/>
      <c r="AZ35" s="70">
        <f t="shared" si="17"/>
        <v>0</v>
      </c>
      <c r="BA35" s="70">
        <f t="shared" si="17"/>
        <v>0</v>
      </c>
      <c r="BB35" s="70">
        <f t="shared" si="17"/>
        <v>0</v>
      </c>
      <c r="BC35" s="70">
        <f t="shared" si="17"/>
        <v>0</v>
      </c>
    </row>
    <row r="36" spans="1:55" s="62" customFormat="1" ht="15" customHeight="1" x14ac:dyDescent="0.2">
      <c r="A36" s="114"/>
      <c r="B36" s="71"/>
      <c r="C36" s="72"/>
      <c r="D36" s="73"/>
      <c r="E36" s="73"/>
      <c r="F36" s="71"/>
      <c r="G36" s="71"/>
      <c r="H36" s="71"/>
      <c r="I36" s="71"/>
      <c r="J36" s="67"/>
      <c r="K36" s="95"/>
      <c r="L36" s="95"/>
      <c r="M36" s="74"/>
      <c r="N36" s="66"/>
      <c r="O36" s="66"/>
      <c r="P36" s="66"/>
      <c r="Q36" s="66"/>
      <c r="R36" s="66"/>
      <c r="S36" s="67"/>
      <c r="T36" s="67"/>
      <c r="U36" s="67"/>
      <c r="V36" s="67"/>
      <c r="W36" s="67"/>
      <c r="X36" s="66"/>
      <c r="Y36" s="67"/>
      <c r="Z36" s="67"/>
      <c r="AA36" s="67"/>
      <c r="AB36" s="66"/>
      <c r="AC36" s="66"/>
      <c r="AD36" s="66"/>
      <c r="AE36" s="66"/>
      <c r="AF36" s="66"/>
      <c r="AN36" s="66"/>
      <c r="AX36" s="67"/>
    </row>
    <row r="37" spans="1:55" s="62" customFormat="1" ht="15" customHeight="1" x14ac:dyDescent="0.2">
      <c r="A37" s="76"/>
      <c r="B37" s="71" t="s">
        <v>320</v>
      </c>
      <c r="C37" s="64" t="s">
        <v>624</v>
      </c>
      <c r="D37" s="73" t="s">
        <v>34</v>
      </c>
      <c r="E37" s="73" t="s">
        <v>35</v>
      </c>
      <c r="F37" s="71" t="s">
        <v>128</v>
      </c>
      <c r="G37" s="201" t="s">
        <v>532</v>
      </c>
      <c r="H37" s="71" t="s">
        <v>363</v>
      </c>
      <c r="I37" s="200" t="s">
        <v>531</v>
      </c>
      <c r="J37" s="67" t="s">
        <v>243</v>
      </c>
      <c r="K37" s="98"/>
      <c r="L37" s="98"/>
      <c r="M37" s="74"/>
      <c r="N37" s="67">
        <v>18</v>
      </c>
      <c r="O37" s="67"/>
      <c r="P37" s="67">
        <v>1</v>
      </c>
      <c r="Q37" s="66"/>
      <c r="R37" s="67">
        <v>18</v>
      </c>
      <c r="S37" s="67"/>
      <c r="T37" s="67">
        <v>1</v>
      </c>
      <c r="U37" s="67"/>
      <c r="V37" s="67">
        <v>1</v>
      </c>
      <c r="W37" s="67"/>
      <c r="X37" s="67">
        <v>18</v>
      </c>
      <c r="Y37" s="67"/>
      <c r="Z37" s="66">
        <v>1</v>
      </c>
      <c r="AA37" s="66"/>
      <c r="AB37" s="66">
        <v>1</v>
      </c>
      <c r="AC37" s="66"/>
      <c r="AD37" s="66">
        <v>1</v>
      </c>
      <c r="AE37" s="66"/>
      <c r="AF37" s="67">
        <v>18</v>
      </c>
      <c r="AG37" s="67"/>
      <c r="AH37" s="67">
        <v>1</v>
      </c>
      <c r="AI37" s="67"/>
      <c r="AJ37" s="67">
        <v>1</v>
      </c>
      <c r="AK37" s="67"/>
      <c r="AL37" s="67">
        <v>1</v>
      </c>
      <c r="AM37" s="67"/>
      <c r="AN37" s="67">
        <v>18</v>
      </c>
      <c r="AO37" s="67"/>
      <c r="AP37" s="67">
        <v>1</v>
      </c>
      <c r="AQ37" s="67"/>
      <c r="AR37" s="67">
        <v>1</v>
      </c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</row>
    <row r="38" spans="1:55" s="62" customFormat="1" ht="15" customHeight="1" x14ac:dyDescent="0.2">
      <c r="A38" s="76"/>
      <c r="B38" s="71" t="s">
        <v>320</v>
      </c>
      <c r="C38" s="64" t="s">
        <v>624</v>
      </c>
      <c r="D38" s="73" t="s">
        <v>33</v>
      </c>
      <c r="E38" s="73" t="s">
        <v>37</v>
      </c>
      <c r="F38" s="71" t="s">
        <v>128</v>
      </c>
      <c r="G38" s="71" t="s">
        <v>151</v>
      </c>
      <c r="H38" s="71" t="s">
        <v>363</v>
      </c>
      <c r="I38" s="200" t="s">
        <v>528</v>
      </c>
      <c r="J38" s="67" t="s">
        <v>243</v>
      </c>
      <c r="K38" s="98"/>
      <c r="L38" s="98"/>
      <c r="M38" s="74"/>
      <c r="N38" s="66">
        <v>6</v>
      </c>
      <c r="O38" s="66"/>
      <c r="P38" s="66">
        <v>1</v>
      </c>
      <c r="Q38" s="66"/>
      <c r="R38" s="66">
        <v>6</v>
      </c>
      <c r="S38" s="67"/>
      <c r="T38" s="67">
        <v>1</v>
      </c>
      <c r="U38" s="67"/>
      <c r="V38" s="67">
        <v>0</v>
      </c>
      <c r="W38" s="67"/>
      <c r="X38" s="66">
        <v>6</v>
      </c>
      <c r="Y38" s="67"/>
      <c r="Z38" s="66">
        <v>1</v>
      </c>
      <c r="AA38" s="66"/>
      <c r="AB38" s="66">
        <v>0</v>
      </c>
      <c r="AC38" s="66"/>
      <c r="AD38" s="66">
        <v>0</v>
      </c>
      <c r="AE38" s="66"/>
      <c r="AF38" s="66">
        <v>0</v>
      </c>
      <c r="AG38" s="67"/>
      <c r="AH38" s="67"/>
      <c r="AI38" s="67"/>
      <c r="AJ38" s="67"/>
      <c r="AK38" s="67"/>
      <c r="AL38" s="67"/>
      <c r="AM38" s="67"/>
      <c r="AN38" s="66">
        <v>0</v>
      </c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</row>
    <row r="39" spans="1:55" s="62" customFormat="1" ht="15" customHeight="1" x14ac:dyDescent="0.2">
      <c r="A39" s="76"/>
      <c r="B39" s="71" t="s">
        <v>320</v>
      </c>
      <c r="C39" s="64" t="s">
        <v>624</v>
      </c>
      <c r="D39" s="73" t="s">
        <v>36</v>
      </c>
      <c r="E39" s="73" t="s">
        <v>38</v>
      </c>
      <c r="F39" s="71" t="s">
        <v>128</v>
      </c>
      <c r="G39" s="71" t="s">
        <v>242</v>
      </c>
      <c r="H39" s="71" t="s">
        <v>363</v>
      </c>
      <c r="I39" s="200" t="s">
        <v>530</v>
      </c>
      <c r="J39" s="67" t="s">
        <v>243</v>
      </c>
      <c r="K39" s="98"/>
      <c r="L39" s="98"/>
      <c r="M39" s="74"/>
      <c r="N39" s="66">
        <v>24</v>
      </c>
      <c r="O39" s="66"/>
      <c r="P39" s="66">
        <v>1</v>
      </c>
      <c r="Q39" s="66"/>
      <c r="R39" s="66">
        <v>24</v>
      </c>
      <c r="S39" s="67"/>
      <c r="T39" s="67">
        <v>1</v>
      </c>
      <c r="U39" s="67"/>
      <c r="V39" s="67">
        <v>1</v>
      </c>
      <c r="W39" s="67"/>
      <c r="X39" s="66">
        <v>24</v>
      </c>
      <c r="Y39" s="67"/>
      <c r="Z39" s="66">
        <v>2</v>
      </c>
      <c r="AA39" s="66"/>
      <c r="AB39" s="66">
        <v>2</v>
      </c>
      <c r="AC39" s="66"/>
      <c r="AD39" s="66">
        <v>2</v>
      </c>
      <c r="AE39" s="66"/>
      <c r="AF39" s="66">
        <v>24</v>
      </c>
      <c r="AG39" s="67"/>
      <c r="AH39" s="67">
        <v>1</v>
      </c>
      <c r="AI39" s="67"/>
      <c r="AJ39" s="67">
        <v>1</v>
      </c>
      <c r="AK39" s="67"/>
      <c r="AL39" s="67">
        <v>1</v>
      </c>
      <c r="AM39" s="67"/>
      <c r="AN39" s="66">
        <v>24</v>
      </c>
      <c r="AO39" s="67"/>
      <c r="AP39" s="67">
        <v>1</v>
      </c>
      <c r="AQ39" s="67"/>
      <c r="AR39" s="67">
        <v>1</v>
      </c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</row>
    <row r="40" spans="1:55" s="62" customFormat="1" ht="15" customHeight="1" x14ac:dyDescent="0.2">
      <c r="A40" s="69"/>
      <c r="B40" s="69" t="s">
        <v>320</v>
      </c>
      <c r="C40" s="69"/>
      <c r="D40" s="69"/>
      <c r="E40" s="69" t="s">
        <v>354</v>
      </c>
      <c r="F40" s="69"/>
      <c r="G40" s="69"/>
      <c r="H40" s="69"/>
      <c r="I40" s="69"/>
      <c r="J40" s="69"/>
      <c r="K40" s="69"/>
      <c r="L40" s="69"/>
      <c r="M40" s="69"/>
      <c r="N40" s="70">
        <f t="shared" ref="N40:BC40" si="20">SUM(N37:N39)</f>
        <v>48</v>
      </c>
      <c r="O40" s="70">
        <f t="shared" si="20"/>
        <v>0</v>
      </c>
      <c r="P40" s="70">
        <f t="shared" si="20"/>
        <v>3</v>
      </c>
      <c r="Q40" s="70">
        <f t="shared" si="20"/>
        <v>0</v>
      </c>
      <c r="R40" s="70">
        <f t="shared" si="20"/>
        <v>48</v>
      </c>
      <c r="S40" s="70">
        <f t="shared" si="20"/>
        <v>0</v>
      </c>
      <c r="T40" s="70">
        <f t="shared" si="20"/>
        <v>3</v>
      </c>
      <c r="U40" s="70">
        <f t="shared" si="20"/>
        <v>0</v>
      </c>
      <c r="V40" s="70">
        <f t="shared" si="20"/>
        <v>2</v>
      </c>
      <c r="W40" s="70">
        <f t="shared" si="20"/>
        <v>0</v>
      </c>
      <c r="X40" s="70">
        <f t="shared" si="20"/>
        <v>48</v>
      </c>
      <c r="Y40" s="70">
        <f t="shared" si="20"/>
        <v>0</v>
      </c>
      <c r="Z40" s="70">
        <f t="shared" si="20"/>
        <v>4</v>
      </c>
      <c r="AA40" s="70">
        <f t="shared" si="20"/>
        <v>0</v>
      </c>
      <c r="AB40" s="70">
        <f t="shared" si="20"/>
        <v>3</v>
      </c>
      <c r="AC40" s="70">
        <f t="shared" si="20"/>
        <v>0</v>
      </c>
      <c r="AD40" s="70">
        <f t="shared" si="20"/>
        <v>3</v>
      </c>
      <c r="AE40" s="70">
        <f t="shared" si="20"/>
        <v>0</v>
      </c>
      <c r="AF40" s="70">
        <f t="shared" si="20"/>
        <v>42</v>
      </c>
      <c r="AG40" s="70">
        <f t="shared" si="20"/>
        <v>0</v>
      </c>
      <c r="AH40" s="70">
        <f t="shared" si="20"/>
        <v>2</v>
      </c>
      <c r="AI40" s="70">
        <f t="shared" si="20"/>
        <v>0</v>
      </c>
      <c r="AJ40" s="70">
        <f t="shared" si="20"/>
        <v>2</v>
      </c>
      <c r="AK40" s="70">
        <f t="shared" si="20"/>
        <v>0</v>
      </c>
      <c r="AL40" s="70">
        <f t="shared" si="20"/>
        <v>2</v>
      </c>
      <c r="AM40" s="70">
        <f t="shared" si="20"/>
        <v>0</v>
      </c>
      <c r="AN40" s="70">
        <f t="shared" ref="AN40:AO40" si="21">SUM(AN37:AN39)</f>
        <v>42</v>
      </c>
      <c r="AO40" s="70">
        <f t="shared" si="21"/>
        <v>0</v>
      </c>
      <c r="AP40" s="70">
        <f t="shared" ref="AP40:AS40" si="22">SUM(AP37:AP39)</f>
        <v>2</v>
      </c>
      <c r="AQ40" s="70">
        <f t="shared" si="22"/>
        <v>0</v>
      </c>
      <c r="AR40" s="70">
        <f t="shared" si="22"/>
        <v>2</v>
      </c>
      <c r="AS40" s="70">
        <f t="shared" si="22"/>
        <v>0</v>
      </c>
      <c r="AT40" s="70">
        <f t="shared" si="20"/>
        <v>0</v>
      </c>
      <c r="AU40" s="70">
        <f t="shared" si="20"/>
        <v>0</v>
      </c>
      <c r="AV40" s="70">
        <f>SUM(AV37:AV39)</f>
        <v>0</v>
      </c>
      <c r="AW40" s="70">
        <f>SUM(AW37:AW39)</f>
        <v>0</v>
      </c>
      <c r="AX40" s="70">
        <f>SUM(AX37:AX39)</f>
        <v>0</v>
      </c>
      <c r="AY40" s="70"/>
      <c r="AZ40" s="70">
        <f t="shared" si="20"/>
        <v>0</v>
      </c>
      <c r="BA40" s="70">
        <f t="shared" si="20"/>
        <v>0</v>
      </c>
      <c r="BB40" s="70">
        <f t="shared" si="20"/>
        <v>0</v>
      </c>
      <c r="BC40" s="70">
        <f t="shared" si="20"/>
        <v>0</v>
      </c>
    </row>
    <row r="41" spans="1:55" s="62" customFormat="1" ht="15" customHeight="1" x14ac:dyDescent="0.2">
      <c r="A41" s="76"/>
      <c r="B41" s="71"/>
      <c r="C41" s="72"/>
      <c r="D41" s="73"/>
      <c r="E41" s="73"/>
      <c r="F41" s="71"/>
      <c r="G41" s="71"/>
      <c r="H41" s="71"/>
      <c r="I41" s="71"/>
      <c r="J41" s="67"/>
      <c r="K41" s="98"/>
      <c r="L41" s="98"/>
      <c r="M41" s="74"/>
      <c r="N41" s="66"/>
      <c r="O41" s="66"/>
      <c r="P41" s="66"/>
      <c r="Q41" s="66"/>
      <c r="R41" s="66"/>
      <c r="S41" s="67"/>
      <c r="T41" s="67"/>
      <c r="U41" s="67"/>
      <c r="V41" s="67"/>
      <c r="W41" s="67"/>
      <c r="X41" s="66"/>
      <c r="Y41" s="67"/>
      <c r="Z41" s="67"/>
      <c r="AA41" s="67"/>
      <c r="AB41" s="66"/>
      <c r="AC41" s="66"/>
      <c r="AD41" s="66"/>
      <c r="AE41" s="66"/>
      <c r="AF41" s="66"/>
      <c r="AG41" s="67"/>
      <c r="AH41" s="67"/>
      <c r="AI41" s="67"/>
      <c r="AJ41" s="67"/>
      <c r="AK41" s="67"/>
      <c r="AL41" s="67"/>
      <c r="AM41" s="67"/>
      <c r="AN41" s="66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</row>
    <row r="42" spans="1:55" s="62" customFormat="1" ht="15" customHeight="1" x14ac:dyDescent="0.2">
      <c r="A42" s="76"/>
      <c r="B42" s="71" t="s">
        <v>366</v>
      </c>
      <c r="C42" s="64" t="s">
        <v>624</v>
      </c>
      <c r="D42" s="73" t="s">
        <v>368</v>
      </c>
      <c r="E42" s="73" t="s">
        <v>367</v>
      </c>
      <c r="F42" s="146" t="s">
        <v>357</v>
      </c>
      <c r="G42" s="201" t="s">
        <v>532</v>
      </c>
      <c r="H42" s="146" t="s">
        <v>357</v>
      </c>
      <c r="I42" s="200" t="s">
        <v>531</v>
      </c>
      <c r="J42" s="115" t="s">
        <v>243</v>
      </c>
      <c r="K42" s="98"/>
      <c r="L42" s="98"/>
      <c r="M42" s="74"/>
      <c r="N42" s="66">
        <v>14</v>
      </c>
      <c r="O42" s="66"/>
      <c r="P42" s="66">
        <v>1</v>
      </c>
      <c r="Q42" s="66"/>
      <c r="R42" s="66">
        <v>14</v>
      </c>
      <c r="S42" s="67"/>
      <c r="T42" s="67">
        <v>1</v>
      </c>
      <c r="U42" s="67"/>
      <c r="V42" s="67">
        <v>1</v>
      </c>
      <c r="W42" s="67"/>
      <c r="X42" s="66">
        <v>14</v>
      </c>
      <c r="Y42" s="67"/>
      <c r="Z42" s="66">
        <v>1</v>
      </c>
      <c r="AA42" s="66"/>
      <c r="AB42" s="66">
        <v>1</v>
      </c>
      <c r="AC42" s="66"/>
      <c r="AD42" s="66">
        <v>1</v>
      </c>
      <c r="AE42" s="66"/>
      <c r="AF42" s="66">
        <v>14</v>
      </c>
      <c r="AG42" s="67"/>
      <c r="AH42" s="67">
        <v>1</v>
      </c>
      <c r="AI42" s="67"/>
      <c r="AJ42" s="67">
        <v>1</v>
      </c>
      <c r="AK42" s="67"/>
      <c r="AL42" s="67">
        <v>1</v>
      </c>
      <c r="AM42" s="67"/>
      <c r="AN42" s="66">
        <v>14</v>
      </c>
      <c r="AO42" s="67"/>
      <c r="AP42" s="67">
        <v>1</v>
      </c>
      <c r="AQ42" s="67"/>
      <c r="AR42" s="67">
        <v>1</v>
      </c>
      <c r="AS42" s="67"/>
      <c r="AT42" s="67">
        <v>14</v>
      </c>
      <c r="AU42" s="67"/>
      <c r="AV42" s="67">
        <v>14</v>
      </c>
      <c r="AW42" s="67"/>
      <c r="AX42" s="67"/>
      <c r="AY42" s="67"/>
      <c r="AZ42" s="67"/>
      <c r="BA42" s="67"/>
      <c r="BB42" s="67">
        <v>14</v>
      </c>
      <c r="BC42" s="67"/>
    </row>
    <row r="43" spans="1:55" s="62" customFormat="1" ht="15" customHeight="1" x14ac:dyDescent="0.2">
      <c r="A43" s="69"/>
      <c r="B43" s="69" t="s">
        <v>366</v>
      </c>
      <c r="C43" s="69"/>
      <c r="D43" s="69"/>
      <c r="E43" s="69" t="s">
        <v>354</v>
      </c>
      <c r="F43" s="69"/>
      <c r="G43" s="69"/>
      <c r="H43" s="69"/>
      <c r="I43" s="69"/>
      <c r="J43" s="69"/>
      <c r="K43" s="69"/>
      <c r="L43" s="69"/>
      <c r="M43" s="69"/>
      <c r="N43" s="70">
        <f>SUM(N42)</f>
        <v>14</v>
      </c>
      <c r="O43" s="70">
        <f t="shared" ref="O43:BC43" si="23">SUM(O41:O42)</f>
        <v>0</v>
      </c>
      <c r="P43" s="70">
        <f t="shared" si="23"/>
        <v>1</v>
      </c>
      <c r="Q43" s="70">
        <f t="shared" si="23"/>
        <v>0</v>
      </c>
      <c r="R43" s="70">
        <f>SUM(R41:R42)</f>
        <v>14</v>
      </c>
      <c r="S43" s="70">
        <f t="shared" si="23"/>
        <v>0</v>
      </c>
      <c r="T43" s="70">
        <f t="shared" si="23"/>
        <v>1</v>
      </c>
      <c r="U43" s="70">
        <f t="shared" si="23"/>
        <v>0</v>
      </c>
      <c r="V43" s="70">
        <f t="shared" si="23"/>
        <v>1</v>
      </c>
      <c r="W43" s="70">
        <f t="shared" si="23"/>
        <v>0</v>
      </c>
      <c r="X43" s="70">
        <f>SUM(X41:X42)</f>
        <v>14</v>
      </c>
      <c r="Y43" s="70">
        <f t="shared" si="23"/>
        <v>0</v>
      </c>
      <c r="Z43" s="70">
        <f t="shared" si="23"/>
        <v>1</v>
      </c>
      <c r="AA43" s="70">
        <f t="shared" si="23"/>
        <v>0</v>
      </c>
      <c r="AB43" s="70">
        <f t="shared" si="23"/>
        <v>1</v>
      </c>
      <c r="AC43" s="70">
        <f t="shared" si="23"/>
        <v>0</v>
      </c>
      <c r="AD43" s="70">
        <f t="shared" si="23"/>
        <v>1</v>
      </c>
      <c r="AE43" s="70">
        <f t="shared" si="23"/>
        <v>0</v>
      </c>
      <c r="AF43" s="70">
        <f>SUM(AF41:AF42)</f>
        <v>14</v>
      </c>
      <c r="AG43" s="70">
        <f t="shared" si="23"/>
        <v>0</v>
      </c>
      <c r="AH43" s="70">
        <f t="shared" si="23"/>
        <v>1</v>
      </c>
      <c r="AI43" s="70">
        <f t="shared" si="23"/>
        <v>0</v>
      </c>
      <c r="AJ43" s="70">
        <f t="shared" si="23"/>
        <v>1</v>
      </c>
      <c r="AK43" s="70">
        <f t="shared" si="23"/>
        <v>0</v>
      </c>
      <c r="AL43" s="70">
        <f t="shared" si="23"/>
        <v>1</v>
      </c>
      <c r="AM43" s="70">
        <f t="shared" si="23"/>
        <v>0</v>
      </c>
      <c r="AN43" s="70">
        <f>SUM(AN41:AN42)</f>
        <v>14</v>
      </c>
      <c r="AO43" s="70">
        <f t="shared" ref="AO43" si="24">SUM(AO41:AO42)</f>
        <v>0</v>
      </c>
      <c r="AP43" s="70">
        <f t="shared" ref="AP43:AS43" si="25">SUM(AP41:AP42)</f>
        <v>1</v>
      </c>
      <c r="AQ43" s="70">
        <f t="shared" si="25"/>
        <v>0</v>
      </c>
      <c r="AR43" s="70">
        <f t="shared" si="25"/>
        <v>1</v>
      </c>
      <c r="AS43" s="70">
        <f t="shared" si="25"/>
        <v>0</v>
      </c>
      <c r="AT43" s="70">
        <f t="shared" si="23"/>
        <v>14</v>
      </c>
      <c r="AU43" s="70">
        <f t="shared" si="23"/>
        <v>0</v>
      </c>
      <c r="AV43" s="70">
        <f>SUM(AV41:AV42)</f>
        <v>14</v>
      </c>
      <c r="AW43" s="70">
        <f>SUM(AW41:AW42)</f>
        <v>0</v>
      </c>
      <c r="AX43" s="70">
        <f>SUM(AX41:AX42)</f>
        <v>0</v>
      </c>
      <c r="AY43" s="70"/>
      <c r="AZ43" s="70">
        <f t="shared" si="23"/>
        <v>0</v>
      </c>
      <c r="BA43" s="70">
        <f t="shared" si="23"/>
        <v>0</v>
      </c>
      <c r="BB43" s="70">
        <f t="shared" si="23"/>
        <v>14</v>
      </c>
      <c r="BC43" s="70">
        <f t="shared" si="23"/>
        <v>0</v>
      </c>
    </row>
    <row r="44" spans="1:55" s="62" customFormat="1" ht="15" customHeight="1" x14ac:dyDescent="0.2">
      <c r="A44" s="76"/>
      <c r="B44" s="71"/>
      <c r="C44" s="72"/>
      <c r="D44" s="73"/>
      <c r="E44" s="73"/>
      <c r="F44" s="71"/>
      <c r="G44" s="71"/>
      <c r="H44" s="71"/>
      <c r="I44" s="71"/>
      <c r="J44" s="67"/>
      <c r="K44" s="98"/>
      <c r="L44" s="98"/>
      <c r="M44" s="74"/>
      <c r="N44" s="66"/>
      <c r="O44" s="66"/>
      <c r="P44" s="66"/>
      <c r="Q44" s="66"/>
      <c r="R44" s="66"/>
      <c r="S44" s="67"/>
      <c r="T44" s="67"/>
      <c r="U44" s="67"/>
      <c r="V44" s="67"/>
      <c r="W44" s="67"/>
      <c r="X44" s="66"/>
      <c r="Y44" s="67"/>
      <c r="Z44" s="67"/>
      <c r="AA44" s="67"/>
      <c r="AB44" s="66"/>
      <c r="AC44" s="66"/>
      <c r="AD44" s="66"/>
      <c r="AE44" s="66"/>
      <c r="AF44" s="66"/>
      <c r="AG44" s="67"/>
      <c r="AH44" s="67"/>
      <c r="AI44" s="67"/>
      <c r="AJ44" s="67"/>
      <c r="AK44" s="67"/>
      <c r="AL44" s="67"/>
      <c r="AM44" s="67"/>
      <c r="AN44" s="66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</row>
    <row r="45" spans="1:55" s="62" customFormat="1" ht="15" customHeight="1" x14ac:dyDescent="0.2">
      <c r="A45" s="76"/>
      <c r="B45" s="68" t="s">
        <v>324</v>
      </c>
      <c r="C45" s="64" t="s">
        <v>624</v>
      </c>
      <c r="D45" s="73" t="s">
        <v>365</v>
      </c>
      <c r="E45" s="73" t="s">
        <v>364</v>
      </c>
      <c r="F45" s="71" t="s">
        <v>361</v>
      </c>
      <c r="G45" s="201" t="s">
        <v>532</v>
      </c>
      <c r="H45" s="71" t="s">
        <v>361</v>
      </c>
      <c r="I45" s="200" t="s">
        <v>531</v>
      </c>
      <c r="J45" s="115" t="s">
        <v>243</v>
      </c>
      <c r="K45" s="98"/>
      <c r="L45" s="98"/>
      <c r="M45" s="74"/>
      <c r="N45" s="66">
        <v>14</v>
      </c>
      <c r="O45" s="66"/>
      <c r="P45" s="66">
        <v>1</v>
      </c>
      <c r="Q45" s="66"/>
      <c r="R45" s="66">
        <v>14</v>
      </c>
      <c r="S45" s="67"/>
      <c r="T45" s="67">
        <v>1</v>
      </c>
      <c r="U45" s="67"/>
      <c r="V45" s="67">
        <v>1</v>
      </c>
      <c r="W45" s="67"/>
      <c r="X45" s="66">
        <v>14</v>
      </c>
      <c r="Y45" s="67"/>
      <c r="Z45" s="66">
        <v>1</v>
      </c>
      <c r="AA45" s="66"/>
      <c r="AB45" s="66">
        <v>1</v>
      </c>
      <c r="AC45" s="66"/>
      <c r="AD45" s="66">
        <v>1</v>
      </c>
      <c r="AE45" s="66"/>
      <c r="AF45" s="66">
        <v>14</v>
      </c>
      <c r="AG45" s="67"/>
      <c r="AH45" s="67">
        <v>1</v>
      </c>
      <c r="AI45" s="67"/>
      <c r="AJ45" s="67">
        <v>1</v>
      </c>
      <c r="AK45" s="67"/>
      <c r="AL45" s="67">
        <v>1</v>
      </c>
      <c r="AM45" s="67"/>
      <c r="AN45" s="66">
        <v>14</v>
      </c>
      <c r="AO45" s="67"/>
      <c r="AP45" s="67">
        <v>1</v>
      </c>
      <c r="AQ45" s="67"/>
      <c r="AR45" s="67">
        <v>1</v>
      </c>
      <c r="AS45" s="67"/>
      <c r="AT45" s="67">
        <v>14</v>
      </c>
      <c r="AU45" s="67"/>
      <c r="AV45" s="67">
        <v>14</v>
      </c>
      <c r="AW45" s="67"/>
      <c r="AX45" s="67">
        <v>14</v>
      </c>
      <c r="AY45" s="67"/>
      <c r="AZ45" s="67"/>
      <c r="BA45" s="67"/>
      <c r="BB45" s="67">
        <v>14</v>
      </c>
      <c r="BC45" s="67"/>
    </row>
    <row r="46" spans="1:55" s="62" customFormat="1" ht="15" customHeight="1" x14ac:dyDescent="0.2">
      <c r="A46" s="114"/>
      <c r="B46" s="68" t="s">
        <v>324</v>
      </c>
      <c r="C46" s="64" t="s">
        <v>624</v>
      </c>
      <c r="D46" s="73" t="s">
        <v>246</v>
      </c>
      <c r="E46" s="73" t="s">
        <v>154</v>
      </c>
      <c r="F46" s="122" t="s">
        <v>128</v>
      </c>
      <c r="G46" s="71" t="s">
        <v>151</v>
      </c>
      <c r="H46" s="71" t="s">
        <v>363</v>
      </c>
      <c r="I46" s="200" t="s">
        <v>528</v>
      </c>
      <c r="J46" s="67" t="s">
        <v>243</v>
      </c>
      <c r="K46" s="95"/>
      <c r="L46" s="95"/>
      <c r="M46" s="74"/>
      <c r="N46" s="67">
        <v>6</v>
      </c>
      <c r="O46" s="67"/>
      <c r="P46" s="67">
        <v>1</v>
      </c>
      <c r="Q46" s="66"/>
      <c r="R46" s="67">
        <v>6</v>
      </c>
      <c r="S46" s="67"/>
      <c r="T46" s="67">
        <v>0</v>
      </c>
      <c r="U46" s="67"/>
      <c r="V46" s="67">
        <v>1</v>
      </c>
      <c r="W46" s="67"/>
      <c r="X46" s="67">
        <v>6</v>
      </c>
      <c r="Y46" s="67"/>
      <c r="Z46" s="66">
        <v>0</v>
      </c>
      <c r="AA46" s="66"/>
      <c r="AB46" s="66">
        <v>1</v>
      </c>
      <c r="AC46" s="66"/>
      <c r="AD46" s="66">
        <v>1</v>
      </c>
      <c r="AE46" s="66"/>
      <c r="AF46" s="67">
        <v>0</v>
      </c>
      <c r="AG46" s="67"/>
      <c r="AH46" s="67"/>
      <c r="AI46" s="67"/>
      <c r="AJ46" s="67"/>
      <c r="AK46" s="67"/>
      <c r="AL46" s="67"/>
      <c r="AM46" s="67"/>
      <c r="AN46" s="67">
        <v>0</v>
      </c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</row>
    <row r="47" spans="1:55" s="62" customFormat="1" ht="15" customHeight="1" x14ac:dyDescent="0.2">
      <c r="A47" s="114"/>
      <c r="B47" s="64" t="s">
        <v>324</v>
      </c>
      <c r="C47" s="64" t="s">
        <v>624</v>
      </c>
      <c r="D47" s="73" t="s">
        <v>245</v>
      </c>
      <c r="E47" s="73" t="s">
        <v>29</v>
      </c>
      <c r="F47" s="64" t="s">
        <v>126</v>
      </c>
      <c r="G47" s="71" t="s">
        <v>242</v>
      </c>
      <c r="H47" s="71" t="s">
        <v>363</v>
      </c>
      <c r="I47" s="200" t="s">
        <v>530</v>
      </c>
      <c r="J47" s="67" t="s">
        <v>243</v>
      </c>
      <c r="K47" s="95"/>
      <c r="L47" s="95"/>
      <c r="M47" s="74"/>
      <c r="N47" s="67">
        <v>24</v>
      </c>
      <c r="O47" s="67"/>
      <c r="P47" s="67">
        <v>1</v>
      </c>
      <c r="Q47" s="66"/>
      <c r="R47" s="67">
        <v>24</v>
      </c>
      <c r="S47" s="67"/>
      <c r="T47" s="67">
        <v>1</v>
      </c>
      <c r="U47" s="67"/>
      <c r="V47" s="67">
        <v>1</v>
      </c>
      <c r="W47" s="67"/>
      <c r="X47" s="67">
        <v>24</v>
      </c>
      <c r="Y47" s="67"/>
      <c r="Z47" s="66">
        <v>2</v>
      </c>
      <c r="AA47" s="66"/>
      <c r="AB47" s="66">
        <v>2</v>
      </c>
      <c r="AC47" s="66"/>
      <c r="AD47" s="66">
        <v>2</v>
      </c>
      <c r="AE47" s="66"/>
      <c r="AF47" s="67">
        <v>24</v>
      </c>
      <c r="AG47" s="67"/>
      <c r="AH47" s="67">
        <v>1</v>
      </c>
      <c r="AI47" s="67"/>
      <c r="AJ47" s="67">
        <v>1</v>
      </c>
      <c r="AK47" s="67"/>
      <c r="AL47" s="67">
        <v>1</v>
      </c>
      <c r="AM47" s="67"/>
      <c r="AN47" s="67">
        <v>24</v>
      </c>
      <c r="AO47" s="67"/>
      <c r="AP47" s="67">
        <v>1</v>
      </c>
      <c r="AQ47" s="67"/>
      <c r="AR47" s="67">
        <v>1</v>
      </c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</row>
    <row r="48" spans="1:55" s="62" customFormat="1" ht="15" customHeight="1" x14ac:dyDescent="0.2">
      <c r="A48" s="114"/>
      <c r="B48" s="64" t="s">
        <v>324</v>
      </c>
      <c r="C48" s="64" t="s">
        <v>624</v>
      </c>
      <c r="D48" s="73" t="s">
        <v>627</v>
      </c>
      <c r="E48" s="73" t="s">
        <v>628</v>
      </c>
      <c r="F48" s="64" t="s">
        <v>127</v>
      </c>
      <c r="G48" s="71" t="s">
        <v>242</v>
      </c>
      <c r="H48" s="71" t="s">
        <v>363</v>
      </c>
      <c r="I48" s="200"/>
      <c r="J48" s="67"/>
      <c r="K48" s="95"/>
      <c r="L48" s="95"/>
      <c r="M48" s="74"/>
      <c r="N48" s="67">
        <v>18</v>
      </c>
      <c r="O48" s="67"/>
      <c r="P48" s="67">
        <v>1</v>
      </c>
      <c r="Q48" s="66"/>
      <c r="R48" s="67">
        <v>18</v>
      </c>
      <c r="S48" s="67"/>
      <c r="T48" s="67">
        <v>1</v>
      </c>
      <c r="U48" s="67"/>
      <c r="V48" s="67">
        <v>1</v>
      </c>
      <c r="W48" s="67"/>
      <c r="X48" s="67">
        <v>18</v>
      </c>
      <c r="Y48" s="67"/>
      <c r="Z48" s="66">
        <v>1</v>
      </c>
      <c r="AA48" s="66"/>
      <c r="AB48" s="66">
        <v>1</v>
      </c>
      <c r="AC48" s="66"/>
      <c r="AD48" s="66">
        <v>1</v>
      </c>
      <c r="AE48" s="66"/>
      <c r="AF48" s="67">
        <v>18</v>
      </c>
      <c r="AG48" s="67"/>
      <c r="AH48" s="67">
        <v>1</v>
      </c>
      <c r="AI48" s="67"/>
      <c r="AJ48" s="67">
        <v>1</v>
      </c>
      <c r="AK48" s="67"/>
      <c r="AL48" s="67">
        <v>1</v>
      </c>
      <c r="AM48" s="67"/>
      <c r="AN48" s="67">
        <v>18</v>
      </c>
      <c r="AO48" s="67"/>
      <c r="AP48" s="67">
        <v>1</v>
      </c>
      <c r="AQ48" s="67"/>
      <c r="AR48" s="67">
        <v>1</v>
      </c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</row>
    <row r="49" spans="1:55" s="62" customFormat="1" ht="15" customHeight="1" x14ac:dyDescent="0.2">
      <c r="A49" s="69"/>
      <c r="B49" s="69" t="s">
        <v>324</v>
      </c>
      <c r="C49" s="69"/>
      <c r="D49" s="69"/>
      <c r="E49" s="69" t="s">
        <v>354</v>
      </c>
      <c r="F49" s="69"/>
      <c r="G49" s="69"/>
      <c r="H49" s="69"/>
      <c r="I49" s="69"/>
      <c r="J49" s="69"/>
      <c r="K49" s="69"/>
      <c r="L49" s="69"/>
      <c r="M49" s="69"/>
      <c r="N49" s="70">
        <f>SUM(N45:N48)</f>
        <v>62</v>
      </c>
      <c r="O49" s="70">
        <f t="shared" ref="O49:BC49" si="26">SUM(O45:O47)</f>
        <v>0</v>
      </c>
      <c r="P49" s="70">
        <f>SUM(P45:P48)</f>
        <v>4</v>
      </c>
      <c r="Q49" s="70">
        <f t="shared" si="26"/>
        <v>0</v>
      </c>
      <c r="R49" s="70">
        <f>SUM(R45:R48)</f>
        <v>62</v>
      </c>
      <c r="S49" s="70">
        <f t="shared" si="26"/>
        <v>0</v>
      </c>
      <c r="T49" s="70">
        <f>SUM(T45:T48)</f>
        <v>3</v>
      </c>
      <c r="U49" s="70">
        <f t="shared" si="26"/>
        <v>0</v>
      </c>
      <c r="V49" s="70">
        <f>SUM(V45:V48)</f>
        <v>4</v>
      </c>
      <c r="W49" s="70">
        <f t="shared" si="26"/>
        <v>0</v>
      </c>
      <c r="X49" s="70">
        <f>SUM(X45:X48)</f>
        <v>62</v>
      </c>
      <c r="Y49" s="70">
        <f t="shared" si="26"/>
        <v>0</v>
      </c>
      <c r="Z49" s="70">
        <f>SUM(Z45:Z48)</f>
        <v>4</v>
      </c>
      <c r="AA49" s="70">
        <f t="shared" si="26"/>
        <v>0</v>
      </c>
      <c r="AB49" s="70">
        <f>SUM(AB45:AB48)</f>
        <v>5</v>
      </c>
      <c r="AC49" s="70">
        <f t="shared" si="26"/>
        <v>0</v>
      </c>
      <c r="AD49" s="70">
        <f>SUM(AD45:AD48)</f>
        <v>5</v>
      </c>
      <c r="AE49" s="70">
        <f t="shared" si="26"/>
        <v>0</v>
      </c>
      <c r="AF49" s="70">
        <f>SUM(AF45:AF48)</f>
        <v>56</v>
      </c>
      <c r="AG49" s="70">
        <f t="shared" si="26"/>
        <v>0</v>
      </c>
      <c r="AH49" s="70">
        <f>SUM(AH45:AH48)</f>
        <v>3</v>
      </c>
      <c r="AI49" s="70">
        <f t="shared" si="26"/>
        <v>0</v>
      </c>
      <c r="AJ49" s="70">
        <f>SUM(AJ45:AJ48)</f>
        <v>3</v>
      </c>
      <c r="AK49" s="70">
        <f t="shared" si="26"/>
        <v>0</v>
      </c>
      <c r="AL49" s="70">
        <f>SUM(AL45:AL48)</f>
        <v>3</v>
      </c>
      <c r="AM49" s="70">
        <f t="shared" si="26"/>
        <v>0</v>
      </c>
      <c r="AN49" s="70">
        <f>SUM(AN45:AN48)</f>
        <v>56</v>
      </c>
      <c r="AO49" s="70">
        <f t="shared" ref="AO49" si="27">SUM(AO45:AO47)</f>
        <v>0</v>
      </c>
      <c r="AP49" s="70">
        <f>SUM(AP45:AP48)</f>
        <v>3</v>
      </c>
      <c r="AQ49" s="70">
        <f t="shared" ref="AQ49" si="28">SUM(AQ45:AQ47)</f>
        <v>0</v>
      </c>
      <c r="AR49" s="70">
        <f>SUM(AR45:AR48)</f>
        <v>3</v>
      </c>
      <c r="AS49" s="70">
        <f t="shared" ref="AS49" si="29">SUM(AS45:AS47)</f>
        <v>0</v>
      </c>
      <c r="AT49" s="70">
        <f>SUM(AT45:AT48)</f>
        <v>14</v>
      </c>
      <c r="AU49" s="70">
        <f t="shared" si="26"/>
        <v>0</v>
      </c>
      <c r="AV49" s="70">
        <f>SUM(AV45:AV47)</f>
        <v>14</v>
      </c>
      <c r="AW49" s="70">
        <f>SUM(AW45:AW47)</f>
        <v>0</v>
      </c>
      <c r="AX49" s="70">
        <f>SUM(AX45:AX47)</f>
        <v>14</v>
      </c>
      <c r="AY49" s="70"/>
      <c r="AZ49" s="70">
        <f t="shared" si="26"/>
        <v>0</v>
      </c>
      <c r="BA49" s="70">
        <f t="shared" si="26"/>
        <v>0</v>
      </c>
      <c r="BB49" s="70">
        <f t="shared" si="26"/>
        <v>14</v>
      </c>
      <c r="BC49" s="70">
        <f t="shared" si="26"/>
        <v>0</v>
      </c>
    </row>
    <row r="50" spans="1:55" s="62" customFormat="1" ht="15" customHeight="1" x14ac:dyDescent="0.2">
      <c r="A50" s="114"/>
      <c r="B50" s="64"/>
      <c r="C50" s="65"/>
      <c r="D50" s="73"/>
      <c r="E50" s="73"/>
      <c r="F50" s="64"/>
      <c r="G50" s="71"/>
      <c r="H50" s="71"/>
      <c r="I50" s="71"/>
      <c r="J50" s="67"/>
      <c r="K50" s="95"/>
      <c r="L50" s="95"/>
      <c r="M50" s="74"/>
      <c r="N50" s="67"/>
      <c r="O50" s="67"/>
      <c r="P50" s="67"/>
      <c r="Q50" s="66"/>
      <c r="R50" s="67"/>
      <c r="S50" s="67"/>
      <c r="T50" s="67"/>
      <c r="U50" s="67"/>
      <c r="V50" s="67"/>
      <c r="W50" s="67"/>
      <c r="X50" s="67"/>
      <c r="Y50" s="67"/>
      <c r="Z50" s="66"/>
      <c r="AA50" s="66"/>
      <c r="AB50" s="66"/>
      <c r="AC50" s="66"/>
      <c r="AD50" s="66"/>
      <c r="AE50" s="66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</row>
    <row r="51" spans="1:55" s="62" customFormat="1" ht="15" customHeight="1" x14ac:dyDescent="0.2">
      <c r="A51" s="78"/>
      <c r="B51" s="71" t="s">
        <v>346</v>
      </c>
      <c r="C51" s="64" t="s">
        <v>624</v>
      </c>
      <c r="D51" s="73" t="s">
        <v>210</v>
      </c>
      <c r="E51" s="73" t="s">
        <v>201</v>
      </c>
      <c r="F51" s="79" t="s">
        <v>128</v>
      </c>
      <c r="G51" s="71" t="s">
        <v>352</v>
      </c>
      <c r="H51" s="71" t="s">
        <v>363</v>
      </c>
      <c r="I51" s="200" t="s">
        <v>529</v>
      </c>
      <c r="J51" s="67" t="s">
        <v>243</v>
      </c>
      <c r="K51" s="98"/>
      <c r="L51" s="98"/>
      <c r="M51" s="74"/>
      <c r="N51" s="67">
        <v>24</v>
      </c>
      <c r="O51" s="67"/>
      <c r="P51" s="67">
        <v>1</v>
      </c>
      <c r="Q51" s="66"/>
      <c r="R51" s="67">
        <v>24</v>
      </c>
      <c r="S51" s="67"/>
      <c r="T51" s="67">
        <v>1</v>
      </c>
      <c r="U51" s="67"/>
      <c r="V51" s="67">
        <v>1</v>
      </c>
      <c r="W51" s="67"/>
      <c r="X51" s="67">
        <v>24</v>
      </c>
      <c r="Y51" s="67"/>
      <c r="Z51" s="66">
        <v>2</v>
      </c>
      <c r="AA51" s="66"/>
      <c r="AB51" s="66">
        <v>2</v>
      </c>
      <c r="AC51" s="66"/>
      <c r="AD51" s="66">
        <v>2</v>
      </c>
      <c r="AE51" s="66"/>
      <c r="AF51" s="67">
        <v>24</v>
      </c>
      <c r="AG51" s="67"/>
      <c r="AH51" s="67">
        <v>1</v>
      </c>
      <c r="AI51" s="67"/>
      <c r="AJ51" s="67">
        <v>1</v>
      </c>
      <c r="AK51" s="67"/>
      <c r="AL51" s="67">
        <v>1</v>
      </c>
      <c r="AM51" s="67"/>
      <c r="AN51" s="67">
        <v>24</v>
      </c>
      <c r="AO51" s="67"/>
      <c r="AP51" s="67">
        <v>1</v>
      </c>
      <c r="AQ51" s="67"/>
      <c r="AR51" s="67">
        <v>1</v>
      </c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</row>
    <row r="52" spans="1:55" s="62" customFormat="1" ht="15" customHeight="1" x14ac:dyDescent="0.2">
      <c r="A52" s="78"/>
      <c r="B52" s="71" t="s">
        <v>346</v>
      </c>
      <c r="C52" s="64" t="s">
        <v>624</v>
      </c>
      <c r="D52" s="73" t="s">
        <v>211</v>
      </c>
      <c r="E52" s="73" t="s">
        <v>202</v>
      </c>
      <c r="F52" s="79" t="s">
        <v>128</v>
      </c>
      <c r="G52" s="201" t="s">
        <v>512</v>
      </c>
      <c r="H52" s="71" t="s">
        <v>363</v>
      </c>
      <c r="I52" s="200" t="s">
        <v>527</v>
      </c>
      <c r="J52" s="67" t="s">
        <v>243</v>
      </c>
      <c r="K52" s="98"/>
      <c r="L52" s="98"/>
      <c r="M52" s="74"/>
      <c r="N52" s="67">
        <v>14</v>
      </c>
      <c r="O52" s="67"/>
      <c r="P52" s="67">
        <v>1</v>
      </c>
      <c r="Q52" s="66"/>
      <c r="R52" s="67">
        <v>14</v>
      </c>
      <c r="S52" s="67"/>
      <c r="T52" s="67">
        <v>1</v>
      </c>
      <c r="U52" s="67"/>
      <c r="V52" s="67">
        <v>1</v>
      </c>
      <c r="W52" s="67"/>
      <c r="X52" s="67">
        <v>14</v>
      </c>
      <c r="Y52" s="67"/>
      <c r="Z52" s="66">
        <v>1</v>
      </c>
      <c r="AA52" s="66"/>
      <c r="AB52" s="66">
        <v>1</v>
      </c>
      <c r="AC52" s="66"/>
      <c r="AD52" s="66">
        <v>1</v>
      </c>
      <c r="AE52" s="66"/>
      <c r="AF52" s="67">
        <v>14</v>
      </c>
      <c r="AG52" s="67"/>
      <c r="AH52" s="67">
        <v>1</v>
      </c>
      <c r="AI52" s="67"/>
      <c r="AJ52" s="67">
        <v>1</v>
      </c>
      <c r="AK52" s="67"/>
      <c r="AL52" s="67">
        <v>1</v>
      </c>
      <c r="AM52" s="67"/>
      <c r="AN52" s="67">
        <v>14</v>
      </c>
      <c r="AO52" s="67"/>
      <c r="AP52" s="67">
        <v>1</v>
      </c>
      <c r="AQ52" s="67"/>
      <c r="AR52" s="67">
        <v>1</v>
      </c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</row>
    <row r="53" spans="1:55" s="62" customFormat="1" ht="15" customHeight="1" x14ac:dyDescent="0.2">
      <c r="A53" s="78"/>
      <c r="B53" s="71" t="s">
        <v>346</v>
      </c>
      <c r="C53" s="64" t="s">
        <v>624</v>
      </c>
      <c r="D53" s="73" t="s">
        <v>625</v>
      </c>
      <c r="E53" s="73" t="s">
        <v>626</v>
      </c>
      <c r="F53" s="79" t="s">
        <v>128</v>
      </c>
      <c r="G53" s="71" t="s">
        <v>352</v>
      </c>
      <c r="H53" s="71" t="s">
        <v>363</v>
      </c>
      <c r="I53" s="200"/>
      <c r="J53" s="67"/>
      <c r="K53" s="98"/>
      <c r="L53" s="98"/>
      <c r="M53" s="74"/>
      <c r="N53" s="67">
        <v>18</v>
      </c>
      <c r="O53" s="67"/>
      <c r="P53" s="67">
        <v>1</v>
      </c>
      <c r="Q53" s="66"/>
      <c r="R53" s="67">
        <v>18</v>
      </c>
      <c r="S53" s="67"/>
      <c r="T53" s="67">
        <v>1</v>
      </c>
      <c r="U53" s="67"/>
      <c r="V53" s="67">
        <v>1</v>
      </c>
      <c r="W53" s="67"/>
      <c r="X53" s="67">
        <v>18</v>
      </c>
      <c r="Y53" s="67"/>
      <c r="Z53" s="66">
        <v>1</v>
      </c>
      <c r="AA53" s="66"/>
      <c r="AB53" s="66">
        <v>1</v>
      </c>
      <c r="AC53" s="66"/>
      <c r="AD53" s="66">
        <v>1</v>
      </c>
      <c r="AE53" s="66"/>
      <c r="AF53" s="67">
        <v>18</v>
      </c>
      <c r="AG53" s="67"/>
      <c r="AH53" s="67">
        <v>1</v>
      </c>
      <c r="AI53" s="67"/>
      <c r="AJ53" s="67">
        <v>1</v>
      </c>
      <c r="AK53" s="67"/>
      <c r="AL53" s="67">
        <v>1</v>
      </c>
      <c r="AM53" s="67"/>
      <c r="AN53" s="67">
        <v>18</v>
      </c>
      <c r="AO53" s="67"/>
      <c r="AP53" s="67">
        <v>1</v>
      </c>
      <c r="AQ53" s="67"/>
      <c r="AR53" s="67">
        <v>1</v>
      </c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</row>
    <row r="54" spans="1:55" s="62" customFormat="1" ht="15" customHeight="1" x14ac:dyDescent="0.2">
      <c r="A54" s="69"/>
      <c r="B54" s="69" t="s">
        <v>346</v>
      </c>
      <c r="C54" s="69"/>
      <c r="D54" s="69"/>
      <c r="E54" s="69" t="s">
        <v>354</v>
      </c>
      <c r="F54" s="69"/>
      <c r="G54" s="69"/>
      <c r="H54" s="69"/>
      <c r="I54" s="69"/>
      <c r="J54" s="69"/>
      <c r="K54" s="69"/>
      <c r="L54" s="69"/>
      <c r="M54" s="69"/>
      <c r="N54" s="70">
        <f>SUM(N50:N53)</f>
        <v>56</v>
      </c>
      <c r="O54" s="70">
        <f t="shared" ref="O54:BC54" si="30">SUM(O51:O52)</f>
        <v>0</v>
      </c>
      <c r="P54" s="70">
        <f>SUM(P50:P53)</f>
        <v>3</v>
      </c>
      <c r="Q54" s="70">
        <f t="shared" si="30"/>
        <v>0</v>
      </c>
      <c r="R54" s="70">
        <f>SUM(R50:R53)</f>
        <v>56</v>
      </c>
      <c r="S54" s="70">
        <f t="shared" si="30"/>
        <v>0</v>
      </c>
      <c r="T54" s="70">
        <f>SUM(T50:T53)</f>
        <v>3</v>
      </c>
      <c r="U54" s="70">
        <f t="shared" si="30"/>
        <v>0</v>
      </c>
      <c r="V54" s="70">
        <f>SUM(V50:V53)</f>
        <v>3</v>
      </c>
      <c r="W54" s="70">
        <f t="shared" si="30"/>
        <v>0</v>
      </c>
      <c r="X54" s="70">
        <f>SUM(X50:X53)</f>
        <v>56</v>
      </c>
      <c r="Y54" s="70">
        <f t="shared" si="30"/>
        <v>0</v>
      </c>
      <c r="Z54" s="70">
        <f>SUM(Z51:Z53)</f>
        <v>4</v>
      </c>
      <c r="AA54" s="70">
        <f t="shared" si="30"/>
        <v>0</v>
      </c>
      <c r="AB54" s="70">
        <f>SUM(AB50:AB53)</f>
        <v>4</v>
      </c>
      <c r="AC54" s="70">
        <f t="shared" si="30"/>
        <v>0</v>
      </c>
      <c r="AD54" s="70">
        <f>SUM(AD50:AD53)</f>
        <v>4</v>
      </c>
      <c r="AE54" s="70">
        <f t="shared" si="30"/>
        <v>0</v>
      </c>
      <c r="AF54" s="70">
        <f>SUM(AF50:AF53)</f>
        <v>56</v>
      </c>
      <c r="AG54" s="70">
        <f t="shared" si="30"/>
        <v>0</v>
      </c>
      <c r="AH54" s="70">
        <f>SUM(AH50:AH53)</f>
        <v>3</v>
      </c>
      <c r="AI54" s="70">
        <f t="shared" si="30"/>
        <v>0</v>
      </c>
      <c r="AJ54" s="70">
        <f>SUM(AJ50:AJ53)</f>
        <v>3</v>
      </c>
      <c r="AK54" s="70">
        <f t="shared" si="30"/>
        <v>0</v>
      </c>
      <c r="AL54" s="70">
        <f>SUM(AL50:AL53)</f>
        <v>3</v>
      </c>
      <c r="AM54" s="70">
        <f t="shared" si="30"/>
        <v>0</v>
      </c>
      <c r="AN54" s="70">
        <f>SUM(AN50:AN53)</f>
        <v>56</v>
      </c>
      <c r="AO54" s="70">
        <f t="shared" ref="AO54" si="31">SUM(AO51:AO52)</f>
        <v>0</v>
      </c>
      <c r="AP54" s="70">
        <f>SUM(AP50:AP53)</f>
        <v>3</v>
      </c>
      <c r="AQ54" s="70">
        <f t="shared" ref="AQ54" si="32">SUM(AQ51:AQ52)</f>
        <v>0</v>
      </c>
      <c r="AR54" s="70">
        <f>SUM(AR50:AR53)</f>
        <v>3</v>
      </c>
      <c r="AS54" s="70">
        <f t="shared" ref="AS54" si="33">SUM(AS51:AS52)</f>
        <v>0</v>
      </c>
      <c r="AT54" s="70">
        <f t="shared" si="30"/>
        <v>0</v>
      </c>
      <c r="AU54" s="70">
        <f t="shared" si="30"/>
        <v>0</v>
      </c>
      <c r="AV54" s="70">
        <f>SUM(AV51:AV52)</f>
        <v>0</v>
      </c>
      <c r="AW54" s="70">
        <f>SUM(AW51:AW52)</f>
        <v>0</v>
      </c>
      <c r="AX54" s="70">
        <f>SUM(AX51:AX52)</f>
        <v>0</v>
      </c>
      <c r="AY54" s="70"/>
      <c r="AZ54" s="70">
        <f t="shared" si="30"/>
        <v>0</v>
      </c>
      <c r="BA54" s="70">
        <f t="shared" si="30"/>
        <v>0</v>
      </c>
      <c r="BB54" s="70">
        <f t="shared" si="30"/>
        <v>0</v>
      </c>
      <c r="BC54" s="70">
        <f t="shared" si="30"/>
        <v>0</v>
      </c>
    </row>
    <row r="55" spans="1:55" s="62" customFormat="1" ht="15" customHeight="1" x14ac:dyDescent="0.2">
      <c r="A55" s="78"/>
      <c r="B55" s="71"/>
      <c r="C55" s="72"/>
      <c r="D55" s="73"/>
      <c r="E55" s="73"/>
      <c r="F55" s="79"/>
      <c r="G55" s="71"/>
      <c r="H55" s="71"/>
      <c r="I55" s="71"/>
      <c r="J55" s="67"/>
      <c r="K55" s="98"/>
      <c r="L55" s="98"/>
      <c r="M55" s="74"/>
      <c r="N55" s="67"/>
      <c r="O55" s="67"/>
      <c r="P55" s="67"/>
      <c r="Q55" s="66"/>
      <c r="R55" s="67"/>
      <c r="S55" s="67"/>
      <c r="T55" s="67"/>
      <c r="U55" s="67"/>
      <c r="V55" s="67"/>
      <c r="W55" s="67"/>
      <c r="X55" s="67"/>
      <c r="Y55" s="67"/>
      <c r="Z55" s="66"/>
      <c r="AA55" s="66"/>
      <c r="AB55" s="66"/>
      <c r="AC55" s="66"/>
      <c r="AD55" s="66"/>
      <c r="AE55" s="66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</row>
    <row r="56" spans="1:55" s="62" customFormat="1" ht="15" customHeight="1" x14ac:dyDescent="0.2">
      <c r="A56" s="117"/>
      <c r="B56" s="71" t="s">
        <v>331</v>
      </c>
      <c r="C56" s="64" t="s">
        <v>624</v>
      </c>
      <c r="D56" s="73" t="s">
        <v>47</v>
      </c>
      <c r="E56" s="73" t="s">
        <v>48</v>
      </c>
      <c r="F56" s="71" t="s">
        <v>383</v>
      </c>
      <c r="G56" s="201" t="s">
        <v>512</v>
      </c>
      <c r="H56" s="71" t="s">
        <v>363</v>
      </c>
      <c r="I56" s="200" t="s">
        <v>527</v>
      </c>
      <c r="J56" s="67" t="s">
        <v>243</v>
      </c>
      <c r="K56" s="87" t="s">
        <v>665</v>
      </c>
      <c r="L56" s="85" t="s">
        <v>662</v>
      </c>
      <c r="M56" s="129">
        <v>20300</v>
      </c>
      <c r="N56" s="130">
        <v>14</v>
      </c>
      <c r="O56" s="130"/>
      <c r="P56" s="130">
        <v>1</v>
      </c>
      <c r="Q56" s="130"/>
      <c r="R56" s="130">
        <v>14</v>
      </c>
      <c r="S56" s="131"/>
      <c r="T56" s="67">
        <v>1</v>
      </c>
      <c r="U56" s="67"/>
      <c r="V56" s="67">
        <v>1</v>
      </c>
      <c r="W56" s="131"/>
      <c r="X56" s="130">
        <v>14</v>
      </c>
      <c r="Y56" s="131"/>
      <c r="Z56" s="66">
        <v>1</v>
      </c>
      <c r="AA56" s="66"/>
      <c r="AB56" s="66">
        <v>1</v>
      </c>
      <c r="AC56" s="66"/>
      <c r="AD56" s="66">
        <v>1</v>
      </c>
      <c r="AE56" s="130"/>
      <c r="AF56" s="130">
        <v>14</v>
      </c>
      <c r="AG56" s="131"/>
      <c r="AH56" s="67">
        <v>1</v>
      </c>
      <c r="AI56" s="67"/>
      <c r="AJ56" s="67">
        <v>1</v>
      </c>
      <c r="AK56" s="131"/>
      <c r="AL56" s="131">
        <v>1</v>
      </c>
      <c r="AM56" s="131"/>
      <c r="AN56" s="130">
        <v>14</v>
      </c>
      <c r="AO56" s="131"/>
      <c r="AP56" s="67">
        <v>1</v>
      </c>
      <c r="AQ56" s="67"/>
      <c r="AR56" s="67">
        <v>1</v>
      </c>
      <c r="AS56" s="131"/>
      <c r="AT56" s="67">
        <v>14</v>
      </c>
      <c r="AU56" s="131"/>
      <c r="AV56" s="67">
        <v>14</v>
      </c>
      <c r="AW56" s="67"/>
      <c r="AX56" s="67"/>
      <c r="AY56" s="67"/>
      <c r="AZ56" s="67"/>
      <c r="BA56" s="67"/>
      <c r="BB56" s="67"/>
      <c r="BC56" s="131"/>
    </row>
    <row r="57" spans="1:55" s="62" customFormat="1" ht="15" customHeight="1" x14ac:dyDescent="0.2">
      <c r="A57" s="69"/>
      <c r="B57" s="69" t="s">
        <v>331</v>
      </c>
      <c r="C57" s="69"/>
      <c r="D57" s="69"/>
      <c r="E57" s="69" t="s">
        <v>354</v>
      </c>
      <c r="F57" s="69"/>
      <c r="G57" s="69"/>
      <c r="H57" s="69"/>
      <c r="I57" s="69"/>
      <c r="J57" s="69"/>
      <c r="K57" s="69"/>
      <c r="L57" s="69"/>
      <c r="M57" s="69"/>
      <c r="N57" s="70">
        <f>SUM(N56)</f>
        <v>14</v>
      </c>
      <c r="O57" s="70">
        <f t="shared" ref="O57:BC57" si="34">SUM(O56)</f>
        <v>0</v>
      </c>
      <c r="P57" s="70">
        <f t="shared" si="34"/>
        <v>1</v>
      </c>
      <c r="Q57" s="70">
        <f t="shared" si="34"/>
        <v>0</v>
      </c>
      <c r="R57" s="70">
        <f>SUM(R56)</f>
        <v>14</v>
      </c>
      <c r="S57" s="70">
        <f t="shared" si="34"/>
        <v>0</v>
      </c>
      <c r="T57" s="70">
        <f t="shared" si="34"/>
        <v>1</v>
      </c>
      <c r="U57" s="70">
        <f t="shared" si="34"/>
        <v>0</v>
      </c>
      <c r="V57" s="70">
        <f t="shared" si="34"/>
        <v>1</v>
      </c>
      <c r="W57" s="70">
        <f t="shared" si="34"/>
        <v>0</v>
      </c>
      <c r="X57" s="70">
        <f>SUM(X56)</f>
        <v>14</v>
      </c>
      <c r="Y57" s="70">
        <f t="shared" si="34"/>
        <v>0</v>
      </c>
      <c r="Z57" s="70">
        <f t="shared" si="34"/>
        <v>1</v>
      </c>
      <c r="AA57" s="70">
        <f t="shared" si="34"/>
        <v>0</v>
      </c>
      <c r="AB57" s="70">
        <f t="shared" si="34"/>
        <v>1</v>
      </c>
      <c r="AC57" s="70">
        <f t="shared" si="34"/>
        <v>0</v>
      </c>
      <c r="AD57" s="70">
        <f>SUM(AD56)</f>
        <v>1</v>
      </c>
      <c r="AE57" s="70">
        <f>SUM(AE56)</f>
        <v>0</v>
      </c>
      <c r="AF57" s="70">
        <f>SUM(AF56)</f>
        <v>14</v>
      </c>
      <c r="AG57" s="70">
        <f t="shared" si="34"/>
        <v>0</v>
      </c>
      <c r="AH57" s="70">
        <f t="shared" si="34"/>
        <v>1</v>
      </c>
      <c r="AI57" s="70">
        <f t="shared" si="34"/>
        <v>0</v>
      </c>
      <c r="AJ57" s="70">
        <f t="shared" si="34"/>
        <v>1</v>
      </c>
      <c r="AK57" s="70">
        <f t="shared" si="34"/>
        <v>0</v>
      </c>
      <c r="AL57" s="70">
        <f t="shared" si="34"/>
        <v>1</v>
      </c>
      <c r="AM57" s="70">
        <f t="shared" si="34"/>
        <v>0</v>
      </c>
      <c r="AN57" s="70">
        <f>SUM(AN56)</f>
        <v>14</v>
      </c>
      <c r="AO57" s="70">
        <f t="shared" ref="AO57" si="35">SUM(AO56)</f>
        <v>0</v>
      </c>
      <c r="AP57" s="70">
        <f t="shared" ref="AP57:AS57" si="36">SUM(AP56)</f>
        <v>1</v>
      </c>
      <c r="AQ57" s="70">
        <f t="shared" si="36"/>
        <v>0</v>
      </c>
      <c r="AR57" s="70">
        <f t="shared" si="36"/>
        <v>1</v>
      </c>
      <c r="AS57" s="70">
        <f t="shared" si="36"/>
        <v>0</v>
      </c>
      <c r="AT57" s="70">
        <f t="shared" si="34"/>
        <v>14</v>
      </c>
      <c r="AU57" s="70">
        <f t="shared" si="34"/>
        <v>0</v>
      </c>
      <c r="AV57" s="70">
        <f>SUM(AV56)</f>
        <v>14</v>
      </c>
      <c r="AW57" s="70">
        <f>SUM(AW56)</f>
        <v>0</v>
      </c>
      <c r="AX57" s="70">
        <f>SUM(AX56)</f>
        <v>0</v>
      </c>
      <c r="AY57" s="70"/>
      <c r="AZ57" s="70">
        <f t="shared" si="34"/>
        <v>0</v>
      </c>
      <c r="BA57" s="70">
        <f t="shared" si="34"/>
        <v>0</v>
      </c>
      <c r="BB57" s="70">
        <f t="shared" si="34"/>
        <v>0</v>
      </c>
      <c r="BC57" s="70">
        <f t="shared" si="34"/>
        <v>0</v>
      </c>
    </row>
    <row r="58" spans="1:55" s="62" customFormat="1" ht="15" customHeight="1" x14ac:dyDescent="0.2">
      <c r="A58" s="117"/>
      <c r="B58" s="71"/>
      <c r="C58" s="72"/>
      <c r="D58" s="73"/>
      <c r="E58" s="73"/>
      <c r="F58" s="79"/>
      <c r="G58" s="71"/>
      <c r="H58" s="71"/>
      <c r="I58" s="71"/>
      <c r="J58" s="67"/>
      <c r="K58" s="85"/>
      <c r="L58" s="85"/>
      <c r="M58" s="129"/>
      <c r="N58" s="130"/>
      <c r="O58" s="130"/>
      <c r="P58" s="130"/>
      <c r="Q58" s="130"/>
      <c r="R58" s="130"/>
      <c r="S58" s="131"/>
      <c r="T58" s="131"/>
      <c r="U58" s="131"/>
      <c r="V58" s="131"/>
      <c r="W58" s="131"/>
      <c r="X58" s="130"/>
      <c r="Y58" s="131"/>
      <c r="Z58" s="131"/>
      <c r="AA58" s="131"/>
      <c r="AB58" s="130"/>
      <c r="AC58" s="130"/>
      <c r="AD58" s="130"/>
      <c r="AE58" s="130"/>
      <c r="AF58" s="130"/>
      <c r="AG58" s="131"/>
      <c r="AH58" s="131"/>
      <c r="AI58" s="131"/>
      <c r="AJ58" s="131"/>
      <c r="AK58" s="131"/>
      <c r="AL58" s="131"/>
      <c r="AM58" s="131"/>
      <c r="AN58" s="130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</row>
    <row r="59" spans="1:55" s="62" customFormat="1" ht="15" customHeight="1" x14ac:dyDescent="0.2">
      <c r="A59" s="116"/>
      <c r="B59" s="64" t="s">
        <v>333</v>
      </c>
      <c r="C59" s="64" t="s">
        <v>624</v>
      </c>
      <c r="D59" s="73" t="s">
        <v>131</v>
      </c>
      <c r="E59" s="73" t="s">
        <v>135</v>
      </c>
      <c r="F59" s="64" t="s">
        <v>126</v>
      </c>
      <c r="G59" s="71" t="s">
        <v>352</v>
      </c>
      <c r="H59" s="71" t="s">
        <v>363</v>
      </c>
      <c r="I59" s="200" t="s">
        <v>529</v>
      </c>
      <c r="J59" s="67" t="s">
        <v>243</v>
      </c>
      <c r="K59" s="87"/>
      <c r="L59" s="87"/>
      <c r="M59" s="124"/>
      <c r="N59" s="67">
        <v>24</v>
      </c>
      <c r="O59" s="67"/>
      <c r="P59" s="67">
        <v>1</v>
      </c>
      <c r="Q59" s="66"/>
      <c r="R59" s="67">
        <v>24</v>
      </c>
      <c r="S59" s="67"/>
      <c r="T59" s="67">
        <v>1</v>
      </c>
      <c r="U59" s="67"/>
      <c r="V59" s="67">
        <v>1</v>
      </c>
      <c r="W59" s="67"/>
      <c r="X59" s="67">
        <v>24</v>
      </c>
      <c r="Y59" s="67"/>
      <c r="Z59" s="66">
        <v>2</v>
      </c>
      <c r="AA59" s="66"/>
      <c r="AB59" s="66">
        <v>2</v>
      </c>
      <c r="AC59" s="66"/>
      <c r="AD59" s="66">
        <v>2</v>
      </c>
      <c r="AE59" s="66"/>
      <c r="AF59" s="67">
        <v>24</v>
      </c>
      <c r="AG59" s="67"/>
      <c r="AH59" s="67">
        <v>1</v>
      </c>
      <c r="AI59" s="67"/>
      <c r="AJ59" s="67">
        <v>1</v>
      </c>
      <c r="AK59" s="67"/>
      <c r="AL59" s="67">
        <v>1</v>
      </c>
      <c r="AM59" s="67"/>
      <c r="AN59" s="67">
        <v>24</v>
      </c>
      <c r="AO59" s="67"/>
      <c r="AP59" s="67">
        <v>1</v>
      </c>
      <c r="AQ59" s="67"/>
      <c r="AR59" s="67">
        <v>1</v>
      </c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</row>
    <row r="60" spans="1:55" s="62" customFormat="1" ht="15" customHeight="1" x14ac:dyDescent="0.2">
      <c r="A60" s="116"/>
      <c r="B60" s="64" t="s">
        <v>333</v>
      </c>
      <c r="C60" s="64" t="s">
        <v>624</v>
      </c>
      <c r="D60" s="73" t="s">
        <v>130</v>
      </c>
      <c r="E60" s="73" t="s">
        <v>134</v>
      </c>
      <c r="F60" s="64" t="s">
        <v>362</v>
      </c>
      <c r="G60" s="201" t="s">
        <v>512</v>
      </c>
      <c r="H60" s="71" t="s">
        <v>363</v>
      </c>
      <c r="I60" s="200" t="s">
        <v>527</v>
      </c>
      <c r="J60" s="67" t="s">
        <v>243</v>
      </c>
      <c r="K60" s="87" t="s">
        <v>419</v>
      </c>
      <c r="L60" s="85" t="s">
        <v>662</v>
      </c>
      <c r="M60" s="129">
        <v>11282</v>
      </c>
      <c r="N60" s="67">
        <v>18</v>
      </c>
      <c r="O60" s="67"/>
      <c r="P60" s="67">
        <v>1</v>
      </c>
      <c r="Q60" s="66"/>
      <c r="R60" s="67">
        <v>18</v>
      </c>
      <c r="S60" s="67"/>
      <c r="T60" s="67">
        <v>1</v>
      </c>
      <c r="U60" s="67"/>
      <c r="V60" s="67">
        <v>1</v>
      </c>
      <c r="W60" s="67"/>
      <c r="X60" s="67">
        <v>18</v>
      </c>
      <c r="Y60" s="67"/>
      <c r="Z60" s="66">
        <v>1</v>
      </c>
      <c r="AA60" s="66"/>
      <c r="AB60" s="66">
        <v>1</v>
      </c>
      <c r="AC60" s="66"/>
      <c r="AD60" s="66">
        <v>1</v>
      </c>
      <c r="AE60" s="66"/>
      <c r="AF60" s="67">
        <v>18</v>
      </c>
      <c r="AG60" s="67"/>
      <c r="AH60" s="67">
        <v>1</v>
      </c>
      <c r="AI60" s="67"/>
      <c r="AJ60" s="67">
        <v>1</v>
      </c>
      <c r="AK60" s="67"/>
      <c r="AL60" s="67">
        <v>1</v>
      </c>
      <c r="AM60" s="67"/>
      <c r="AN60" s="67">
        <v>18</v>
      </c>
      <c r="AO60" s="67"/>
      <c r="AP60" s="67">
        <v>1</v>
      </c>
      <c r="AQ60" s="67"/>
      <c r="AR60" s="67">
        <v>1</v>
      </c>
      <c r="AS60" s="67"/>
      <c r="AT60" s="67">
        <v>18</v>
      </c>
      <c r="AU60" s="67"/>
      <c r="AV60" s="67">
        <v>18</v>
      </c>
      <c r="AW60" s="67"/>
      <c r="AX60" s="67"/>
      <c r="AY60" s="67"/>
      <c r="AZ60" s="67"/>
      <c r="BA60" s="67"/>
      <c r="BB60" s="67"/>
      <c r="BC60" s="67"/>
    </row>
    <row r="61" spans="1:55" s="62" customFormat="1" ht="15" customHeight="1" x14ac:dyDescent="0.2">
      <c r="A61" s="69"/>
      <c r="B61" s="69" t="s">
        <v>333</v>
      </c>
      <c r="C61" s="69"/>
      <c r="D61" s="69"/>
      <c r="E61" s="69" t="s">
        <v>354</v>
      </c>
      <c r="F61" s="69"/>
      <c r="G61" s="69"/>
      <c r="H61" s="69"/>
      <c r="I61" s="69"/>
      <c r="J61" s="69"/>
      <c r="K61" s="69"/>
      <c r="L61" s="69"/>
      <c r="M61" s="69"/>
      <c r="N61" s="70">
        <f t="shared" ref="N61:BC61" si="37">SUM(N59:N60)</f>
        <v>42</v>
      </c>
      <c r="O61" s="70">
        <f t="shared" si="37"/>
        <v>0</v>
      </c>
      <c r="P61" s="70">
        <f t="shared" si="37"/>
        <v>2</v>
      </c>
      <c r="Q61" s="70">
        <f t="shared" si="37"/>
        <v>0</v>
      </c>
      <c r="R61" s="70">
        <f t="shared" si="37"/>
        <v>42</v>
      </c>
      <c r="S61" s="70">
        <f t="shared" si="37"/>
        <v>0</v>
      </c>
      <c r="T61" s="70">
        <f t="shared" si="37"/>
        <v>2</v>
      </c>
      <c r="U61" s="70">
        <f t="shared" si="37"/>
        <v>0</v>
      </c>
      <c r="V61" s="70">
        <f t="shared" si="37"/>
        <v>2</v>
      </c>
      <c r="W61" s="70">
        <f t="shared" si="37"/>
        <v>0</v>
      </c>
      <c r="X61" s="70">
        <f t="shared" si="37"/>
        <v>42</v>
      </c>
      <c r="Y61" s="70">
        <f t="shared" si="37"/>
        <v>0</v>
      </c>
      <c r="Z61" s="70">
        <f t="shared" si="37"/>
        <v>3</v>
      </c>
      <c r="AA61" s="70">
        <f t="shared" si="37"/>
        <v>0</v>
      </c>
      <c r="AB61" s="70">
        <f t="shared" si="37"/>
        <v>3</v>
      </c>
      <c r="AC61" s="70">
        <f t="shared" si="37"/>
        <v>0</v>
      </c>
      <c r="AD61" s="70">
        <f t="shared" si="37"/>
        <v>3</v>
      </c>
      <c r="AE61" s="70">
        <f t="shared" si="37"/>
        <v>0</v>
      </c>
      <c r="AF61" s="70">
        <f t="shared" si="37"/>
        <v>42</v>
      </c>
      <c r="AG61" s="70">
        <f t="shared" si="37"/>
        <v>0</v>
      </c>
      <c r="AH61" s="70">
        <f t="shared" si="37"/>
        <v>2</v>
      </c>
      <c r="AI61" s="70">
        <f t="shared" si="37"/>
        <v>0</v>
      </c>
      <c r="AJ61" s="70">
        <f t="shared" si="37"/>
        <v>2</v>
      </c>
      <c r="AK61" s="70">
        <f t="shared" si="37"/>
        <v>0</v>
      </c>
      <c r="AL61" s="70">
        <f t="shared" si="37"/>
        <v>2</v>
      </c>
      <c r="AM61" s="70">
        <f t="shared" si="37"/>
        <v>0</v>
      </c>
      <c r="AN61" s="70">
        <f t="shared" ref="AN61:AO61" si="38">SUM(AN59:AN60)</f>
        <v>42</v>
      </c>
      <c r="AO61" s="70">
        <f t="shared" si="38"/>
        <v>0</v>
      </c>
      <c r="AP61" s="70">
        <f t="shared" ref="AP61:AS61" si="39">SUM(AP59:AP60)</f>
        <v>2</v>
      </c>
      <c r="AQ61" s="70">
        <f t="shared" si="39"/>
        <v>0</v>
      </c>
      <c r="AR61" s="70">
        <f t="shared" si="39"/>
        <v>2</v>
      </c>
      <c r="AS61" s="70">
        <f t="shared" si="39"/>
        <v>0</v>
      </c>
      <c r="AT61" s="70">
        <f t="shared" si="37"/>
        <v>18</v>
      </c>
      <c r="AU61" s="70">
        <f t="shared" si="37"/>
        <v>0</v>
      </c>
      <c r="AV61" s="70">
        <f>SUM(AV59:AV60)</f>
        <v>18</v>
      </c>
      <c r="AW61" s="70">
        <f>SUM(AW59:AW60)</f>
        <v>0</v>
      </c>
      <c r="AX61" s="70">
        <f>SUM(AX59:AX60)</f>
        <v>0</v>
      </c>
      <c r="AY61" s="70"/>
      <c r="AZ61" s="70">
        <f t="shared" si="37"/>
        <v>0</v>
      </c>
      <c r="BA61" s="70">
        <f t="shared" si="37"/>
        <v>0</v>
      </c>
      <c r="BB61" s="70">
        <f t="shared" si="37"/>
        <v>0</v>
      </c>
      <c r="BC61" s="70">
        <f t="shared" si="37"/>
        <v>0</v>
      </c>
    </row>
    <row r="62" spans="1:55" s="62" customFormat="1" ht="15" customHeight="1" x14ac:dyDescent="0.2">
      <c r="A62" s="116"/>
      <c r="B62" s="64"/>
      <c r="C62" s="64"/>
      <c r="D62" s="73"/>
      <c r="E62" s="73"/>
      <c r="F62" s="64"/>
      <c r="G62" s="71"/>
      <c r="H62" s="71"/>
      <c r="I62" s="71"/>
      <c r="J62" s="67"/>
      <c r="K62" s="87"/>
      <c r="L62" s="87"/>
      <c r="M62" s="124"/>
      <c r="N62" s="67"/>
      <c r="O62" s="67"/>
      <c r="P62" s="67"/>
      <c r="Q62" s="66"/>
      <c r="R62" s="67"/>
      <c r="S62" s="67"/>
      <c r="T62" s="67"/>
      <c r="U62" s="67"/>
      <c r="V62" s="67"/>
      <c r="W62" s="67"/>
      <c r="X62" s="67"/>
      <c r="Y62" s="67"/>
      <c r="Z62" s="66"/>
      <c r="AA62" s="66"/>
      <c r="AB62" s="66"/>
      <c r="AC62" s="66"/>
      <c r="AD62" s="66"/>
      <c r="AE62" s="66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</row>
    <row r="63" spans="1:55" s="62" customFormat="1" ht="15" customHeight="1" x14ac:dyDescent="0.2">
      <c r="A63" s="114"/>
      <c r="B63" s="71" t="s">
        <v>328</v>
      </c>
      <c r="C63" s="64" t="s">
        <v>624</v>
      </c>
      <c r="D63" s="73" t="s">
        <v>381</v>
      </c>
      <c r="E63" s="73" t="s">
        <v>382</v>
      </c>
      <c r="F63" s="71" t="s">
        <v>361</v>
      </c>
      <c r="G63" s="201" t="s">
        <v>512</v>
      </c>
      <c r="H63" s="146" t="s">
        <v>361</v>
      </c>
      <c r="I63" s="200" t="s">
        <v>527</v>
      </c>
      <c r="J63" s="115" t="s">
        <v>243</v>
      </c>
      <c r="K63" s="200" t="s">
        <v>664</v>
      </c>
      <c r="L63" s="85" t="s">
        <v>662</v>
      </c>
      <c r="M63" s="74">
        <v>45000</v>
      </c>
      <c r="N63" s="67">
        <v>14</v>
      </c>
      <c r="O63" s="67"/>
      <c r="P63" s="67">
        <v>1</v>
      </c>
      <c r="Q63" s="66"/>
      <c r="R63" s="67">
        <v>14</v>
      </c>
      <c r="S63" s="67"/>
      <c r="T63" s="67">
        <v>1</v>
      </c>
      <c r="U63" s="67"/>
      <c r="V63" s="67">
        <v>1</v>
      </c>
      <c r="W63" s="67"/>
      <c r="X63" s="67">
        <v>14</v>
      </c>
      <c r="Y63" s="67"/>
      <c r="Z63" s="66">
        <v>1</v>
      </c>
      <c r="AA63" s="66"/>
      <c r="AB63" s="66">
        <v>1</v>
      </c>
      <c r="AC63" s="66"/>
      <c r="AD63" s="66">
        <v>1</v>
      </c>
      <c r="AE63" s="66"/>
      <c r="AF63" s="67">
        <v>14</v>
      </c>
      <c r="AG63" s="67"/>
      <c r="AH63" s="67">
        <v>1</v>
      </c>
      <c r="AI63" s="67"/>
      <c r="AJ63" s="67">
        <v>1</v>
      </c>
      <c r="AK63" s="67"/>
      <c r="AL63" s="67">
        <v>1</v>
      </c>
      <c r="AM63" s="67"/>
      <c r="AN63" s="67">
        <v>14</v>
      </c>
      <c r="AO63" s="67"/>
      <c r="AP63" s="67">
        <v>1</v>
      </c>
      <c r="AQ63" s="67"/>
      <c r="AR63" s="67">
        <v>1</v>
      </c>
      <c r="AS63" s="67"/>
      <c r="AT63" s="67">
        <v>14</v>
      </c>
      <c r="AU63" s="67"/>
      <c r="AV63" s="67">
        <v>14</v>
      </c>
      <c r="AW63" s="67"/>
      <c r="AX63" s="67"/>
      <c r="AY63" s="67"/>
      <c r="AZ63" s="67"/>
      <c r="BA63" s="67"/>
      <c r="BB63" s="67"/>
      <c r="BC63" s="67"/>
    </row>
    <row r="64" spans="1:55" s="62" customFormat="1" ht="15" customHeight="1" x14ac:dyDescent="0.2">
      <c r="A64" s="114"/>
      <c r="B64" s="71" t="s">
        <v>328</v>
      </c>
      <c r="C64" s="64" t="s">
        <v>624</v>
      </c>
      <c r="D64" s="73" t="s">
        <v>432</v>
      </c>
      <c r="E64" s="73" t="s">
        <v>426</v>
      </c>
      <c r="F64" s="71" t="s">
        <v>361</v>
      </c>
      <c r="G64" s="201" t="s">
        <v>512</v>
      </c>
      <c r="H64" s="146" t="s">
        <v>361</v>
      </c>
      <c r="I64" s="200" t="s">
        <v>527</v>
      </c>
      <c r="J64" s="115" t="s">
        <v>243</v>
      </c>
      <c r="K64" s="95"/>
      <c r="L64" s="95"/>
      <c r="M64" s="74"/>
      <c r="N64" s="67">
        <v>14</v>
      </c>
      <c r="O64" s="67"/>
      <c r="P64" s="67">
        <v>1</v>
      </c>
      <c r="Q64" s="66"/>
      <c r="R64" s="67">
        <v>14</v>
      </c>
      <c r="S64" s="67"/>
      <c r="T64" s="67">
        <v>1</v>
      </c>
      <c r="U64" s="67"/>
      <c r="V64" s="67">
        <v>1</v>
      </c>
      <c r="W64" s="67"/>
      <c r="X64" s="67">
        <v>14</v>
      </c>
      <c r="Y64" s="67"/>
      <c r="Z64" s="66">
        <v>1</v>
      </c>
      <c r="AA64" s="66"/>
      <c r="AB64" s="66">
        <v>1</v>
      </c>
      <c r="AC64" s="66"/>
      <c r="AD64" s="66">
        <v>1</v>
      </c>
      <c r="AE64" s="66"/>
      <c r="AF64" s="67">
        <v>14</v>
      </c>
      <c r="AG64" s="67"/>
      <c r="AH64" s="67">
        <v>1</v>
      </c>
      <c r="AI64" s="67"/>
      <c r="AJ64" s="67">
        <v>1</v>
      </c>
      <c r="AK64" s="67"/>
      <c r="AL64" s="67">
        <v>1</v>
      </c>
      <c r="AM64" s="67"/>
      <c r="AN64" s="67">
        <v>14</v>
      </c>
      <c r="AO64" s="67"/>
      <c r="AP64" s="67">
        <v>1</v>
      </c>
      <c r="AQ64" s="67"/>
      <c r="AR64" s="67">
        <v>1</v>
      </c>
      <c r="AS64" s="67"/>
      <c r="AT64" s="67">
        <v>14</v>
      </c>
      <c r="AU64" s="67"/>
      <c r="AV64" s="67">
        <v>14</v>
      </c>
      <c r="AW64" s="67"/>
      <c r="AX64" s="67"/>
      <c r="AY64" s="67"/>
      <c r="AZ64" s="67">
        <v>14</v>
      </c>
      <c r="BA64" s="67"/>
      <c r="BB64" s="67"/>
      <c r="BC64" s="67"/>
    </row>
    <row r="65" spans="1:55" s="62" customFormat="1" ht="15" customHeight="1" x14ac:dyDescent="0.2">
      <c r="A65" s="116"/>
      <c r="B65" s="71" t="s">
        <v>328</v>
      </c>
      <c r="C65" s="64" t="s">
        <v>624</v>
      </c>
      <c r="D65" s="73" t="s">
        <v>102</v>
      </c>
      <c r="E65" s="73" t="s">
        <v>103</v>
      </c>
      <c r="F65" s="79" t="s">
        <v>129</v>
      </c>
      <c r="G65" s="201" t="s">
        <v>512</v>
      </c>
      <c r="H65" s="146" t="s">
        <v>361</v>
      </c>
      <c r="I65" s="200" t="s">
        <v>527</v>
      </c>
      <c r="J65" s="67" t="s">
        <v>243</v>
      </c>
      <c r="K65" s="66"/>
      <c r="L65" s="66"/>
      <c r="M65" s="128"/>
      <c r="N65" s="67">
        <v>14</v>
      </c>
      <c r="O65" s="67"/>
      <c r="P65" s="67">
        <v>1</v>
      </c>
      <c r="Q65" s="66"/>
      <c r="R65" s="67">
        <v>14</v>
      </c>
      <c r="S65" s="67"/>
      <c r="T65" s="67">
        <v>1</v>
      </c>
      <c r="U65" s="67"/>
      <c r="V65" s="67">
        <v>1</v>
      </c>
      <c r="W65" s="67"/>
      <c r="X65" s="67">
        <v>14</v>
      </c>
      <c r="Y65" s="67"/>
      <c r="Z65" s="66">
        <v>1</v>
      </c>
      <c r="AA65" s="66"/>
      <c r="AB65" s="66">
        <v>1</v>
      </c>
      <c r="AC65" s="66"/>
      <c r="AD65" s="66">
        <v>1</v>
      </c>
      <c r="AE65" s="66"/>
      <c r="AF65" s="67">
        <v>14</v>
      </c>
      <c r="AG65" s="67"/>
      <c r="AH65" s="67">
        <v>1</v>
      </c>
      <c r="AI65" s="67"/>
      <c r="AJ65" s="67">
        <v>1</v>
      </c>
      <c r="AK65" s="67"/>
      <c r="AL65" s="67">
        <v>1</v>
      </c>
      <c r="AM65" s="67"/>
      <c r="AN65" s="67">
        <v>14</v>
      </c>
      <c r="AO65" s="67"/>
      <c r="AP65" s="67">
        <v>1</v>
      </c>
      <c r="AQ65" s="67"/>
      <c r="AR65" s="67">
        <v>1</v>
      </c>
      <c r="AS65" s="67"/>
      <c r="AT65" s="67">
        <v>14</v>
      </c>
      <c r="AU65" s="67"/>
      <c r="AV65" s="67">
        <v>14</v>
      </c>
      <c r="AW65" s="67"/>
      <c r="AX65" s="67"/>
      <c r="AY65" s="67"/>
      <c r="AZ65" s="67"/>
      <c r="BA65" s="67"/>
      <c r="BB65" s="67"/>
      <c r="BC65" s="67"/>
    </row>
    <row r="66" spans="1:55" s="62" customFormat="1" ht="15" customHeight="1" x14ac:dyDescent="0.2">
      <c r="A66" s="116"/>
      <c r="B66" s="71" t="s">
        <v>328</v>
      </c>
      <c r="C66" s="64" t="s">
        <v>624</v>
      </c>
      <c r="D66" s="73" t="s">
        <v>42</v>
      </c>
      <c r="E66" s="73" t="s">
        <v>80</v>
      </c>
      <c r="F66" s="79" t="s">
        <v>129</v>
      </c>
      <c r="G66" s="201" t="s">
        <v>512</v>
      </c>
      <c r="H66" s="146" t="s">
        <v>361</v>
      </c>
      <c r="I66" s="200" t="s">
        <v>527</v>
      </c>
      <c r="J66" s="67" t="s">
        <v>243</v>
      </c>
      <c r="K66" s="66"/>
      <c r="L66" s="66"/>
      <c r="M66" s="128"/>
      <c r="N66" s="67">
        <v>14</v>
      </c>
      <c r="O66" s="67"/>
      <c r="P66" s="67">
        <v>1</v>
      </c>
      <c r="Q66" s="66"/>
      <c r="R66" s="67">
        <v>14</v>
      </c>
      <c r="S66" s="67"/>
      <c r="T66" s="67">
        <v>1</v>
      </c>
      <c r="U66" s="67"/>
      <c r="V66" s="67">
        <v>1</v>
      </c>
      <c r="W66" s="67"/>
      <c r="X66" s="67">
        <v>14</v>
      </c>
      <c r="Y66" s="67"/>
      <c r="Z66" s="66">
        <v>1</v>
      </c>
      <c r="AA66" s="66"/>
      <c r="AB66" s="66">
        <v>1</v>
      </c>
      <c r="AC66" s="66"/>
      <c r="AD66" s="66">
        <v>1</v>
      </c>
      <c r="AE66" s="66"/>
      <c r="AF66" s="67">
        <v>14</v>
      </c>
      <c r="AG66" s="67"/>
      <c r="AH66" s="67">
        <v>1</v>
      </c>
      <c r="AI66" s="67"/>
      <c r="AJ66" s="67">
        <v>1</v>
      </c>
      <c r="AK66" s="67"/>
      <c r="AL66" s="67">
        <v>1</v>
      </c>
      <c r="AM66" s="67"/>
      <c r="AN66" s="67">
        <v>14</v>
      </c>
      <c r="AO66" s="67"/>
      <c r="AP66" s="67">
        <v>1</v>
      </c>
      <c r="AQ66" s="67"/>
      <c r="AR66" s="67">
        <v>1</v>
      </c>
      <c r="AS66" s="67"/>
      <c r="AT66" s="67">
        <v>14</v>
      </c>
      <c r="AU66" s="67"/>
      <c r="AV66" s="67">
        <v>14</v>
      </c>
      <c r="AW66" s="67"/>
      <c r="AX66" s="67"/>
      <c r="AY66" s="67"/>
      <c r="AZ66" s="67"/>
      <c r="BA66" s="67"/>
      <c r="BB66" s="67"/>
      <c r="BC66" s="67"/>
    </row>
    <row r="67" spans="1:55" s="62" customFormat="1" ht="15" customHeight="1" x14ac:dyDescent="0.2">
      <c r="A67" s="116"/>
      <c r="B67" s="71" t="s">
        <v>328</v>
      </c>
      <c r="C67" s="64" t="s">
        <v>624</v>
      </c>
      <c r="D67" s="73" t="s">
        <v>41</v>
      </c>
      <c r="E67" s="73" t="s">
        <v>79</v>
      </c>
      <c r="F67" s="79" t="s">
        <v>126</v>
      </c>
      <c r="G67" s="71" t="s">
        <v>352</v>
      </c>
      <c r="H67" s="71" t="s">
        <v>363</v>
      </c>
      <c r="I67" s="200" t="s">
        <v>529</v>
      </c>
      <c r="J67" s="67" t="s">
        <v>243</v>
      </c>
      <c r="K67" s="87" t="s">
        <v>419</v>
      </c>
      <c r="L67" s="85" t="s">
        <v>662</v>
      </c>
      <c r="M67" s="129">
        <v>0</v>
      </c>
      <c r="N67" s="67">
        <v>24</v>
      </c>
      <c r="O67" s="67"/>
      <c r="P67" s="67">
        <v>1</v>
      </c>
      <c r="Q67" s="66"/>
      <c r="R67" s="67">
        <v>24</v>
      </c>
      <c r="S67" s="67"/>
      <c r="T67" s="67">
        <v>1</v>
      </c>
      <c r="U67" s="67"/>
      <c r="V67" s="67">
        <v>1</v>
      </c>
      <c r="W67" s="67"/>
      <c r="X67" s="67">
        <v>24</v>
      </c>
      <c r="Y67" s="67"/>
      <c r="Z67" s="66">
        <v>2</v>
      </c>
      <c r="AA67" s="66"/>
      <c r="AB67" s="66">
        <v>2</v>
      </c>
      <c r="AC67" s="66"/>
      <c r="AD67" s="66">
        <v>2</v>
      </c>
      <c r="AE67" s="66"/>
      <c r="AF67" s="67">
        <v>24</v>
      </c>
      <c r="AG67" s="67"/>
      <c r="AH67" s="67">
        <v>1</v>
      </c>
      <c r="AI67" s="67"/>
      <c r="AJ67" s="67">
        <v>1</v>
      </c>
      <c r="AK67" s="67"/>
      <c r="AL67" s="67">
        <v>1</v>
      </c>
      <c r="AM67" s="67"/>
      <c r="AN67" s="67">
        <v>24</v>
      </c>
      <c r="AO67" s="67"/>
      <c r="AP67" s="67">
        <v>1</v>
      </c>
      <c r="AQ67" s="67"/>
      <c r="AR67" s="67">
        <v>1</v>
      </c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</row>
    <row r="68" spans="1:55" s="62" customFormat="1" ht="15" customHeight="1" x14ac:dyDescent="0.2">
      <c r="A68" s="69"/>
      <c r="B68" s="69" t="s">
        <v>328</v>
      </c>
      <c r="C68" s="69"/>
      <c r="D68" s="69"/>
      <c r="E68" s="69" t="s">
        <v>354</v>
      </c>
      <c r="F68" s="69"/>
      <c r="G68" s="69"/>
      <c r="H68" s="69"/>
      <c r="I68" s="69"/>
      <c r="J68" s="69"/>
      <c r="K68" s="69"/>
      <c r="L68" s="69"/>
      <c r="M68" s="69"/>
      <c r="N68" s="70">
        <f t="shared" ref="N68:BC68" si="40">SUM(N63:N67)</f>
        <v>80</v>
      </c>
      <c r="O68" s="70">
        <f t="shared" si="40"/>
        <v>0</v>
      </c>
      <c r="P68" s="70">
        <f t="shared" si="40"/>
        <v>5</v>
      </c>
      <c r="Q68" s="70">
        <f t="shared" si="40"/>
        <v>0</v>
      </c>
      <c r="R68" s="70">
        <f t="shared" si="40"/>
        <v>80</v>
      </c>
      <c r="S68" s="70">
        <f t="shared" si="40"/>
        <v>0</v>
      </c>
      <c r="T68" s="70">
        <f t="shared" si="40"/>
        <v>5</v>
      </c>
      <c r="U68" s="70">
        <f t="shared" si="40"/>
        <v>0</v>
      </c>
      <c r="V68" s="70">
        <f t="shared" si="40"/>
        <v>5</v>
      </c>
      <c r="W68" s="70">
        <f t="shared" si="40"/>
        <v>0</v>
      </c>
      <c r="X68" s="70">
        <f t="shared" si="40"/>
        <v>80</v>
      </c>
      <c r="Y68" s="70">
        <f t="shared" si="40"/>
        <v>0</v>
      </c>
      <c r="Z68" s="70">
        <f t="shared" si="40"/>
        <v>6</v>
      </c>
      <c r="AA68" s="70">
        <f t="shared" si="40"/>
        <v>0</v>
      </c>
      <c r="AB68" s="70">
        <f t="shared" si="40"/>
        <v>6</v>
      </c>
      <c r="AC68" s="70">
        <f t="shared" si="40"/>
        <v>0</v>
      </c>
      <c r="AD68" s="70">
        <f t="shared" si="40"/>
        <v>6</v>
      </c>
      <c r="AE68" s="70">
        <f t="shared" si="40"/>
        <v>0</v>
      </c>
      <c r="AF68" s="70">
        <f t="shared" si="40"/>
        <v>80</v>
      </c>
      <c r="AG68" s="70">
        <f t="shared" si="40"/>
        <v>0</v>
      </c>
      <c r="AH68" s="70">
        <f t="shared" si="40"/>
        <v>5</v>
      </c>
      <c r="AI68" s="70">
        <f t="shared" si="40"/>
        <v>0</v>
      </c>
      <c r="AJ68" s="70">
        <f t="shared" si="40"/>
        <v>5</v>
      </c>
      <c r="AK68" s="70">
        <f t="shared" si="40"/>
        <v>0</v>
      </c>
      <c r="AL68" s="70">
        <f t="shared" si="40"/>
        <v>5</v>
      </c>
      <c r="AM68" s="70">
        <f t="shared" si="40"/>
        <v>0</v>
      </c>
      <c r="AN68" s="70">
        <f t="shared" ref="AN68:AO68" si="41">SUM(AN63:AN67)</f>
        <v>80</v>
      </c>
      <c r="AO68" s="70">
        <f t="shared" si="41"/>
        <v>0</v>
      </c>
      <c r="AP68" s="70">
        <f t="shared" ref="AP68:AS68" si="42">SUM(AP63:AP67)</f>
        <v>5</v>
      </c>
      <c r="AQ68" s="70">
        <f t="shared" si="42"/>
        <v>0</v>
      </c>
      <c r="AR68" s="70">
        <f t="shared" si="42"/>
        <v>5</v>
      </c>
      <c r="AS68" s="70">
        <f t="shared" si="42"/>
        <v>0</v>
      </c>
      <c r="AT68" s="70">
        <f t="shared" si="40"/>
        <v>56</v>
      </c>
      <c r="AU68" s="70">
        <f t="shared" si="40"/>
        <v>0</v>
      </c>
      <c r="AV68" s="70">
        <f>SUM(AV63:AV67)</f>
        <v>56</v>
      </c>
      <c r="AW68" s="70">
        <f>SUM(AW63:AW67)</f>
        <v>0</v>
      </c>
      <c r="AX68" s="70">
        <f>SUM(AX63:AX67)</f>
        <v>0</v>
      </c>
      <c r="AY68" s="70"/>
      <c r="AZ68" s="70">
        <f t="shared" si="40"/>
        <v>14</v>
      </c>
      <c r="BA68" s="70">
        <f t="shared" si="40"/>
        <v>0</v>
      </c>
      <c r="BB68" s="70">
        <f t="shared" si="40"/>
        <v>0</v>
      </c>
      <c r="BC68" s="70">
        <f t="shared" si="40"/>
        <v>0</v>
      </c>
    </row>
    <row r="69" spans="1:55" s="62" customFormat="1" ht="15" customHeight="1" x14ac:dyDescent="0.2">
      <c r="A69" s="116"/>
      <c r="B69" s="64"/>
      <c r="C69" s="64"/>
      <c r="D69" s="73"/>
      <c r="E69" s="73"/>
      <c r="F69" s="64"/>
      <c r="G69" s="71"/>
      <c r="H69" s="71"/>
      <c r="I69" s="71"/>
      <c r="J69" s="67"/>
      <c r="K69" s="87"/>
      <c r="L69" s="87"/>
      <c r="M69" s="124"/>
      <c r="N69" s="67"/>
      <c r="O69" s="67"/>
      <c r="P69" s="67"/>
      <c r="Q69" s="66"/>
      <c r="R69" s="67"/>
      <c r="S69" s="67"/>
      <c r="T69" s="67"/>
      <c r="U69" s="67"/>
      <c r="V69" s="67"/>
      <c r="W69" s="67"/>
      <c r="X69" s="67"/>
      <c r="Y69" s="67"/>
      <c r="Z69" s="66"/>
      <c r="AA69" s="66"/>
      <c r="AB69" s="66"/>
      <c r="AC69" s="66"/>
      <c r="AD69" s="66"/>
      <c r="AE69" s="66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</row>
    <row r="70" spans="1:55" s="62" customFormat="1" ht="15" customHeight="1" x14ac:dyDescent="0.2">
      <c r="A70" s="75"/>
      <c r="B70" s="71" t="s">
        <v>349</v>
      </c>
      <c r="C70" s="64" t="s">
        <v>624</v>
      </c>
      <c r="D70" s="73" t="s">
        <v>312</v>
      </c>
      <c r="E70" s="73" t="s">
        <v>313</v>
      </c>
      <c r="F70" s="67" t="s">
        <v>438</v>
      </c>
      <c r="G70" s="201" t="s">
        <v>512</v>
      </c>
      <c r="H70" s="146" t="s">
        <v>363</v>
      </c>
      <c r="I70" s="200" t="s">
        <v>527</v>
      </c>
      <c r="J70" s="67" t="s">
        <v>243</v>
      </c>
      <c r="K70" s="87" t="s">
        <v>419</v>
      </c>
      <c r="L70" s="85" t="s">
        <v>662</v>
      </c>
      <c r="M70" s="129">
        <v>0</v>
      </c>
      <c r="N70" s="67">
        <v>14</v>
      </c>
      <c r="O70" s="103"/>
      <c r="P70" s="67">
        <v>1</v>
      </c>
      <c r="Q70" s="103"/>
      <c r="R70" s="67">
        <v>14</v>
      </c>
      <c r="S70" s="103"/>
      <c r="T70" s="67">
        <v>1</v>
      </c>
      <c r="U70" s="67"/>
      <c r="V70" s="67">
        <v>1</v>
      </c>
      <c r="W70" s="103"/>
      <c r="X70" s="67">
        <v>14</v>
      </c>
      <c r="Y70" s="102"/>
      <c r="Z70" s="66">
        <v>1</v>
      </c>
      <c r="AA70" s="66"/>
      <c r="AB70" s="66">
        <v>1</v>
      </c>
      <c r="AC70" s="66"/>
      <c r="AD70" s="66">
        <v>1</v>
      </c>
      <c r="AE70" s="103"/>
      <c r="AF70" s="67">
        <v>14</v>
      </c>
      <c r="AG70" s="103"/>
      <c r="AH70" s="67">
        <v>1</v>
      </c>
      <c r="AI70" s="67"/>
      <c r="AJ70" s="67">
        <v>1</v>
      </c>
      <c r="AK70" s="103"/>
      <c r="AL70" s="67">
        <v>1</v>
      </c>
      <c r="AM70" s="103"/>
      <c r="AN70" s="67">
        <v>14</v>
      </c>
      <c r="AO70" s="103"/>
      <c r="AP70" s="67">
        <v>1</v>
      </c>
      <c r="AQ70" s="67"/>
      <c r="AR70" s="67">
        <v>1</v>
      </c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</row>
    <row r="71" spans="1:55" s="62" customFormat="1" ht="15" customHeight="1" x14ac:dyDescent="0.2">
      <c r="A71" s="75"/>
      <c r="B71" s="71" t="s">
        <v>349</v>
      </c>
      <c r="C71" s="64" t="s">
        <v>624</v>
      </c>
      <c r="D71" s="73" t="s">
        <v>314</v>
      </c>
      <c r="E71" s="73" t="s">
        <v>456</v>
      </c>
      <c r="F71" s="67" t="s">
        <v>438</v>
      </c>
      <c r="G71" s="201" t="s">
        <v>512</v>
      </c>
      <c r="H71" s="146" t="s">
        <v>363</v>
      </c>
      <c r="I71" s="200" t="s">
        <v>527</v>
      </c>
      <c r="J71" s="67" t="s">
        <v>243</v>
      </c>
      <c r="K71" s="87" t="s">
        <v>419</v>
      </c>
      <c r="L71" s="85" t="s">
        <v>662</v>
      </c>
      <c r="M71" s="129">
        <v>0</v>
      </c>
      <c r="N71" s="67">
        <v>18</v>
      </c>
      <c r="O71" s="103"/>
      <c r="P71" s="67">
        <v>1</v>
      </c>
      <c r="Q71" s="103"/>
      <c r="R71" s="67">
        <v>18</v>
      </c>
      <c r="S71" s="103"/>
      <c r="T71" s="67">
        <v>1</v>
      </c>
      <c r="U71" s="67"/>
      <c r="V71" s="67">
        <v>1</v>
      </c>
      <c r="W71" s="103"/>
      <c r="X71" s="67">
        <v>18</v>
      </c>
      <c r="Y71" s="102"/>
      <c r="Z71" s="66">
        <v>1</v>
      </c>
      <c r="AA71" s="66"/>
      <c r="AB71" s="66">
        <v>1</v>
      </c>
      <c r="AC71" s="66"/>
      <c r="AD71" s="66">
        <v>1</v>
      </c>
      <c r="AE71" s="103"/>
      <c r="AF71" s="67">
        <v>18</v>
      </c>
      <c r="AG71" s="103"/>
      <c r="AH71" s="67">
        <v>1</v>
      </c>
      <c r="AI71" s="67"/>
      <c r="AJ71" s="67">
        <v>1</v>
      </c>
      <c r="AK71" s="103"/>
      <c r="AL71" s="67">
        <v>1</v>
      </c>
      <c r="AM71" s="103"/>
      <c r="AN71" s="67">
        <v>18</v>
      </c>
      <c r="AO71" s="103"/>
      <c r="AP71" s="67">
        <v>1</v>
      </c>
      <c r="AQ71" s="67"/>
      <c r="AR71" s="67">
        <v>1</v>
      </c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</row>
    <row r="72" spans="1:55" s="62" customFormat="1" ht="15" customHeight="1" x14ac:dyDescent="0.2">
      <c r="A72" s="69"/>
      <c r="B72" s="69" t="s">
        <v>349</v>
      </c>
      <c r="C72" s="69"/>
      <c r="D72" s="69"/>
      <c r="E72" s="69" t="s">
        <v>354</v>
      </c>
      <c r="F72" s="69"/>
      <c r="G72" s="69"/>
      <c r="H72" s="69"/>
      <c r="I72" s="69"/>
      <c r="J72" s="69"/>
      <c r="K72" s="69"/>
      <c r="L72" s="69"/>
      <c r="M72" s="69"/>
      <c r="N72" s="70">
        <f>SUM(N70:N71)</f>
        <v>32</v>
      </c>
      <c r="O72" s="70">
        <f t="shared" ref="O72:AM72" si="43">SUM(O70:O71)</f>
        <v>0</v>
      </c>
      <c r="P72" s="70">
        <f t="shared" si="43"/>
        <v>2</v>
      </c>
      <c r="Q72" s="70">
        <f t="shared" si="43"/>
        <v>0</v>
      </c>
      <c r="R72" s="70">
        <f t="shared" si="43"/>
        <v>32</v>
      </c>
      <c r="S72" s="70">
        <f t="shared" si="43"/>
        <v>0</v>
      </c>
      <c r="T72" s="70">
        <f t="shared" si="43"/>
        <v>2</v>
      </c>
      <c r="U72" s="70">
        <f t="shared" si="43"/>
        <v>0</v>
      </c>
      <c r="V72" s="70">
        <f t="shared" si="43"/>
        <v>2</v>
      </c>
      <c r="W72" s="70">
        <f t="shared" si="43"/>
        <v>0</v>
      </c>
      <c r="X72" s="70">
        <f t="shared" si="43"/>
        <v>32</v>
      </c>
      <c r="Y72" s="70">
        <f t="shared" si="43"/>
        <v>0</v>
      </c>
      <c r="Z72" s="70">
        <f t="shared" si="43"/>
        <v>2</v>
      </c>
      <c r="AA72" s="70">
        <f t="shared" si="43"/>
        <v>0</v>
      </c>
      <c r="AB72" s="70">
        <f t="shared" si="43"/>
        <v>2</v>
      </c>
      <c r="AC72" s="70">
        <f t="shared" si="43"/>
        <v>0</v>
      </c>
      <c r="AD72" s="70">
        <f t="shared" si="43"/>
        <v>2</v>
      </c>
      <c r="AE72" s="70">
        <f t="shared" si="43"/>
        <v>0</v>
      </c>
      <c r="AF72" s="70">
        <f t="shared" si="43"/>
        <v>32</v>
      </c>
      <c r="AG72" s="70">
        <f t="shared" si="43"/>
        <v>0</v>
      </c>
      <c r="AH72" s="70">
        <f t="shared" si="43"/>
        <v>2</v>
      </c>
      <c r="AI72" s="70">
        <f t="shared" si="43"/>
        <v>0</v>
      </c>
      <c r="AJ72" s="70">
        <f t="shared" si="43"/>
        <v>2</v>
      </c>
      <c r="AK72" s="70">
        <f t="shared" si="43"/>
        <v>0</v>
      </c>
      <c r="AL72" s="70">
        <f t="shared" si="43"/>
        <v>2</v>
      </c>
      <c r="AM72" s="70">
        <f t="shared" si="43"/>
        <v>0</v>
      </c>
      <c r="AN72" s="70">
        <f t="shared" ref="AN72:AO72" si="44">SUM(AN70:AN71)</f>
        <v>32</v>
      </c>
      <c r="AO72" s="70">
        <f t="shared" si="44"/>
        <v>0</v>
      </c>
      <c r="AP72" s="70">
        <f t="shared" ref="AP72:AS72" si="45">SUM(AP70:AP71)</f>
        <v>2</v>
      </c>
      <c r="AQ72" s="70">
        <f t="shared" si="45"/>
        <v>0</v>
      </c>
      <c r="AR72" s="70">
        <f t="shared" si="45"/>
        <v>2</v>
      </c>
      <c r="AS72" s="70">
        <f t="shared" si="45"/>
        <v>0</v>
      </c>
      <c r="AT72" s="70">
        <f t="shared" ref="AT72:BC72" si="46">SUM(AT70:AT71)</f>
        <v>0</v>
      </c>
      <c r="AU72" s="70">
        <f t="shared" si="46"/>
        <v>0</v>
      </c>
      <c r="AV72" s="70">
        <f>SUM(AV70:AV71)</f>
        <v>0</v>
      </c>
      <c r="AW72" s="70">
        <f>SUM(AW70:AW71)</f>
        <v>0</v>
      </c>
      <c r="AX72" s="70">
        <f>SUM(AX70:AX71)</f>
        <v>0</v>
      </c>
      <c r="AY72" s="70"/>
      <c r="AZ72" s="70">
        <f t="shared" si="46"/>
        <v>0</v>
      </c>
      <c r="BA72" s="70">
        <f t="shared" si="46"/>
        <v>0</v>
      </c>
      <c r="BB72" s="70">
        <f t="shared" si="46"/>
        <v>0</v>
      </c>
      <c r="BC72" s="70">
        <f t="shared" si="46"/>
        <v>0</v>
      </c>
    </row>
    <row r="73" spans="1:55" s="62" customFormat="1" ht="15" customHeight="1" x14ac:dyDescent="0.2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</row>
    <row r="74" spans="1:55" s="62" customFormat="1" ht="15" customHeight="1" x14ac:dyDescent="0.2">
      <c r="A74" s="116"/>
      <c r="B74" s="64" t="s">
        <v>371</v>
      </c>
      <c r="C74" s="64" t="s">
        <v>624</v>
      </c>
      <c r="D74" s="73" t="s">
        <v>372</v>
      </c>
      <c r="E74" s="73" t="s">
        <v>373</v>
      </c>
      <c r="F74" s="71" t="s">
        <v>361</v>
      </c>
      <c r="G74" s="201" t="s">
        <v>512</v>
      </c>
      <c r="H74" s="146" t="s">
        <v>361</v>
      </c>
      <c r="I74" s="200" t="s">
        <v>527</v>
      </c>
      <c r="J74" s="115" t="s">
        <v>243</v>
      </c>
      <c r="K74" s="87"/>
      <c r="L74" s="87"/>
      <c r="M74" s="124"/>
      <c r="N74" s="67">
        <v>14</v>
      </c>
      <c r="O74" s="67"/>
      <c r="P74" s="67">
        <v>1</v>
      </c>
      <c r="Q74" s="66"/>
      <c r="R74" s="67">
        <v>14</v>
      </c>
      <c r="S74" s="67"/>
      <c r="T74" s="67">
        <v>1</v>
      </c>
      <c r="U74" s="67"/>
      <c r="V74" s="67">
        <v>1</v>
      </c>
      <c r="W74" s="67"/>
      <c r="X74" s="67">
        <v>14</v>
      </c>
      <c r="Y74" s="67"/>
      <c r="Z74" s="66">
        <v>1</v>
      </c>
      <c r="AA74" s="66"/>
      <c r="AB74" s="66">
        <v>1</v>
      </c>
      <c r="AC74" s="66"/>
      <c r="AD74" s="66">
        <v>1</v>
      </c>
      <c r="AE74" s="66"/>
      <c r="AF74" s="67">
        <v>14</v>
      </c>
      <c r="AG74" s="67"/>
      <c r="AH74" s="67">
        <v>1</v>
      </c>
      <c r="AI74" s="67"/>
      <c r="AJ74" s="67">
        <v>1</v>
      </c>
      <c r="AK74" s="67"/>
      <c r="AL74" s="67">
        <v>1</v>
      </c>
      <c r="AM74" s="67"/>
      <c r="AN74" s="67">
        <v>14</v>
      </c>
      <c r="AO74" s="67"/>
      <c r="AP74" s="67">
        <v>1</v>
      </c>
      <c r="AQ74" s="67"/>
      <c r="AR74" s="67">
        <v>1</v>
      </c>
      <c r="AS74" s="67"/>
      <c r="AT74" s="67">
        <v>14</v>
      </c>
      <c r="AU74" s="67"/>
      <c r="AV74" s="67">
        <v>14</v>
      </c>
      <c r="AW74" s="67"/>
      <c r="AX74" s="67"/>
      <c r="AY74" s="67"/>
      <c r="AZ74" s="67">
        <v>14</v>
      </c>
      <c r="BA74" s="67"/>
      <c r="BB74" s="67"/>
      <c r="BC74" s="67"/>
    </row>
    <row r="75" spans="1:55" s="62" customFormat="1" ht="15" customHeight="1" x14ac:dyDescent="0.2">
      <c r="A75" s="116"/>
      <c r="B75" s="64" t="s">
        <v>371</v>
      </c>
      <c r="C75" s="64" t="s">
        <v>624</v>
      </c>
      <c r="D75" s="73" t="s">
        <v>379</v>
      </c>
      <c r="E75" s="73" t="s">
        <v>374</v>
      </c>
      <c r="F75" s="71" t="s">
        <v>361</v>
      </c>
      <c r="G75" s="201" t="s">
        <v>512</v>
      </c>
      <c r="H75" s="146" t="s">
        <v>361</v>
      </c>
      <c r="I75" s="200" t="s">
        <v>527</v>
      </c>
      <c r="J75" s="115" t="s">
        <v>243</v>
      </c>
      <c r="K75" s="87"/>
      <c r="L75" s="87"/>
      <c r="M75" s="124"/>
      <c r="N75" s="67">
        <v>14</v>
      </c>
      <c r="O75" s="67"/>
      <c r="P75" s="67">
        <v>1</v>
      </c>
      <c r="Q75" s="66"/>
      <c r="R75" s="67">
        <v>14</v>
      </c>
      <c r="S75" s="67"/>
      <c r="T75" s="67">
        <v>1</v>
      </c>
      <c r="U75" s="67"/>
      <c r="V75" s="67">
        <v>1</v>
      </c>
      <c r="W75" s="67"/>
      <c r="X75" s="67">
        <v>14</v>
      </c>
      <c r="Y75" s="67"/>
      <c r="Z75" s="66">
        <v>1</v>
      </c>
      <c r="AA75" s="66"/>
      <c r="AB75" s="66">
        <v>1</v>
      </c>
      <c r="AC75" s="66"/>
      <c r="AD75" s="66">
        <v>1</v>
      </c>
      <c r="AE75" s="66"/>
      <c r="AF75" s="67">
        <v>14</v>
      </c>
      <c r="AG75" s="67"/>
      <c r="AH75" s="67">
        <v>1</v>
      </c>
      <c r="AI75" s="67"/>
      <c r="AJ75" s="67">
        <v>1</v>
      </c>
      <c r="AK75" s="67"/>
      <c r="AL75" s="67">
        <v>1</v>
      </c>
      <c r="AM75" s="67"/>
      <c r="AN75" s="67">
        <v>14</v>
      </c>
      <c r="AO75" s="67"/>
      <c r="AP75" s="67">
        <v>1</v>
      </c>
      <c r="AQ75" s="67"/>
      <c r="AR75" s="67">
        <v>1</v>
      </c>
      <c r="AS75" s="67"/>
      <c r="AT75" s="67">
        <v>14</v>
      </c>
      <c r="AU75" s="67"/>
      <c r="AV75" s="67">
        <v>14</v>
      </c>
      <c r="AW75" s="67"/>
      <c r="AX75" s="67"/>
      <c r="AY75" s="67"/>
      <c r="AZ75" s="67"/>
      <c r="BA75" s="67"/>
      <c r="BB75" s="67"/>
      <c r="BC75" s="67"/>
    </row>
    <row r="76" spans="1:55" s="62" customFormat="1" ht="15" customHeight="1" x14ac:dyDescent="0.2">
      <c r="A76" s="116"/>
      <c r="B76" s="64" t="s">
        <v>371</v>
      </c>
      <c r="C76" s="64" t="s">
        <v>624</v>
      </c>
      <c r="D76" s="73" t="s">
        <v>378</v>
      </c>
      <c r="E76" s="73" t="s">
        <v>375</v>
      </c>
      <c r="F76" s="71" t="s">
        <v>361</v>
      </c>
      <c r="G76" s="201" t="s">
        <v>512</v>
      </c>
      <c r="H76" s="146" t="s">
        <v>361</v>
      </c>
      <c r="I76" s="200" t="s">
        <v>527</v>
      </c>
      <c r="J76" s="115" t="s">
        <v>243</v>
      </c>
      <c r="K76" s="87"/>
      <c r="L76" s="87"/>
      <c r="M76" s="124"/>
      <c r="N76" s="67">
        <v>14</v>
      </c>
      <c r="O76" s="67"/>
      <c r="P76" s="67">
        <v>1</v>
      </c>
      <c r="Q76" s="66"/>
      <c r="R76" s="67">
        <v>14</v>
      </c>
      <c r="S76" s="67"/>
      <c r="T76" s="67">
        <v>1</v>
      </c>
      <c r="U76" s="67"/>
      <c r="V76" s="67">
        <v>1</v>
      </c>
      <c r="W76" s="67"/>
      <c r="X76" s="67">
        <v>14</v>
      </c>
      <c r="Y76" s="67"/>
      <c r="Z76" s="66">
        <v>1</v>
      </c>
      <c r="AA76" s="66"/>
      <c r="AB76" s="66">
        <v>1</v>
      </c>
      <c r="AC76" s="66"/>
      <c r="AD76" s="66">
        <v>1</v>
      </c>
      <c r="AE76" s="66"/>
      <c r="AF76" s="67">
        <v>14</v>
      </c>
      <c r="AG76" s="67"/>
      <c r="AH76" s="67">
        <v>1</v>
      </c>
      <c r="AI76" s="67"/>
      <c r="AJ76" s="67">
        <v>1</v>
      </c>
      <c r="AK76" s="67"/>
      <c r="AL76" s="67">
        <v>1</v>
      </c>
      <c r="AM76" s="67"/>
      <c r="AN76" s="67">
        <v>14</v>
      </c>
      <c r="AO76" s="67"/>
      <c r="AP76" s="67">
        <v>1</v>
      </c>
      <c r="AQ76" s="67"/>
      <c r="AR76" s="67">
        <v>1</v>
      </c>
      <c r="AS76" s="67"/>
      <c r="AT76" s="67">
        <v>14</v>
      </c>
      <c r="AU76" s="67"/>
      <c r="AV76" s="67">
        <v>14</v>
      </c>
      <c r="AW76" s="67"/>
      <c r="AX76" s="67"/>
      <c r="AY76" s="67"/>
      <c r="AZ76" s="67"/>
      <c r="BA76" s="67"/>
      <c r="BB76" s="67"/>
      <c r="BC76" s="67"/>
    </row>
    <row r="77" spans="1:55" s="62" customFormat="1" ht="15" customHeight="1" x14ac:dyDescent="0.2">
      <c r="A77" s="116"/>
      <c r="B77" s="64" t="s">
        <v>371</v>
      </c>
      <c r="C77" s="64" t="s">
        <v>624</v>
      </c>
      <c r="D77" s="73" t="s">
        <v>377</v>
      </c>
      <c r="E77" s="73" t="s">
        <v>376</v>
      </c>
      <c r="F77" s="71" t="s">
        <v>361</v>
      </c>
      <c r="G77" s="201" t="s">
        <v>512</v>
      </c>
      <c r="H77" s="146" t="s">
        <v>361</v>
      </c>
      <c r="I77" s="200" t="s">
        <v>527</v>
      </c>
      <c r="J77" s="115" t="s">
        <v>243</v>
      </c>
      <c r="K77" s="86" t="s">
        <v>663</v>
      </c>
      <c r="L77" s="87" t="s">
        <v>662</v>
      </c>
      <c r="M77" s="124">
        <v>45000</v>
      </c>
      <c r="N77" s="67">
        <v>14</v>
      </c>
      <c r="O77" s="67"/>
      <c r="P77" s="67">
        <v>1</v>
      </c>
      <c r="Q77" s="66"/>
      <c r="R77" s="67">
        <v>14</v>
      </c>
      <c r="S77" s="67"/>
      <c r="T77" s="67">
        <v>1</v>
      </c>
      <c r="U77" s="67"/>
      <c r="V77" s="67">
        <v>1</v>
      </c>
      <c r="W77" s="67"/>
      <c r="X77" s="67">
        <v>14</v>
      </c>
      <c r="Y77" s="67"/>
      <c r="Z77" s="66">
        <v>1</v>
      </c>
      <c r="AA77" s="66"/>
      <c r="AB77" s="66">
        <v>1</v>
      </c>
      <c r="AC77" s="66"/>
      <c r="AD77" s="66">
        <v>1</v>
      </c>
      <c r="AE77" s="66"/>
      <c r="AF77" s="67">
        <v>14</v>
      </c>
      <c r="AG77" s="67"/>
      <c r="AH77" s="67">
        <v>1</v>
      </c>
      <c r="AI77" s="67"/>
      <c r="AJ77" s="67">
        <v>1</v>
      </c>
      <c r="AK77" s="67"/>
      <c r="AL77" s="67">
        <v>1</v>
      </c>
      <c r="AM77" s="67"/>
      <c r="AN77" s="67">
        <v>14</v>
      </c>
      <c r="AO77" s="67"/>
      <c r="AP77" s="67">
        <v>1</v>
      </c>
      <c r="AQ77" s="67"/>
      <c r="AR77" s="67">
        <v>1</v>
      </c>
      <c r="AS77" s="67"/>
      <c r="AT77" s="67">
        <v>14</v>
      </c>
      <c r="AU77" s="67"/>
      <c r="AV77" s="67">
        <v>14</v>
      </c>
      <c r="AW77" s="67"/>
      <c r="AX77" s="67"/>
      <c r="AY77" s="67"/>
      <c r="AZ77" s="67"/>
      <c r="BA77" s="67"/>
      <c r="BB77" s="67"/>
      <c r="BC77" s="67"/>
    </row>
    <row r="78" spans="1:55" s="62" customFormat="1" ht="15" customHeight="1" x14ac:dyDescent="0.2">
      <c r="A78" s="69"/>
      <c r="B78" s="69" t="s">
        <v>371</v>
      </c>
      <c r="C78" s="69"/>
      <c r="D78" s="69"/>
      <c r="E78" s="69" t="s">
        <v>354</v>
      </c>
      <c r="F78" s="69"/>
      <c r="G78" s="69"/>
      <c r="H78" s="69"/>
      <c r="I78" s="69"/>
      <c r="J78" s="69"/>
      <c r="K78" s="69"/>
      <c r="L78" s="69"/>
      <c r="M78" s="69"/>
      <c r="N78" s="70">
        <f>SUM(N74:N77)</f>
        <v>56</v>
      </c>
      <c r="O78" s="70">
        <f t="shared" ref="O78:AM78" si="47">SUM(O74:O77)</f>
        <v>0</v>
      </c>
      <c r="P78" s="70">
        <f t="shared" si="47"/>
        <v>4</v>
      </c>
      <c r="Q78" s="70">
        <f t="shared" si="47"/>
        <v>0</v>
      </c>
      <c r="R78" s="70">
        <f t="shared" si="47"/>
        <v>56</v>
      </c>
      <c r="S78" s="70">
        <f t="shared" si="47"/>
        <v>0</v>
      </c>
      <c r="T78" s="70">
        <f t="shared" si="47"/>
        <v>4</v>
      </c>
      <c r="U78" s="70">
        <f t="shared" si="47"/>
        <v>0</v>
      </c>
      <c r="V78" s="70">
        <f t="shared" si="47"/>
        <v>4</v>
      </c>
      <c r="W78" s="70">
        <f t="shared" si="47"/>
        <v>0</v>
      </c>
      <c r="X78" s="70">
        <f t="shared" si="47"/>
        <v>56</v>
      </c>
      <c r="Y78" s="70">
        <f t="shared" si="47"/>
        <v>0</v>
      </c>
      <c r="Z78" s="70">
        <f t="shared" si="47"/>
        <v>4</v>
      </c>
      <c r="AA78" s="70">
        <f t="shared" si="47"/>
        <v>0</v>
      </c>
      <c r="AB78" s="70">
        <f t="shared" si="47"/>
        <v>4</v>
      </c>
      <c r="AC78" s="70">
        <f t="shared" si="47"/>
        <v>0</v>
      </c>
      <c r="AD78" s="70">
        <f t="shared" si="47"/>
        <v>4</v>
      </c>
      <c r="AE78" s="70">
        <f t="shared" si="47"/>
        <v>0</v>
      </c>
      <c r="AF78" s="70">
        <f t="shared" si="47"/>
        <v>56</v>
      </c>
      <c r="AG78" s="70">
        <f t="shared" si="47"/>
        <v>0</v>
      </c>
      <c r="AH78" s="70">
        <f t="shared" si="47"/>
        <v>4</v>
      </c>
      <c r="AI78" s="70">
        <f t="shared" si="47"/>
        <v>0</v>
      </c>
      <c r="AJ78" s="70">
        <f t="shared" si="47"/>
        <v>4</v>
      </c>
      <c r="AK78" s="70">
        <f t="shared" si="47"/>
        <v>0</v>
      </c>
      <c r="AL78" s="70">
        <f t="shared" si="47"/>
        <v>4</v>
      </c>
      <c r="AM78" s="70">
        <f t="shared" si="47"/>
        <v>0</v>
      </c>
      <c r="AN78" s="70">
        <f t="shared" ref="AN78:AO78" si="48">SUM(AN74:AN77)</f>
        <v>56</v>
      </c>
      <c r="AO78" s="70">
        <f t="shared" si="48"/>
        <v>0</v>
      </c>
      <c r="AP78" s="70">
        <f t="shared" ref="AP78:AS78" si="49">SUM(AP74:AP77)</f>
        <v>4</v>
      </c>
      <c r="AQ78" s="70">
        <f t="shared" si="49"/>
        <v>0</v>
      </c>
      <c r="AR78" s="70">
        <f t="shared" si="49"/>
        <v>4</v>
      </c>
      <c r="AS78" s="70">
        <f t="shared" si="49"/>
        <v>0</v>
      </c>
      <c r="AT78" s="70">
        <f t="shared" ref="AT78:BC78" si="50">SUM(AT74:AT77)</f>
        <v>56</v>
      </c>
      <c r="AU78" s="70">
        <f t="shared" si="50"/>
        <v>0</v>
      </c>
      <c r="AV78" s="70">
        <f>SUM(AV74:AV77)</f>
        <v>56</v>
      </c>
      <c r="AW78" s="70">
        <f>SUM(AW74:AW77)</f>
        <v>0</v>
      </c>
      <c r="AX78" s="70">
        <f>SUM(AX74:AX77)</f>
        <v>0</v>
      </c>
      <c r="AY78" s="70"/>
      <c r="AZ78" s="70">
        <f t="shared" si="50"/>
        <v>14</v>
      </c>
      <c r="BA78" s="70">
        <f t="shared" si="50"/>
        <v>0</v>
      </c>
      <c r="BB78" s="70">
        <f t="shared" si="50"/>
        <v>0</v>
      </c>
      <c r="BC78" s="70">
        <f t="shared" si="50"/>
        <v>0</v>
      </c>
    </row>
    <row r="79" spans="1:55" s="62" customFormat="1" ht="15" customHeight="1" x14ac:dyDescent="0.2">
      <c r="A79" s="116"/>
      <c r="B79" s="64"/>
      <c r="C79" s="64"/>
      <c r="D79" s="73"/>
      <c r="E79" s="73"/>
      <c r="F79" s="64"/>
      <c r="G79" s="71"/>
      <c r="H79" s="71"/>
      <c r="I79" s="71"/>
      <c r="J79" s="67"/>
      <c r="K79" s="87"/>
      <c r="L79" s="87"/>
      <c r="M79" s="124"/>
      <c r="N79" s="67"/>
      <c r="O79" s="67"/>
      <c r="P79" s="67"/>
      <c r="Q79" s="66"/>
      <c r="R79" s="67"/>
      <c r="S79" s="67"/>
      <c r="T79" s="67"/>
      <c r="U79" s="67"/>
      <c r="V79" s="67"/>
      <c r="W79" s="67"/>
      <c r="X79" s="67"/>
      <c r="Y79" s="67"/>
      <c r="Z79" s="66"/>
      <c r="AA79" s="66"/>
      <c r="AB79" s="66"/>
      <c r="AC79" s="66"/>
      <c r="AD79" s="66"/>
      <c r="AE79" s="66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</row>
    <row r="80" spans="1:55" s="62" customFormat="1" ht="15" customHeight="1" x14ac:dyDescent="0.2">
      <c r="A80" s="116"/>
      <c r="B80" s="64" t="s">
        <v>338</v>
      </c>
      <c r="C80" s="64" t="s">
        <v>624</v>
      </c>
      <c r="D80" s="73" t="s">
        <v>433</v>
      </c>
      <c r="E80" s="73" t="s">
        <v>429</v>
      </c>
      <c r="F80" s="71" t="s">
        <v>361</v>
      </c>
      <c r="G80" s="201" t="s">
        <v>512</v>
      </c>
      <c r="H80" s="146" t="s">
        <v>361</v>
      </c>
      <c r="I80" s="200" t="s">
        <v>527</v>
      </c>
      <c r="J80" s="115" t="s">
        <v>503</v>
      </c>
      <c r="K80" s="112"/>
      <c r="L80" s="112"/>
      <c r="M80" s="113"/>
      <c r="N80" s="67">
        <v>16</v>
      </c>
      <c r="O80" s="103"/>
      <c r="P80" s="67">
        <v>1</v>
      </c>
      <c r="Q80" s="103"/>
      <c r="R80" s="67">
        <v>16</v>
      </c>
      <c r="S80" s="103"/>
      <c r="T80" s="67">
        <v>1</v>
      </c>
      <c r="U80" s="67"/>
      <c r="V80" s="67">
        <v>1</v>
      </c>
      <c r="W80" s="103"/>
      <c r="X80" s="67">
        <v>16</v>
      </c>
      <c r="Y80" s="102"/>
      <c r="Z80" s="66">
        <v>1</v>
      </c>
      <c r="AA80" s="66"/>
      <c r="AB80" s="66">
        <v>1</v>
      </c>
      <c r="AC80" s="66"/>
      <c r="AD80" s="66">
        <v>1</v>
      </c>
      <c r="AE80" s="67"/>
      <c r="AF80" s="67">
        <v>16</v>
      </c>
      <c r="AG80" s="103"/>
      <c r="AH80" s="67">
        <v>1</v>
      </c>
      <c r="AI80" s="67"/>
      <c r="AJ80" s="67">
        <v>1</v>
      </c>
      <c r="AK80" s="67"/>
      <c r="AL80" s="67">
        <v>1</v>
      </c>
      <c r="AM80" s="67"/>
      <c r="AN80" s="67">
        <v>16</v>
      </c>
      <c r="AO80" s="103"/>
      <c r="AP80" s="67">
        <v>1</v>
      </c>
      <c r="AQ80" s="67"/>
      <c r="AR80" s="67">
        <v>1</v>
      </c>
      <c r="AS80" s="67"/>
      <c r="AT80" s="67">
        <v>16</v>
      </c>
      <c r="AU80" s="103"/>
      <c r="AV80" s="67">
        <v>16</v>
      </c>
      <c r="AW80" s="103"/>
      <c r="AX80" s="103"/>
      <c r="AY80" s="103"/>
      <c r="AZ80" s="103"/>
      <c r="BA80" s="103"/>
      <c r="BB80" s="67"/>
      <c r="BC80" s="103"/>
    </row>
    <row r="81" spans="1:55" s="62" customFormat="1" ht="15" customHeight="1" x14ac:dyDescent="0.2">
      <c r="A81" s="75"/>
      <c r="B81" s="71" t="s">
        <v>338</v>
      </c>
      <c r="C81" s="64" t="s">
        <v>624</v>
      </c>
      <c r="D81" s="73" t="s">
        <v>396</v>
      </c>
      <c r="E81" s="73" t="s">
        <v>395</v>
      </c>
      <c r="F81" s="71" t="s">
        <v>361</v>
      </c>
      <c r="G81" s="201" t="s">
        <v>512</v>
      </c>
      <c r="H81" s="146" t="s">
        <v>361</v>
      </c>
      <c r="I81" s="200" t="s">
        <v>527</v>
      </c>
      <c r="J81" s="115" t="s">
        <v>243</v>
      </c>
      <c r="K81" s="87" t="s">
        <v>308</v>
      </c>
      <c r="L81" s="95" t="s">
        <v>661</v>
      </c>
      <c r="M81" s="113"/>
      <c r="N81" s="67">
        <v>14</v>
      </c>
      <c r="O81" s="103"/>
      <c r="P81" s="67">
        <v>1</v>
      </c>
      <c r="Q81" s="103"/>
      <c r="R81" s="67">
        <v>14</v>
      </c>
      <c r="S81" s="103"/>
      <c r="T81" s="67">
        <v>1</v>
      </c>
      <c r="U81" s="67"/>
      <c r="V81" s="67">
        <v>1</v>
      </c>
      <c r="W81" s="67"/>
      <c r="X81" s="67">
        <v>14</v>
      </c>
      <c r="Y81" s="102"/>
      <c r="Z81" s="66">
        <v>1</v>
      </c>
      <c r="AA81" s="66"/>
      <c r="AB81" s="66">
        <v>1</v>
      </c>
      <c r="AC81" s="66"/>
      <c r="AD81" s="66">
        <v>1</v>
      </c>
      <c r="AE81" s="67"/>
      <c r="AF81" s="67">
        <v>14</v>
      </c>
      <c r="AG81" s="103"/>
      <c r="AH81" s="67">
        <v>1</v>
      </c>
      <c r="AI81" s="67"/>
      <c r="AJ81" s="67">
        <v>1</v>
      </c>
      <c r="AK81" s="67"/>
      <c r="AL81" s="67">
        <v>1</v>
      </c>
      <c r="AM81" s="67"/>
      <c r="AN81" s="67">
        <v>14</v>
      </c>
      <c r="AO81" s="103"/>
      <c r="AP81" s="67">
        <v>1</v>
      </c>
      <c r="AQ81" s="67"/>
      <c r="AR81" s="67">
        <v>1</v>
      </c>
      <c r="AS81" s="67"/>
      <c r="AT81" s="67">
        <v>14</v>
      </c>
      <c r="AU81" s="103"/>
      <c r="AV81" s="67">
        <v>14</v>
      </c>
      <c r="AW81" s="103"/>
      <c r="AX81" s="103"/>
      <c r="AY81" s="103"/>
      <c r="AZ81" s="103"/>
      <c r="BA81" s="103"/>
      <c r="BB81" s="67"/>
      <c r="BC81" s="103"/>
    </row>
    <row r="82" spans="1:55" s="62" customFormat="1" ht="15" customHeight="1" x14ac:dyDescent="0.2">
      <c r="A82" s="75"/>
      <c r="B82" s="71" t="s">
        <v>338</v>
      </c>
      <c r="C82" s="64" t="s">
        <v>624</v>
      </c>
      <c r="D82" s="73" t="s">
        <v>397</v>
      </c>
      <c r="E82" s="73" t="s">
        <v>400</v>
      </c>
      <c r="F82" s="71" t="s">
        <v>361</v>
      </c>
      <c r="G82" s="201" t="s">
        <v>532</v>
      </c>
      <c r="H82" s="71" t="s">
        <v>361</v>
      </c>
      <c r="I82" s="200" t="s">
        <v>531</v>
      </c>
      <c r="J82" s="115" t="s">
        <v>243</v>
      </c>
      <c r="K82" s="112"/>
      <c r="L82" s="112"/>
      <c r="M82" s="113"/>
      <c r="N82" s="67">
        <v>14</v>
      </c>
      <c r="O82" s="103"/>
      <c r="P82" s="67">
        <v>1</v>
      </c>
      <c r="Q82" s="103"/>
      <c r="R82" s="67">
        <v>14</v>
      </c>
      <c r="S82" s="103"/>
      <c r="T82" s="67">
        <v>1</v>
      </c>
      <c r="U82" s="67"/>
      <c r="V82" s="67">
        <v>1</v>
      </c>
      <c r="W82" s="67"/>
      <c r="X82" s="67">
        <v>14</v>
      </c>
      <c r="Y82" s="102"/>
      <c r="Z82" s="66">
        <v>1</v>
      </c>
      <c r="AA82" s="66"/>
      <c r="AB82" s="66">
        <v>1</v>
      </c>
      <c r="AC82" s="66"/>
      <c r="AD82" s="66">
        <v>1</v>
      </c>
      <c r="AE82" s="67"/>
      <c r="AF82" s="67">
        <v>14</v>
      </c>
      <c r="AG82" s="103"/>
      <c r="AH82" s="67">
        <v>1</v>
      </c>
      <c r="AI82" s="67"/>
      <c r="AJ82" s="67">
        <v>1</v>
      </c>
      <c r="AK82" s="67"/>
      <c r="AL82" s="67">
        <v>1</v>
      </c>
      <c r="AM82" s="67"/>
      <c r="AN82" s="67">
        <v>14</v>
      </c>
      <c r="AO82" s="103"/>
      <c r="AP82" s="67">
        <v>1</v>
      </c>
      <c r="AQ82" s="67"/>
      <c r="AR82" s="67">
        <v>1</v>
      </c>
      <c r="AS82" s="67"/>
      <c r="AT82" s="67">
        <v>14</v>
      </c>
      <c r="AU82" s="103"/>
      <c r="AV82" s="67">
        <v>14</v>
      </c>
      <c r="AW82" s="103"/>
      <c r="AX82" s="67">
        <v>14</v>
      </c>
      <c r="AY82" s="103"/>
      <c r="AZ82" s="103"/>
      <c r="BA82" s="103"/>
      <c r="BB82" s="67">
        <v>14</v>
      </c>
      <c r="BC82" s="103"/>
    </row>
    <row r="83" spans="1:55" s="62" customFormat="1" ht="15" customHeight="1" x14ac:dyDescent="0.2">
      <c r="A83" s="75"/>
      <c r="B83" s="71" t="s">
        <v>338</v>
      </c>
      <c r="C83" s="64" t="s">
        <v>624</v>
      </c>
      <c r="D83" s="73" t="s">
        <v>398</v>
      </c>
      <c r="E83" s="73" t="s">
        <v>401</v>
      </c>
      <c r="F83" s="71" t="s">
        <v>361</v>
      </c>
      <c r="G83" s="201" t="s">
        <v>512</v>
      </c>
      <c r="H83" s="146" t="s">
        <v>361</v>
      </c>
      <c r="I83" s="200" t="s">
        <v>527</v>
      </c>
      <c r="J83" s="115" t="s">
        <v>503</v>
      </c>
      <c r="K83" s="112"/>
      <c r="L83" s="112"/>
      <c r="M83" s="113"/>
      <c r="N83" s="67">
        <v>16</v>
      </c>
      <c r="O83" s="103"/>
      <c r="P83" s="67">
        <v>1</v>
      </c>
      <c r="Q83" s="103"/>
      <c r="R83" s="67">
        <v>16</v>
      </c>
      <c r="S83" s="103"/>
      <c r="T83" s="67">
        <v>1</v>
      </c>
      <c r="U83" s="67"/>
      <c r="V83" s="67">
        <v>1</v>
      </c>
      <c r="W83" s="67"/>
      <c r="X83" s="67">
        <v>16</v>
      </c>
      <c r="Y83" s="102"/>
      <c r="Z83" s="66">
        <v>1</v>
      </c>
      <c r="AA83" s="66"/>
      <c r="AB83" s="66">
        <v>1</v>
      </c>
      <c r="AC83" s="66"/>
      <c r="AD83" s="66">
        <v>1</v>
      </c>
      <c r="AE83" s="67"/>
      <c r="AF83" s="67">
        <v>16</v>
      </c>
      <c r="AG83" s="103"/>
      <c r="AH83" s="67">
        <v>1</v>
      </c>
      <c r="AI83" s="67"/>
      <c r="AJ83" s="67">
        <v>1</v>
      </c>
      <c r="AK83" s="67"/>
      <c r="AL83" s="67">
        <v>1</v>
      </c>
      <c r="AM83" s="67"/>
      <c r="AN83" s="67">
        <v>16</v>
      </c>
      <c r="AO83" s="103"/>
      <c r="AP83" s="67">
        <v>1</v>
      </c>
      <c r="AQ83" s="67"/>
      <c r="AR83" s="67">
        <v>1</v>
      </c>
      <c r="AS83" s="67"/>
      <c r="AT83" s="67">
        <v>16</v>
      </c>
      <c r="AU83" s="103"/>
      <c r="AV83" s="67">
        <v>16</v>
      </c>
      <c r="AW83" s="103"/>
      <c r="AX83" s="67">
        <v>14</v>
      </c>
      <c r="AY83" s="103"/>
      <c r="AZ83" s="103"/>
      <c r="BA83" s="103"/>
      <c r="BB83" s="67"/>
      <c r="BC83" s="103"/>
    </row>
    <row r="84" spans="1:55" s="62" customFormat="1" ht="15" customHeight="1" x14ac:dyDescent="0.2">
      <c r="A84" s="75"/>
      <c r="B84" s="71" t="s">
        <v>338</v>
      </c>
      <c r="C84" s="64" t="s">
        <v>624</v>
      </c>
      <c r="D84" s="73" t="s">
        <v>399</v>
      </c>
      <c r="E84" s="73" t="s">
        <v>402</v>
      </c>
      <c r="F84" s="71" t="s">
        <v>361</v>
      </c>
      <c r="G84" s="201" t="s">
        <v>512</v>
      </c>
      <c r="H84" s="146" t="s">
        <v>361</v>
      </c>
      <c r="I84" s="200" t="s">
        <v>527</v>
      </c>
      <c r="J84" s="115" t="s">
        <v>243</v>
      </c>
      <c r="K84" s="112"/>
      <c r="L84" s="112"/>
      <c r="M84" s="113"/>
      <c r="N84" s="67">
        <v>14</v>
      </c>
      <c r="O84" s="103"/>
      <c r="P84" s="67">
        <v>1</v>
      </c>
      <c r="Q84" s="103"/>
      <c r="R84" s="67">
        <v>14</v>
      </c>
      <c r="S84" s="103"/>
      <c r="T84" s="67">
        <v>1</v>
      </c>
      <c r="U84" s="67"/>
      <c r="V84" s="67">
        <v>1</v>
      </c>
      <c r="W84" s="103"/>
      <c r="X84" s="67">
        <v>14</v>
      </c>
      <c r="Y84" s="102"/>
      <c r="Z84" s="66">
        <v>1</v>
      </c>
      <c r="AA84" s="66"/>
      <c r="AB84" s="66">
        <v>1</v>
      </c>
      <c r="AC84" s="66"/>
      <c r="AD84" s="66">
        <v>1</v>
      </c>
      <c r="AE84" s="67"/>
      <c r="AF84" s="67">
        <v>14</v>
      </c>
      <c r="AG84" s="103"/>
      <c r="AH84" s="67">
        <v>1</v>
      </c>
      <c r="AI84" s="67"/>
      <c r="AJ84" s="67">
        <v>1</v>
      </c>
      <c r="AK84" s="67"/>
      <c r="AL84" s="67">
        <v>1</v>
      </c>
      <c r="AM84" s="67"/>
      <c r="AN84" s="67">
        <v>14</v>
      </c>
      <c r="AO84" s="103"/>
      <c r="AP84" s="67">
        <v>1</v>
      </c>
      <c r="AQ84" s="67"/>
      <c r="AR84" s="67">
        <v>1</v>
      </c>
      <c r="AS84" s="67"/>
      <c r="AT84" s="67">
        <v>14</v>
      </c>
      <c r="AU84" s="103"/>
      <c r="AV84" s="67">
        <v>14</v>
      </c>
      <c r="AW84" s="103"/>
      <c r="AX84" s="103"/>
      <c r="AY84" s="103"/>
      <c r="AZ84" s="103"/>
      <c r="BA84" s="103"/>
      <c r="BB84" s="67"/>
      <c r="BC84" s="103"/>
    </row>
    <row r="85" spans="1:55" s="62" customFormat="1" ht="15" customHeight="1" x14ac:dyDescent="0.2">
      <c r="A85" s="75"/>
      <c r="B85" s="71" t="s">
        <v>338</v>
      </c>
      <c r="C85" s="64" t="s">
        <v>624</v>
      </c>
      <c r="D85" s="73" t="s">
        <v>403</v>
      </c>
      <c r="E85" s="73" t="s">
        <v>404</v>
      </c>
      <c r="F85" s="71" t="s">
        <v>361</v>
      </c>
      <c r="G85" s="201" t="s">
        <v>532</v>
      </c>
      <c r="H85" s="71" t="s">
        <v>361</v>
      </c>
      <c r="I85" s="200" t="s">
        <v>531</v>
      </c>
      <c r="J85" s="115" t="s">
        <v>243</v>
      </c>
      <c r="K85" s="87" t="s">
        <v>308</v>
      </c>
      <c r="L85" s="95" t="s">
        <v>661</v>
      </c>
      <c r="M85" s="113"/>
      <c r="N85" s="67">
        <v>14</v>
      </c>
      <c r="O85" s="103"/>
      <c r="P85" s="67">
        <v>1</v>
      </c>
      <c r="Q85" s="103"/>
      <c r="R85" s="67">
        <v>14</v>
      </c>
      <c r="S85" s="103"/>
      <c r="T85" s="67">
        <v>1</v>
      </c>
      <c r="U85" s="67"/>
      <c r="V85" s="67">
        <v>1</v>
      </c>
      <c r="W85" s="103"/>
      <c r="X85" s="67">
        <v>14</v>
      </c>
      <c r="Y85" s="102"/>
      <c r="Z85" s="66">
        <v>1</v>
      </c>
      <c r="AA85" s="66"/>
      <c r="AB85" s="66">
        <v>1</v>
      </c>
      <c r="AC85" s="66"/>
      <c r="AD85" s="66">
        <v>1</v>
      </c>
      <c r="AE85" s="103"/>
      <c r="AF85" s="67">
        <v>14</v>
      </c>
      <c r="AG85" s="103"/>
      <c r="AH85" s="67">
        <v>1</v>
      </c>
      <c r="AI85" s="67"/>
      <c r="AJ85" s="67">
        <v>1</v>
      </c>
      <c r="AK85" s="67"/>
      <c r="AL85" s="67">
        <v>1</v>
      </c>
      <c r="AM85" s="103"/>
      <c r="AN85" s="67">
        <v>14</v>
      </c>
      <c r="AO85" s="103"/>
      <c r="AP85" s="67">
        <v>1</v>
      </c>
      <c r="AQ85" s="67"/>
      <c r="AR85" s="67">
        <v>1</v>
      </c>
      <c r="AS85" s="67"/>
      <c r="AT85" s="67">
        <v>14</v>
      </c>
      <c r="AU85" s="103"/>
      <c r="AV85" s="67">
        <v>14</v>
      </c>
      <c r="AW85" s="103"/>
      <c r="AX85" s="103"/>
      <c r="AY85" s="103"/>
      <c r="AZ85" s="103"/>
      <c r="BA85" s="103"/>
      <c r="BB85" s="67"/>
      <c r="BC85" s="103"/>
    </row>
    <row r="86" spans="1:55" s="62" customFormat="1" ht="15" customHeight="1" x14ac:dyDescent="0.2">
      <c r="A86" s="114"/>
      <c r="B86" s="71" t="s">
        <v>338</v>
      </c>
      <c r="C86" s="64" t="s">
        <v>624</v>
      </c>
      <c r="D86" s="73" t="s">
        <v>244</v>
      </c>
      <c r="E86" s="73" t="s">
        <v>303</v>
      </c>
      <c r="F86" s="71" t="s">
        <v>128</v>
      </c>
      <c r="G86" s="71" t="s">
        <v>151</v>
      </c>
      <c r="H86" s="71" t="s">
        <v>363</v>
      </c>
      <c r="I86" s="200" t="s">
        <v>528</v>
      </c>
      <c r="J86" s="115" t="s">
        <v>243</v>
      </c>
      <c r="K86" s="95"/>
      <c r="L86" s="95"/>
      <c r="M86" s="74"/>
      <c r="N86" s="67">
        <v>6</v>
      </c>
      <c r="O86" s="67"/>
      <c r="P86" s="67">
        <v>1</v>
      </c>
      <c r="Q86" s="66"/>
      <c r="R86" s="67">
        <v>6</v>
      </c>
      <c r="S86" s="67"/>
      <c r="T86" s="67">
        <v>1</v>
      </c>
      <c r="U86" s="67"/>
      <c r="V86" s="67">
        <v>0</v>
      </c>
      <c r="W86" s="67"/>
      <c r="X86" s="67">
        <v>6</v>
      </c>
      <c r="Y86" s="67"/>
      <c r="Z86" s="66">
        <v>1</v>
      </c>
      <c r="AA86" s="66"/>
      <c r="AB86" s="66">
        <v>0</v>
      </c>
      <c r="AC86" s="66"/>
      <c r="AD86" s="66">
        <v>0</v>
      </c>
      <c r="AE86" s="66"/>
      <c r="AF86" s="67">
        <v>0</v>
      </c>
      <c r="AG86" s="67"/>
      <c r="AH86" s="67"/>
      <c r="AI86" s="67"/>
      <c r="AJ86" s="67"/>
      <c r="AK86" s="67"/>
      <c r="AL86" s="67"/>
      <c r="AM86" s="67"/>
      <c r="AN86" s="67">
        <v>0</v>
      </c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</row>
    <row r="87" spans="1:55" s="62" customFormat="1" ht="15" customHeight="1" x14ac:dyDescent="0.2">
      <c r="A87" s="69"/>
      <c r="B87" s="69" t="s">
        <v>338</v>
      </c>
      <c r="C87" s="69"/>
      <c r="D87" s="69"/>
      <c r="E87" s="69" t="s">
        <v>354</v>
      </c>
      <c r="F87" s="69"/>
      <c r="G87" s="69"/>
      <c r="H87" s="69"/>
      <c r="I87" s="69"/>
      <c r="J87" s="69"/>
      <c r="K87" s="69"/>
      <c r="L87" s="69"/>
      <c r="M87" s="69"/>
      <c r="N87" s="70">
        <f>SUM(N80:N86)</f>
        <v>94</v>
      </c>
      <c r="O87" s="70">
        <f t="shared" ref="O87:AM87" si="51">SUM(O80:O86)</f>
        <v>0</v>
      </c>
      <c r="P87" s="70">
        <f t="shared" si="51"/>
        <v>7</v>
      </c>
      <c r="Q87" s="70">
        <f t="shared" si="51"/>
        <v>0</v>
      </c>
      <c r="R87" s="70">
        <f t="shared" si="51"/>
        <v>94</v>
      </c>
      <c r="S87" s="70">
        <f t="shared" si="51"/>
        <v>0</v>
      </c>
      <c r="T87" s="70">
        <f t="shared" si="51"/>
        <v>7</v>
      </c>
      <c r="U87" s="70">
        <f t="shared" si="51"/>
        <v>0</v>
      </c>
      <c r="V87" s="70">
        <f t="shared" si="51"/>
        <v>6</v>
      </c>
      <c r="W87" s="70">
        <f t="shared" si="51"/>
        <v>0</v>
      </c>
      <c r="X87" s="70">
        <f t="shared" si="51"/>
        <v>94</v>
      </c>
      <c r="Y87" s="70">
        <f t="shared" si="51"/>
        <v>0</v>
      </c>
      <c r="Z87" s="70">
        <f t="shared" si="51"/>
        <v>7</v>
      </c>
      <c r="AA87" s="70">
        <f t="shared" si="51"/>
        <v>0</v>
      </c>
      <c r="AB87" s="70">
        <f t="shared" si="51"/>
        <v>6</v>
      </c>
      <c r="AC87" s="70">
        <f t="shared" si="51"/>
        <v>0</v>
      </c>
      <c r="AD87" s="70">
        <f t="shared" si="51"/>
        <v>6</v>
      </c>
      <c r="AE87" s="70">
        <f t="shared" si="51"/>
        <v>0</v>
      </c>
      <c r="AF87" s="70">
        <f t="shared" si="51"/>
        <v>88</v>
      </c>
      <c r="AG87" s="70">
        <f t="shared" si="51"/>
        <v>0</v>
      </c>
      <c r="AH87" s="70">
        <f t="shared" si="51"/>
        <v>6</v>
      </c>
      <c r="AI87" s="70">
        <f t="shared" si="51"/>
        <v>0</v>
      </c>
      <c r="AJ87" s="70">
        <f t="shared" si="51"/>
        <v>6</v>
      </c>
      <c r="AK87" s="70">
        <f t="shared" si="51"/>
        <v>0</v>
      </c>
      <c r="AL87" s="70">
        <f t="shared" si="51"/>
        <v>6</v>
      </c>
      <c r="AM87" s="70">
        <f t="shared" si="51"/>
        <v>0</v>
      </c>
      <c r="AN87" s="70">
        <f t="shared" ref="AN87:AO87" si="52">SUM(AN80:AN86)</f>
        <v>88</v>
      </c>
      <c r="AO87" s="70">
        <f t="shared" si="52"/>
        <v>0</v>
      </c>
      <c r="AP87" s="70">
        <f t="shared" ref="AP87:AS87" si="53">SUM(AP80:AP86)</f>
        <v>6</v>
      </c>
      <c r="AQ87" s="70">
        <f t="shared" si="53"/>
        <v>0</v>
      </c>
      <c r="AR87" s="70">
        <f t="shared" si="53"/>
        <v>6</v>
      </c>
      <c r="AS87" s="70">
        <f t="shared" si="53"/>
        <v>0</v>
      </c>
      <c r="AT87" s="70">
        <f t="shared" ref="AT87:BC87" si="54">SUM(AT80:AT86)</f>
        <v>88</v>
      </c>
      <c r="AU87" s="70">
        <f t="shared" si="54"/>
        <v>0</v>
      </c>
      <c r="AV87" s="70">
        <f>SUM(AV80:AV86)</f>
        <v>88</v>
      </c>
      <c r="AW87" s="70">
        <f>SUM(AW80:AW86)</f>
        <v>0</v>
      </c>
      <c r="AX87" s="70">
        <f>SUM(AX80:AX86)</f>
        <v>28</v>
      </c>
      <c r="AY87" s="70"/>
      <c r="AZ87" s="70">
        <f t="shared" si="54"/>
        <v>0</v>
      </c>
      <c r="BA87" s="70">
        <f t="shared" si="54"/>
        <v>0</v>
      </c>
      <c r="BB87" s="70">
        <f t="shared" si="54"/>
        <v>14</v>
      </c>
      <c r="BC87" s="70">
        <f t="shared" si="54"/>
        <v>0</v>
      </c>
    </row>
    <row r="88" spans="1:55" s="62" customFormat="1" ht="15" customHeight="1" x14ac:dyDescent="0.2">
      <c r="A88" s="114"/>
      <c r="B88" s="71"/>
      <c r="C88" s="72"/>
      <c r="D88" s="73"/>
      <c r="E88" s="73"/>
      <c r="F88" s="71"/>
      <c r="G88" s="71"/>
      <c r="H88" s="71"/>
      <c r="I88" s="71"/>
      <c r="J88" s="67"/>
      <c r="K88" s="95"/>
      <c r="L88" s="95"/>
      <c r="M88" s="74"/>
      <c r="N88" s="67"/>
      <c r="O88" s="67"/>
      <c r="P88" s="67"/>
      <c r="Q88" s="66"/>
      <c r="R88" s="67"/>
      <c r="S88" s="67"/>
      <c r="T88" s="67"/>
      <c r="U88" s="67"/>
      <c r="V88" s="67"/>
      <c r="W88" s="67"/>
      <c r="X88" s="67"/>
      <c r="Y88" s="67"/>
      <c r="Z88" s="66"/>
      <c r="AA88" s="66"/>
      <c r="AB88" s="66"/>
      <c r="AC88" s="66"/>
      <c r="AD88" s="66"/>
      <c r="AE88" s="66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</row>
    <row r="89" spans="1:55" s="62" customFormat="1" ht="15" customHeight="1" x14ac:dyDescent="0.25">
      <c r="A89" s="114"/>
      <c r="B89" s="71" t="s">
        <v>323</v>
      </c>
      <c r="C89" s="64" t="s">
        <v>624</v>
      </c>
      <c r="D89" s="73" t="s">
        <v>49</v>
      </c>
      <c r="E89" s="73" t="s">
        <v>184</v>
      </c>
      <c r="F89" s="71" t="s">
        <v>361</v>
      </c>
      <c r="G89" s="201" t="s">
        <v>532</v>
      </c>
      <c r="H89" s="71" t="s">
        <v>361</v>
      </c>
      <c r="I89" s="200" t="s">
        <v>531</v>
      </c>
      <c r="J89" s="115" t="s">
        <v>243</v>
      </c>
      <c r="K89" s="95" t="s">
        <v>672</v>
      </c>
      <c r="L89" s="303" t="s">
        <v>673</v>
      </c>
      <c r="M89" s="74"/>
      <c r="N89" s="67">
        <v>14</v>
      </c>
      <c r="O89" s="67"/>
      <c r="P89" s="67">
        <v>1</v>
      </c>
      <c r="Q89" s="66"/>
      <c r="R89" s="67">
        <v>14</v>
      </c>
      <c r="S89" s="67"/>
      <c r="T89" s="67">
        <v>1</v>
      </c>
      <c r="U89" s="67"/>
      <c r="V89" s="67">
        <v>1</v>
      </c>
      <c r="W89" s="67"/>
      <c r="X89" s="67">
        <v>14</v>
      </c>
      <c r="Y89" s="67"/>
      <c r="Z89" s="66">
        <v>1</v>
      </c>
      <c r="AA89" s="66"/>
      <c r="AB89" s="66">
        <v>1</v>
      </c>
      <c r="AC89" s="66"/>
      <c r="AD89" s="66">
        <v>1</v>
      </c>
      <c r="AE89" s="66"/>
      <c r="AF89" s="67">
        <v>14</v>
      </c>
      <c r="AG89" s="67"/>
      <c r="AH89" s="67">
        <v>1</v>
      </c>
      <c r="AI89" s="67"/>
      <c r="AJ89" s="67">
        <v>1</v>
      </c>
      <c r="AK89" s="67"/>
      <c r="AL89" s="67">
        <v>1</v>
      </c>
      <c r="AM89" s="67"/>
      <c r="AN89" s="67">
        <v>14</v>
      </c>
      <c r="AO89" s="67"/>
      <c r="AP89" s="67">
        <v>1</v>
      </c>
      <c r="AQ89" s="67"/>
      <c r="AR89" s="67">
        <v>1</v>
      </c>
      <c r="AS89" s="67"/>
      <c r="AT89" s="67">
        <v>14</v>
      </c>
      <c r="AU89" s="67"/>
      <c r="AV89" s="67">
        <v>14</v>
      </c>
      <c r="AW89" s="67"/>
      <c r="AX89" s="67">
        <v>14</v>
      </c>
      <c r="AY89" s="67"/>
      <c r="AZ89" s="67"/>
      <c r="BA89" s="67"/>
      <c r="BB89" s="67">
        <v>14</v>
      </c>
      <c r="BC89" s="67"/>
    </row>
    <row r="90" spans="1:55" s="62" customFormat="1" ht="15" customHeight="1" x14ac:dyDescent="0.2">
      <c r="A90" s="114"/>
      <c r="B90" s="71" t="s">
        <v>323</v>
      </c>
      <c r="C90" s="64" t="s">
        <v>624</v>
      </c>
      <c r="D90" s="73" t="s">
        <v>56</v>
      </c>
      <c r="E90" s="73" t="s">
        <v>57</v>
      </c>
      <c r="F90" s="71" t="s">
        <v>126</v>
      </c>
      <c r="G90" s="71" t="s">
        <v>242</v>
      </c>
      <c r="H90" s="146" t="s">
        <v>363</v>
      </c>
      <c r="I90" s="200" t="s">
        <v>530</v>
      </c>
      <c r="J90" s="67" t="s">
        <v>243</v>
      </c>
      <c r="K90" s="95"/>
      <c r="L90" s="95"/>
      <c r="M90" s="74"/>
      <c r="N90" s="67">
        <v>24</v>
      </c>
      <c r="O90" s="67"/>
      <c r="P90" s="67">
        <v>1</v>
      </c>
      <c r="Q90" s="66"/>
      <c r="R90" s="67">
        <v>24</v>
      </c>
      <c r="S90" s="67"/>
      <c r="T90" s="67">
        <v>1</v>
      </c>
      <c r="U90" s="67"/>
      <c r="V90" s="67">
        <v>1</v>
      </c>
      <c r="W90" s="67"/>
      <c r="X90" s="67">
        <v>24</v>
      </c>
      <c r="Y90" s="67"/>
      <c r="Z90" s="66">
        <v>2</v>
      </c>
      <c r="AA90" s="66"/>
      <c r="AB90" s="66">
        <v>2</v>
      </c>
      <c r="AC90" s="66"/>
      <c r="AD90" s="66">
        <v>2</v>
      </c>
      <c r="AE90" s="66"/>
      <c r="AF90" s="67">
        <v>24</v>
      </c>
      <c r="AG90" s="67"/>
      <c r="AH90" s="67">
        <v>1</v>
      </c>
      <c r="AI90" s="67"/>
      <c r="AJ90" s="67">
        <v>1</v>
      </c>
      <c r="AK90" s="67"/>
      <c r="AL90" s="67">
        <v>1</v>
      </c>
      <c r="AM90" s="67"/>
      <c r="AN90" s="67">
        <v>24</v>
      </c>
      <c r="AO90" s="67"/>
      <c r="AP90" s="67">
        <v>1</v>
      </c>
      <c r="AQ90" s="67"/>
      <c r="AR90" s="67">
        <v>1</v>
      </c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</row>
    <row r="91" spans="1:55" s="62" customFormat="1" ht="15" customHeight="1" x14ac:dyDescent="0.25">
      <c r="A91" s="114"/>
      <c r="B91" s="71" t="s">
        <v>323</v>
      </c>
      <c r="C91" s="64" t="s">
        <v>624</v>
      </c>
      <c r="D91" s="73" t="s">
        <v>55</v>
      </c>
      <c r="E91" s="73" t="s">
        <v>58</v>
      </c>
      <c r="F91" s="71" t="s">
        <v>362</v>
      </c>
      <c r="G91" s="201" t="s">
        <v>532</v>
      </c>
      <c r="H91" s="146" t="s">
        <v>363</v>
      </c>
      <c r="I91" s="200" t="s">
        <v>531</v>
      </c>
      <c r="J91" s="67" t="s">
        <v>243</v>
      </c>
      <c r="K91" s="95" t="s">
        <v>666</v>
      </c>
      <c r="L91" s="303" t="s">
        <v>671</v>
      </c>
      <c r="M91" s="74"/>
      <c r="N91" s="67">
        <v>18</v>
      </c>
      <c r="O91" s="67"/>
      <c r="P91" s="67">
        <v>1</v>
      </c>
      <c r="Q91" s="66"/>
      <c r="R91" s="67">
        <v>18</v>
      </c>
      <c r="S91" s="67"/>
      <c r="T91" s="67">
        <v>1</v>
      </c>
      <c r="U91" s="67"/>
      <c r="V91" s="67">
        <v>1</v>
      </c>
      <c r="W91" s="67"/>
      <c r="X91" s="67">
        <v>18</v>
      </c>
      <c r="Y91" s="67"/>
      <c r="Z91" s="66">
        <v>1</v>
      </c>
      <c r="AA91" s="66"/>
      <c r="AB91" s="66">
        <v>1</v>
      </c>
      <c r="AC91" s="66"/>
      <c r="AD91" s="66">
        <v>1</v>
      </c>
      <c r="AE91" s="66"/>
      <c r="AF91" s="67">
        <v>18</v>
      </c>
      <c r="AG91" s="67"/>
      <c r="AH91" s="67">
        <v>1</v>
      </c>
      <c r="AI91" s="67"/>
      <c r="AJ91" s="67">
        <v>1</v>
      </c>
      <c r="AK91" s="67"/>
      <c r="AL91" s="67">
        <v>1</v>
      </c>
      <c r="AM91" s="67"/>
      <c r="AN91" s="67">
        <v>18</v>
      </c>
      <c r="AO91" s="67"/>
      <c r="AP91" s="67">
        <v>1</v>
      </c>
      <c r="AQ91" s="67"/>
      <c r="AR91" s="67">
        <v>1</v>
      </c>
      <c r="AS91" s="67"/>
      <c r="AT91" s="67">
        <v>18</v>
      </c>
      <c r="AU91" s="67"/>
      <c r="AV91" s="67">
        <v>18</v>
      </c>
      <c r="AW91" s="67"/>
      <c r="AX91" s="67">
        <v>18</v>
      </c>
      <c r="AY91" s="67"/>
      <c r="AZ91" s="67"/>
      <c r="BA91" s="67"/>
      <c r="BB91" s="67">
        <v>18</v>
      </c>
      <c r="BC91" s="67"/>
    </row>
    <row r="92" spans="1:55" s="62" customFormat="1" ht="15" customHeight="1" x14ac:dyDescent="0.2">
      <c r="A92" s="114"/>
      <c r="B92" s="71" t="s">
        <v>323</v>
      </c>
      <c r="C92" s="64" t="s">
        <v>624</v>
      </c>
      <c r="D92" s="73" t="s">
        <v>254</v>
      </c>
      <c r="E92" s="73" t="s">
        <v>159</v>
      </c>
      <c r="F92" s="71" t="s">
        <v>128</v>
      </c>
      <c r="G92" s="71" t="s">
        <v>151</v>
      </c>
      <c r="H92" s="146" t="s">
        <v>363</v>
      </c>
      <c r="I92" s="200" t="s">
        <v>528</v>
      </c>
      <c r="J92" s="67" t="s">
        <v>243</v>
      </c>
      <c r="K92" s="95"/>
      <c r="L92" s="95"/>
      <c r="M92" s="74"/>
      <c r="N92" s="67">
        <v>6</v>
      </c>
      <c r="O92" s="67"/>
      <c r="P92" s="67">
        <v>1</v>
      </c>
      <c r="Q92" s="66"/>
      <c r="R92" s="67">
        <v>6</v>
      </c>
      <c r="S92" s="67"/>
      <c r="T92" s="67">
        <v>0</v>
      </c>
      <c r="U92" s="67"/>
      <c r="V92" s="67">
        <v>1</v>
      </c>
      <c r="W92" s="67"/>
      <c r="X92" s="67">
        <v>6</v>
      </c>
      <c r="Y92" s="67"/>
      <c r="Z92" s="66">
        <v>0</v>
      </c>
      <c r="AA92" s="66"/>
      <c r="AB92" s="66">
        <v>1</v>
      </c>
      <c r="AC92" s="66"/>
      <c r="AD92" s="66">
        <v>1</v>
      </c>
      <c r="AE92" s="66"/>
      <c r="AF92" s="67">
        <v>0</v>
      </c>
      <c r="AG92" s="67"/>
      <c r="AH92" s="67"/>
      <c r="AI92" s="67"/>
      <c r="AJ92" s="67"/>
      <c r="AK92" s="67"/>
      <c r="AL92" s="67"/>
      <c r="AM92" s="67"/>
      <c r="AN92" s="67">
        <v>0</v>
      </c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</row>
    <row r="93" spans="1:55" s="62" customFormat="1" ht="15" customHeight="1" x14ac:dyDescent="0.2">
      <c r="A93" s="69"/>
      <c r="B93" s="69" t="s">
        <v>323</v>
      </c>
      <c r="C93" s="69"/>
      <c r="D93" s="69"/>
      <c r="E93" s="69" t="s">
        <v>354</v>
      </c>
      <c r="F93" s="69"/>
      <c r="G93" s="69"/>
      <c r="H93" s="69"/>
      <c r="I93" s="69"/>
      <c r="J93" s="69"/>
      <c r="K93" s="69"/>
      <c r="L93" s="69"/>
      <c r="M93" s="69"/>
      <c r="N93" s="70">
        <f>SUM(N89:N92)</f>
        <v>62</v>
      </c>
      <c r="O93" s="70">
        <f t="shared" ref="O93:AM93" si="55">SUM(O89:O92)</f>
        <v>0</v>
      </c>
      <c r="P93" s="70">
        <f t="shared" si="55"/>
        <v>4</v>
      </c>
      <c r="Q93" s="70">
        <f t="shared" si="55"/>
        <v>0</v>
      </c>
      <c r="R93" s="70">
        <f t="shared" si="55"/>
        <v>62</v>
      </c>
      <c r="S93" s="70">
        <f t="shared" si="55"/>
        <v>0</v>
      </c>
      <c r="T93" s="70">
        <f t="shared" si="55"/>
        <v>3</v>
      </c>
      <c r="U93" s="70">
        <f t="shared" si="55"/>
        <v>0</v>
      </c>
      <c r="V93" s="70">
        <f t="shared" si="55"/>
        <v>4</v>
      </c>
      <c r="W93" s="70">
        <f t="shared" si="55"/>
        <v>0</v>
      </c>
      <c r="X93" s="70">
        <f t="shared" si="55"/>
        <v>62</v>
      </c>
      <c r="Y93" s="70">
        <f t="shared" si="55"/>
        <v>0</v>
      </c>
      <c r="Z93" s="70">
        <f t="shared" si="55"/>
        <v>4</v>
      </c>
      <c r="AA93" s="70">
        <f t="shared" si="55"/>
        <v>0</v>
      </c>
      <c r="AB93" s="70">
        <f t="shared" si="55"/>
        <v>5</v>
      </c>
      <c r="AC93" s="70">
        <f t="shared" si="55"/>
        <v>0</v>
      </c>
      <c r="AD93" s="70">
        <f t="shared" si="55"/>
        <v>5</v>
      </c>
      <c r="AE93" s="70">
        <f t="shared" si="55"/>
        <v>0</v>
      </c>
      <c r="AF93" s="70">
        <f t="shared" si="55"/>
        <v>56</v>
      </c>
      <c r="AG93" s="70">
        <f t="shared" si="55"/>
        <v>0</v>
      </c>
      <c r="AH93" s="70">
        <f t="shared" si="55"/>
        <v>3</v>
      </c>
      <c r="AI93" s="70">
        <f t="shared" si="55"/>
        <v>0</v>
      </c>
      <c r="AJ93" s="70">
        <f t="shared" si="55"/>
        <v>3</v>
      </c>
      <c r="AK93" s="70">
        <f t="shared" si="55"/>
        <v>0</v>
      </c>
      <c r="AL93" s="70">
        <f t="shared" si="55"/>
        <v>3</v>
      </c>
      <c r="AM93" s="70">
        <f t="shared" si="55"/>
        <v>0</v>
      </c>
      <c r="AN93" s="70">
        <f t="shared" ref="AN93:AO93" si="56">SUM(AN89:AN92)</f>
        <v>56</v>
      </c>
      <c r="AO93" s="70">
        <f t="shared" si="56"/>
        <v>0</v>
      </c>
      <c r="AP93" s="70">
        <f t="shared" ref="AP93:AS93" si="57">SUM(AP89:AP92)</f>
        <v>3</v>
      </c>
      <c r="AQ93" s="70">
        <f t="shared" si="57"/>
        <v>0</v>
      </c>
      <c r="AR93" s="70">
        <f t="shared" si="57"/>
        <v>3</v>
      </c>
      <c r="AS93" s="70">
        <f t="shared" si="57"/>
        <v>0</v>
      </c>
      <c r="AT93" s="70">
        <f t="shared" ref="AT93:BC93" si="58">SUM(AT89:AT92)</f>
        <v>32</v>
      </c>
      <c r="AU93" s="70">
        <f t="shared" si="58"/>
        <v>0</v>
      </c>
      <c r="AV93" s="70">
        <f>SUM(AV89:AV92)</f>
        <v>32</v>
      </c>
      <c r="AW93" s="70">
        <f>SUM(AW89:AW92)</f>
        <v>0</v>
      </c>
      <c r="AX93" s="70">
        <f>SUM(AX89:AX92)</f>
        <v>32</v>
      </c>
      <c r="AY93" s="70"/>
      <c r="AZ93" s="70">
        <f t="shared" si="58"/>
        <v>0</v>
      </c>
      <c r="BA93" s="70">
        <f t="shared" si="58"/>
        <v>0</v>
      </c>
      <c r="BB93" s="70">
        <f t="shared" si="58"/>
        <v>32</v>
      </c>
      <c r="BC93" s="70">
        <f t="shared" si="58"/>
        <v>0</v>
      </c>
    </row>
    <row r="94" spans="1:55" s="62" customFormat="1" ht="15" customHeight="1" x14ac:dyDescent="0.2">
      <c r="A94" s="114"/>
      <c r="B94" s="71"/>
      <c r="C94" s="72"/>
      <c r="D94" s="73"/>
      <c r="E94" s="73"/>
      <c r="F94" s="71"/>
      <c r="G94" s="71"/>
      <c r="H94" s="71"/>
      <c r="I94" s="71"/>
      <c r="J94" s="67"/>
      <c r="K94" s="95"/>
      <c r="L94" s="95"/>
      <c r="M94" s="74"/>
      <c r="N94" s="67"/>
      <c r="O94" s="67"/>
      <c r="P94" s="67"/>
      <c r="Q94" s="66"/>
      <c r="R94" s="67"/>
      <c r="S94" s="67"/>
      <c r="T94" s="67"/>
      <c r="U94" s="67"/>
      <c r="V94" s="67"/>
      <c r="W94" s="67"/>
      <c r="X94" s="67"/>
      <c r="Y94" s="67"/>
      <c r="Z94" s="66"/>
      <c r="AA94" s="66"/>
      <c r="AB94" s="66"/>
      <c r="AC94" s="66"/>
      <c r="AD94" s="66"/>
      <c r="AE94" s="66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</row>
    <row r="95" spans="1:55" s="62" customFormat="1" ht="15" customHeight="1" x14ac:dyDescent="0.2">
      <c r="A95" s="114"/>
      <c r="B95" s="64" t="s">
        <v>329</v>
      </c>
      <c r="C95" s="64" t="s">
        <v>624</v>
      </c>
      <c r="D95" s="73" t="s">
        <v>45</v>
      </c>
      <c r="E95" s="73" t="s">
        <v>81</v>
      </c>
      <c r="F95" s="64" t="s">
        <v>128</v>
      </c>
      <c r="G95" s="71" t="s">
        <v>242</v>
      </c>
      <c r="H95" s="146" t="s">
        <v>363</v>
      </c>
      <c r="I95" s="200" t="s">
        <v>530</v>
      </c>
      <c r="J95" s="67" t="s">
        <v>243</v>
      </c>
      <c r="K95" s="95"/>
      <c r="L95" s="95"/>
      <c r="M95" s="74"/>
      <c r="N95" s="66">
        <v>24</v>
      </c>
      <c r="O95" s="66"/>
      <c r="P95" s="66">
        <v>1</v>
      </c>
      <c r="Q95" s="66"/>
      <c r="R95" s="66">
        <v>24</v>
      </c>
      <c r="S95" s="67"/>
      <c r="T95" s="67">
        <v>1</v>
      </c>
      <c r="U95" s="67"/>
      <c r="V95" s="67">
        <v>1</v>
      </c>
      <c r="W95" s="67"/>
      <c r="X95" s="66">
        <v>24</v>
      </c>
      <c r="Y95" s="67"/>
      <c r="Z95" s="66">
        <v>2</v>
      </c>
      <c r="AA95" s="66"/>
      <c r="AB95" s="66">
        <v>2</v>
      </c>
      <c r="AC95" s="66"/>
      <c r="AD95" s="66">
        <v>2</v>
      </c>
      <c r="AE95" s="67"/>
      <c r="AF95" s="66">
        <v>24</v>
      </c>
      <c r="AG95" s="67"/>
      <c r="AH95" s="67">
        <v>1</v>
      </c>
      <c r="AI95" s="67"/>
      <c r="AJ95" s="67">
        <v>1</v>
      </c>
      <c r="AK95" s="67"/>
      <c r="AL95" s="67">
        <v>1</v>
      </c>
      <c r="AM95" s="67"/>
      <c r="AN95" s="66">
        <v>24</v>
      </c>
      <c r="AO95" s="67"/>
      <c r="AP95" s="67">
        <v>1</v>
      </c>
      <c r="AQ95" s="67"/>
      <c r="AR95" s="67">
        <v>1</v>
      </c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</row>
    <row r="96" spans="1:55" s="62" customFormat="1" ht="15" customHeight="1" x14ac:dyDescent="0.2">
      <c r="A96" s="69"/>
      <c r="B96" s="69" t="s">
        <v>329</v>
      </c>
      <c r="C96" s="69"/>
      <c r="D96" s="69"/>
      <c r="E96" s="69" t="s">
        <v>354</v>
      </c>
      <c r="F96" s="69"/>
      <c r="G96" s="69"/>
      <c r="H96" s="69"/>
      <c r="I96" s="69"/>
      <c r="J96" s="69"/>
      <c r="K96" s="69"/>
      <c r="L96" s="69"/>
      <c r="M96" s="69"/>
      <c r="N96" s="70">
        <f t="shared" ref="N96:AE96" si="59">SUM(N95:N95)</f>
        <v>24</v>
      </c>
      <c r="O96" s="70">
        <f t="shared" si="59"/>
        <v>0</v>
      </c>
      <c r="P96" s="70">
        <f t="shared" si="59"/>
        <v>1</v>
      </c>
      <c r="Q96" s="70">
        <f t="shared" si="59"/>
        <v>0</v>
      </c>
      <c r="R96" s="70">
        <f>SUM(R95:R95)</f>
        <v>24</v>
      </c>
      <c r="S96" s="70">
        <f t="shared" si="59"/>
        <v>0</v>
      </c>
      <c r="T96" s="70">
        <f t="shared" si="59"/>
        <v>1</v>
      </c>
      <c r="U96" s="70">
        <f t="shared" si="59"/>
        <v>0</v>
      </c>
      <c r="V96" s="70">
        <f t="shared" si="59"/>
        <v>1</v>
      </c>
      <c r="W96" s="70">
        <f t="shared" si="59"/>
        <v>0</v>
      </c>
      <c r="X96" s="70">
        <f>SUM(X95:X95)</f>
        <v>24</v>
      </c>
      <c r="Y96" s="70">
        <f t="shared" si="59"/>
        <v>0</v>
      </c>
      <c r="Z96" s="70">
        <f t="shared" si="59"/>
        <v>2</v>
      </c>
      <c r="AA96" s="70">
        <f t="shared" si="59"/>
        <v>0</v>
      </c>
      <c r="AB96" s="70">
        <f t="shared" si="59"/>
        <v>2</v>
      </c>
      <c r="AC96" s="70">
        <f t="shared" si="59"/>
        <v>0</v>
      </c>
      <c r="AD96" s="70">
        <f t="shared" si="59"/>
        <v>2</v>
      </c>
      <c r="AE96" s="70">
        <f t="shared" si="59"/>
        <v>0</v>
      </c>
      <c r="AF96" s="70">
        <f>SUM(AF95:AF95)</f>
        <v>24</v>
      </c>
      <c r="AG96" s="70">
        <f t="shared" ref="AG96:AM96" si="60">SUM(AG95:AG95)</f>
        <v>0</v>
      </c>
      <c r="AH96" s="70">
        <f t="shared" si="60"/>
        <v>1</v>
      </c>
      <c r="AI96" s="70">
        <f t="shared" si="60"/>
        <v>0</v>
      </c>
      <c r="AJ96" s="70">
        <f t="shared" si="60"/>
        <v>1</v>
      </c>
      <c r="AK96" s="70">
        <f t="shared" si="60"/>
        <v>0</v>
      </c>
      <c r="AL96" s="70">
        <f t="shared" si="60"/>
        <v>1</v>
      </c>
      <c r="AM96" s="70">
        <f t="shared" si="60"/>
        <v>0</v>
      </c>
      <c r="AN96" s="70">
        <f>SUM(AN95:AN95)</f>
        <v>24</v>
      </c>
      <c r="AO96" s="70">
        <f t="shared" ref="AO96" si="61">SUM(AO95:AO95)</f>
        <v>0</v>
      </c>
      <c r="AP96" s="70">
        <f t="shared" ref="AP96:AS96" si="62">SUM(AP95:AP95)</f>
        <v>1</v>
      </c>
      <c r="AQ96" s="70">
        <f t="shared" si="62"/>
        <v>0</v>
      </c>
      <c r="AR96" s="70">
        <f t="shared" si="62"/>
        <v>1</v>
      </c>
      <c r="AS96" s="70">
        <f t="shared" si="62"/>
        <v>0</v>
      </c>
      <c r="AT96" s="70">
        <f t="shared" ref="AT96:BC96" si="63">SUM(AT95:AT95)</f>
        <v>0</v>
      </c>
      <c r="AU96" s="70">
        <f t="shared" si="63"/>
        <v>0</v>
      </c>
      <c r="AV96" s="70">
        <f>SUM(AV95:AV95)</f>
        <v>0</v>
      </c>
      <c r="AW96" s="70">
        <f>SUM(AW95:AW95)</f>
        <v>0</v>
      </c>
      <c r="AX96" s="70">
        <f>SUM(AX95:AX95)</f>
        <v>0</v>
      </c>
      <c r="AY96" s="70"/>
      <c r="AZ96" s="70">
        <f t="shared" si="63"/>
        <v>0</v>
      </c>
      <c r="BA96" s="70">
        <f t="shared" si="63"/>
        <v>0</v>
      </c>
      <c r="BB96" s="70">
        <f t="shared" si="63"/>
        <v>0</v>
      </c>
      <c r="BC96" s="70">
        <f t="shared" si="63"/>
        <v>0</v>
      </c>
    </row>
    <row r="97" spans="1:56" s="62" customFormat="1" ht="15" customHeight="1" x14ac:dyDescent="0.2">
      <c r="A97" s="116"/>
      <c r="B97" s="64"/>
      <c r="C97" s="64"/>
      <c r="D97" s="73"/>
      <c r="E97" s="73"/>
      <c r="F97" s="64"/>
      <c r="G97" s="71"/>
      <c r="H97" s="71"/>
      <c r="I97" s="71"/>
      <c r="J97" s="67"/>
      <c r="K97" s="87"/>
      <c r="L97" s="87"/>
      <c r="M97" s="124"/>
      <c r="N97" s="67"/>
      <c r="O97" s="67"/>
      <c r="P97" s="67"/>
      <c r="Q97" s="66"/>
      <c r="R97" s="67"/>
      <c r="S97" s="67"/>
      <c r="T97" s="67"/>
      <c r="U97" s="67"/>
      <c r="V97" s="67"/>
      <c r="W97" s="67"/>
      <c r="X97" s="67"/>
      <c r="Y97" s="67"/>
      <c r="Z97" s="66"/>
      <c r="AA97" s="66"/>
      <c r="AB97" s="66"/>
      <c r="AC97" s="66"/>
      <c r="AD97" s="66"/>
      <c r="AE97" s="66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</row>
    <row r="98" spans="1:56" s="62" customFormat="1" ht="15" customHeight="1" x14ac:dyDescent="0.2">
      <c r="A98" s="116"/>
      <c r="B98" s="64" t="s">
        <v>332</v>
      </c>
      <c r="C98" s="64" t="s">
        <v>624</v>
      </c>
      <c r="D98" s="73" t="s">
        <v>504</v>
      </c>
      <c r="E98" s="73" t="s">
        <v>505</v>
      </c>
      <c r="F98" s="64" t="s">
        <v>126</v>
      </c>
      <c r="G98" s="71" t="s">
        <v>242</v>
      </c>
      <c r="H98" s="146" t="s">
        <v>363</v>
      </c>
      <c r="I98" s="200" t="s">
        <v>530</v>
      </c>
      <c r="J98" s="67" t="s">
        <v>243</v>
      </c>
      <c r="K98" s="87"/>
      <c r="L98" s="87"/>
      <c r="M98" s="124"/>
      <c r="N98" s="66">
        <v>24</v>
      </c>
      <c r="O98" s="66"/>
      <c r="P98" s="66">
        <v>1</v>
      </c>
      <c r="Q98" s="66"/>
      <c r="R98" s="66">
        <v>24</v>
      </c>
      <c r="S98" s="67"/>
      <c r="T98" s="67">
        <v>1</v>
      </c>
      <c r="U98" s="67"/>
      <c r="V98" s="67">
        <v>1</v>
      </c>
      <c r="W98" s="67"/>
      <c r="X98" s="66">
        <v>24</v>
      </c>
      <c r="Y98" s="67"/>
      <c r="Z98" s="66">
        <v>2</v>
      </c>
      <c r="AA98" s="66"/>
      <c r="AB98" s="66">
        <v>2</v>
      </c>
      <c r="AC98" s="66"/>
      <c r="AD98" s="66">
        <v>2</v>
      </c>
      <c r="AE98" s="67"/>
      <c r="AF98" s="66">
        <v>24</v>
      </c>
      <c r="AG98" s="67"/>
      <c r="AH98" s="67">
        <v>1</v>
      </c>
      <c r="AI98" s="67"/>
      <c r="AJ98" s="67">
        <v>1</v>
      </c>
      <c r="AK98" s="67"/>
      <c r="AL98" s="67">
        <v>1</v>
      </c>
      <c r="AM98" s="67"/>
      <c r="AN98" s="66">
        <v>24</v>
      </c>
      <c r="AO98" s="67"/>
      <c r="AP98" s="67">
        <v>1</v>
      </c>
      <c r="AQ98" s="67"/>
      <c r="AR98" s="67">
        <v>1</v>
      </c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</row>
    <row r="99" spans="1:56" s="62" customFormat="1" ht="15" customHeight="1" x14ac:dyDescent="0.2">
      <c r="A99" s="114"/>
      <c r="B99" s="64" t="s">
        <v>332</v>
      </c>
      <c r="C99" s="64" t="s">
        <v>624</v>
      </c>
      <c r="D99" s="73" t="s">
        <v>200</v>
      </c>
      <c r="E99" s="73" t="s">
        <v>209</v>
      </c>
      <c r="F99" s="64" t="s">
        <v>128</v>
      </c>
      <c r="G99" s="201" t="s">
        <v>512</v>
      </c>
      <c r="H99" s="146" t="s">
        <v>363</v>
      </c>
      <c r="I99" s="200" t="s">
        <v>527</v>
      </c>
      <c r="J99" s="67" t="s">
        <v>243</v>
      </c>
      <c r="K99" s="95"/>
      <c r="L99" s="95"/>
      <c r="M99" s="74"/>
      <c r="N99" s="67">
        <v>14</v>
      </c>
      <c r="O99" s="67"/>
      <c r="P99" s="67">
        <v>1</v>
      </c>
      <c r="Q99" s="66"/>
      <c r="R99" s="67">
        <v>14</v>
      </c>
      <c r="S99" s="67"/>
      <c r="T99" s="67">
        <v>1</v>
      </c>
      <c r="U99" s="67"/>
      <c r="V99" s="67">
        <v>1</v>
      </c>
      <c r="W99" s="67"/>
      <c r="X99" s="67">
        <v>14</v>
      </c>
      <c r="Y99" s="67"/>
      <c r="Z99" s="66">
        <v>1</v>
      </c>
      <c r="AA99" s="66"/>
      <c r="AB99" s="66">
        <v>1</v>
      </c>
      <c r="AC99" s="66"/>
      <c r="AD99" s="66">
        <v>1</v>
      </c>
      <c r="AE99" s="66"/>
      <c r="AF99" s="67">
        <v>14</v>
      </c>
      <c r="AG99" s="67"/>
      <c r="AH99" s="67">
        <v>1</v>
      </c>
      <c r="AI99" s="67"/>
      <c r="AJ99" s="67">
        <v>1</v>
      </c>
      <c r="AK99" s="67"/>
      <c r="AL99" s="67">
        <v>1</v>
      </c>
      <c r="AM99" s="67"/>
      <c r="AN99" s="67">
        <v>14</v>
      </c>
      <c r="AO99" s="67"/>
      <c r="AP99" s="67">
        <v>1</v>
      </c>
      <c r="AQ99" s="67"/>
      <c r="AR99" s="67">
        <v>1</v>
      </c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</row>
    <row r="100" spans="1:56" s="62" customFormat="1" ht="15" customHeight="1" x14ac:dyDescent="0.2">
      <c r="A100" s="69"/>
      <c r="B100" s="69" t="s">
        <v>332</v>
      </c>
      <c r="C100" s="69"/>
      <c r="D100" s="69"/>
      <c r="E100" s="69" t="s">
        <v>354</v>
      </c>
      <c r="F100" s="69"/>
      <c r="G100" s="69"/>
      <c r="H100" s="69"/>
      <c r="I100" s="69"/>
      <c r="J100" s="69"/>
      <c r="K100" s="69"/>
      <c r="L100" s="69"/>
      <c r="M100" s="69"/>
      <c r="N100" s="70">
        <f>SUM(N98:N99)</f>
        <v>38</v>
      </c>
      <c r="O100" s="70">
        <f t="shared" ref="O100:BC100" si="64">SUM(O98:O99)</f>
        <v>0</v>
      </c>
      <c r="P100" s="70">
        <f t="shared" si="64"/>
        <v>2</v>
      </c>
      <c r="Q100" s="70">
        <f t="shared" si="64"/>
        <v>0</v>
      </c>
      <c r="R100" s="70">
        <f t="shared" si="64"/>
        <v>38</v>
      </c>
      <c r="S100" s="70">
        <f t="shared" si="64"/>
        <v>0</v>
      </c>
      <c r="T100" s="70">
        <f t="shared" si="64"/>
        <v>2</v>
      </c>
      <c r="U100" s="70">
        <f t="shared" si="64"/>
        <v>0</v>
      </c>
      <c r="V100" s="70">
        <f t="shared" si="64"/>
        <v>2</v>
      </c>
      <c r="W100" s="70">
        <f t="shared" si="64"/>
        <v>0</v>
      </c>
      <c r="X100" s="70">
        <f t="shared" si="64"/>
        <v>38</v>
      </c>
      <c r="Y100" s="70">
        <f t="shared" si="64"/>
        <v>0</v>
      </c>
      <c r="Z100" s="70">
        <f t="shared" si="64"/>
        <v>3</v>
      </c>
      <c r="AA100" s="70">
        <f t="shared" si="64"/>
        <v>0</v>
      </c>
      <c r="AB100" s="70">
        <f t="shared" si="64"/>
        <v>3</v>
      </c>
      <c r="AC100" s="70">
        <f t="shared" si="64"/>
        <v>0</v>
      </c>
      <c r="AD100" s="70">
        <f t="shared" si="64"/>
        <v>3</v>
      </c>
      <c r="AE100" s="70">
        <f t="shared" si="64"/>
        <v>0</v>
      </c>
      <c r="AF100" s="70">
        <f t="shared" si="64"/>
        <v>38</v>
      </c>
      <c r="AG100" s="70">
        <f t="shared" si="64"/>
        <v>0</v>
      </c>
      <c r="AH100" s="70">
        <f t="shared" si="64"/>
        <v>2</v>
      </c>
      <c r="AI100" s="70">
        <f t="shared" si="64"/>
        <v>0</v>
      </c>
      <c r="AJ100" s="70">
        <f t="shared" si="64"/>
        <v>2</v>
      </c>
      <c r="AK100" s="70">
        <f t="shared" si="64"/>
        <v>0</v>
      </c>
      <c r="AL100" s="70">
        <f t="shared" si="64"/>
        <v>2</v>
      </c>
      <c r="AM100" s="70">
        <f t="shared" si="64"/>
        <v>0</v>
      </c>
      <c r="AN100" s="70">
        <f t="shared" ref="AN100:AO100" si="65">SUM(AN98:AN99)</f>
        <v>38</v>
      </c>
      <c r="AO100" s="70">
        <f t="shared" si="65"/>
        <v>0</v>
      </c>
      <c r="AP100" s="70">
        <f t="shared" ref="AP100:AS100" si="66">SUM(AP98:AP99)</f>
        <v>2</v>
      </c>
      <c r="AQ100" s="70">
        <f t="shared" si="66"/>
        <v>0</v>
      </c>
      <c r="AR100" s="70">
        <f t="shared" si="66"/>
        <v>2</v>
      </c>
      <c r="AS100" s="70">
        <f t="shared" si="66"/>
        <v>0</v>
      </c>
      <c r="AT100" s="70">
        <f t="shared" si="64"/>
        <v>0</v>
      </c>
      <c r="AU100" s="70">
        <f t="shared" si="64"/>
        <v>0</v>
      </c>
      <c r="AV100" s="70">
        <f>SUM(AV98:AV99)</f>
        <v>0</v>
      </c>
      <c r="AW100" s="70">
        <f>SUM(AW98:AW99)</f>
        <v>0</v>
      </c>
      <c r="AX100" s="70">
        <f>SUM(AX98:AX99)</f>
        <v>0</v>
      </c>
      <c r="AY100" s="70"/>
      <c r="AZ100" s="70">
        <f t="shared" si="64"/>
        <v>0</v>
      </c>
      <c r="BA100" s="70">
        <f t="shared" si="64"/>
        <v>0</v>
      </c>
      <c r="BB100" s="70">
        <f t="shared" si="64"/>
        <v>0</v>
      </c>
      <c r="BC100" s="70">
        <f t="shared" si="64"/>
        <v>0</v>
      </c>
    </row>
    <row r="101" spans="1:56" s="62" customFormat="1" ht="15" customHeight="1" x14ac:dyDescent="0.2">
      <c r="A101" s="114"/>
      <c r="B101" s="64"/>
      <c r="C101" s="65"/>
      <c r="D101" s="73"/>
      <c r="E101" s="73"/>
      <c r="F101" s="64"/>
      <c r="G101" s="71"/>
      <c r="H101" s="71"/>
      <c r="I101" s="71"/>
      <c r="J101" s="67"/>
      <c r="K101" s="95"/>
      <c r="L101" s="95"/>
      <c r="M101" s="74"/>
      <c r="N101" s="67"/>
      <c r="O101" s="67"/>
      <c r="P101" s="67"/>
      <c r="Q101" s="66"/>
      <c r="R101" s="67"/>
      <c r="S101" s="67"/>
      <c r="T101" s="67"/>
      <c r="U101" s="67"/>
      <c r="V101" s="67"/>
      <c r="W101" s="67"/>
      <c r="X101" s="67"/>
      <c r="Y101" s="67"/>
      <c r="Z101" s="66"/>
      <c r="AA101" s="66"/>
      <c r="AB101" s="66"/>
      <c r="AC101" s="66"/>
      <c r="AD101" s="66"/>
      <c r="AE101" s="66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</row>
    <row r="102" spans="1:56" s="62" customFormat="1" ht="15" customHeight="1" x14ac:dyDescent="0.2">
      <c r="A102" s="114"/>
      <c r="B102" s="64" t="s">
        <v>355</v>
      </c>
      <c r="C102" s="64" t="s">
        <v>624</v>
      </c>
      <c r="D102" s="73" t="s">
        <v>394</v>
      </c>
      <c r="E102" s="73" t="s">
        <v>393</v>
      </c>
      <c r="F102" s="64" t="s">
        <v>357</v>
      </c>
      <c r="G102" s="201" t="s">
        <v>512</v>
      </c>
      <c r="H102" s="71" t="s">
        <v>357</v>
      </c>
      <c r="I102" s="200" t="s">
        <v>527</v>
      </c>
      <c r="J102" s="115" t="s">
        <v>243</v>
      </c>
      <c r="K102" s="95" t="s">
        <v>419</v>
      </c>
      <c r="L102" s="95" t="s">
        <v>662</v>
      </c>
      <c r="M102" s="74"/>
      <c r="N102" s="67">
        <v>14</v>
      </c>
      <c r="O102" s="67"/>
      <c r="P102" s="67">
        <v>1</v>
      </c>
      <c r="Q102" s="66"/>
      <c r="R102" s="67">
        <v>14</v>
      </c>
      <c r="S102" s="67"/>
      <c r="T102" s="67">
        <v>1</v>
      </c>
      <c r="U102" s="67"/>
      <c r="V102" s="67">
        <v>1</v>
      </c>
      <c r="W102" s="67"/>
      <c r="X102" s="67">
        <v>14</v>
      </c>
      <c r="Y102" s="67"/>
      <c r="Z102" s="66">
        <v>1</v>
      </c>
      <c r="AA102" s="66"/>
      <c r="AB102" s="66">
        <v>1</v>
      </c>
      <c r="AC102" s="66"/>
      <c r="AD102" s="66">
        <v>1</v>
      </c>
      <c r="AE102" s="66"/>
      <c r="AF102" s="67">
        <v>14</v>
      </c>
      <c r="AG102" s="67"/>
      <c r="AH102" s="67">
        <v>1</v>
      </c>
      <c r="AI102" s="67"/>
      <c r="AJ102" s="67">
        <v>1</v>
      </c>
      <c r="AK102" s="67"/>
      <c r="AL102" s="67">
        <v>1</v>
      </c>
      <c r="AM102" s="67"/>
      <c r="AN102" s="67">
        <v>14</v>
      </c>
      <c r="AO102" s="67"/>
      <c r="AP102" s="67">
        <v>1</v>
      </c>
      <c r="AQ102" s="67"/>
      <c r="AR102" s="67">
        <v>1</v>
      </c>
      <c r="AS102" s="67"/>
      <c r="AT102" s="67">
        <v>14</v>
      </c>
      <c r="AU102" s="67"/>
      <c r="AV102" s="67">
        <v>14</v>
      </c>
      <c r="AW102" s="67"/>
      <c r="AX102" s="67"/>
      <c r="AY102" s="67"/>
      <c r="AZ102" s="67">
        <v>14</v>
      </c>
      <c r="BA102" s="67"/>
      <c r="BB102" s="67"/>
      <c r="BC102" s="67"/>
    </row>
    <row r="103" spans="1:56" s="62" customFormat="1" ht="15" customHeight="1" x14ac:dyDescent="0.2">
      <c r="A103" s="116"/>
      <c r="B103" s="64" t="s">
        <v>355</v>
      </c>
      <c r="C103" s="64" t="s">
        <v>624</v>
      </c>
      <c r="D103" s="73" t="s">
        <v>50</v>
      </c>
      <c r="E103" s="73" t="s">
        <v>83</v>
      </c>
      <c r="F103" s="64" t="s">
        <v>439</v>
      </c>
      <c r="G103" s="71" t="s">
        <v>352</v>
      </c>
      <c r="H103" s="146" t="s">
        <v>363</v>
      </c>
      <c r="I103" s="200" t="s">
        <v>529</v>
      </c>
      <c r="J103" s="67" t="s">
        <v>243</v>
      </c>
      <c r="K103" s="87"/>
      <c r="L103" s="87"/>
      <c r="M103" s="124"/>
      <c r="N103" s="67">
        <v>24</v>
      </c>
      <c r="O103" s="67"/>
      <c r="P103" s="67">
        <v>1</v>
      </c>
      <c r="Q103" s="66"/>
      <c r="R103" s="67">
        <v>24</v>
      </c>
      <c r="S103" s="67"/>
      <c r="T103" s="67">
        <v>1</v>
      </c>
      <c r="U103" s="67"/>
      <c r="V103" s="67">
        <v>1</v>
      </c>
      <c r="W103" s="67"/>
      <c r="X103" s="67">
        <v>24</v>
      </c>
      <c r="Y103" s="67"/>
      <c r="Z103" s="66">
        <v>2</v>
      </c>
      <c r="AA103" s="66"/>
      <c r="AB103" s="66">
        <v>2</v>
      </c>
      <c r="AC103" s="66"/>
      <c r="AD103" s="66">
        <v>2</v>
      </c>
      <c r="AE103" s="66"/>
      <c r="AF103" s="67">
        <v>24</v>
      </c>
      <c r="AG103" s="67"/>
      <c r="AH103" s="67">
        <v>1</v>
      </c>
      <c r="AI103" s="67"/>
      <c r="AJ103" s="67">
        <v>1</v>
      </c>
      <c r="AK103" s="67"/>
      <c r="AL103" s="67">
        <v>1</v>
      </c>
      <c r="AM103" s="67"/>
      <c r="AN103" s="67">
        <v>24</v>
      </c>
      <c r="AO103" s="67"/>
      <c r="AP103" s="67">
        <v>1</v>
      </c>
      <c r="AQ103" s="67"/>
      <c r="AR103" s="67">
        <v>1</v>
      </c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</row>
    <row r="104" spans="1:56" s="62" customFormat="1" ht="15" customHeight="1" x14ac:dyDescent="0.2">
      <c r="A104" s="116"/>
      <c r="B104" s="64" t="s">
        <v>355</v>
      </c>
      <c r="C104" s="64" t="s">
        <v>624</v>
      </c>
      <c r="D104" s="73" t="s">
        <v>51</v>
      </c>
      <c r="E104" s="73" t="s">
        <v>84</v>
      </c>
      <c r="F104" s="64" t="s">
        <v>362</v>
      </c>
      <c r="G104" s="201" t="s">
        <v>512</v>
      </c>
      <c r="H104" s="146" t="s">
        <v>363</v>
      </c>
      <c r="I104" s="200" t="s">
        <v>527</v>
      </c>
      <c r="J104" s="67" t="s">
        <v>243</v>
      </c>
      <c r="K104" s="87"/>
      <c r="L104" s="87"/>
      <c r="M104" s="124"/>
      <c r="N104" s="67">
        <v>18</v>
      </c>
      <c r="O104" s="67"/>
      <c r="P104" s="67">
        <v>1</v>
      </c>
      <c r="Q104" s="66"/>
      <c r="R104" s="67">
        <v>18</v>
      </c>
      <c r="S104" s="67"/>
      <c r="T104" s="67">
        <v>1</v>
      </c>
      <c r="U104" s="67"/>
      <c r="V104" s="67">
        <v>1</v>
      </c>
      <c r="W104" s="67"/>
      <c r="X104" s="67">
        <v>18</v>
      </c>
      <c r="Y104" s="67"/>
      <c r="Z104" s="66">
        <v>1</v>
      </c>
      <c r="AA104" s="66"/>
      <c r="AB104" s="66">
        <v>1</v>
      </c>
      <c r="AC104" s="66"/>
      <c r="AD104" s="66">
        <v>1</v>
      </c>
      <c r="AE104" s="66"/>
      <c r="AF104" s="67">
        <v>18</v>
      </c>
      <c r="AG104" s="67"/>
      <c r="AH104" s="67">
        <v>1</v>
      </c>
      <c r="AI104" s="67"/>
      <c r="AJ104" s="67">
        <v>1</v>
      </c>
      <c r="AK104" s="67"/>
      <c r="AL104" s="67">
        <v>1</v>
      </c>
      <c r="AM104" s="67"/>
      <c r="AN104" s="67">
        <v>18</v>
      </c>
      <c r="AO104" s="67"/>
      <c r="AP104" s="67">
        <v>1</v>
      </c>
      <c r="AQ104" s="67"/>
      <c r="AR104" s="67">
        <v>1</v>
      </c>
      <c r="AS104" s="67"/>
      <c r="AT104" s="67"/>
      <c r="AU104" s="67"/>
      <c r="AV104" s="67">
        <v>18</v>
      </c>
      <c r="AW104" s="67"/>
      <c r="AX104" s="67"/>
      <c r="AY104" s="67"/>
      <c r="AZ104" s="67"/>
      <c r="BA104" s="67"/>
      <c r="BB104" s="67"/>
      <c r="BC104" s="67"/>
    </row>
    <row r="105" spans="1:56" s="62" customFormat="1" ht="15" customHeight="1" x14ac:dyDescent="0.2">
      <c r="A105" s="69"/>
      <c r="B105" s="69" t="s">
        <v>355</v>
      </c>
      <c r="C105" s="69"/>
      <c r="D105" s="69"/>
      <c r="E105" s="69" t="s">
        <v>354</v>
      </c>
      <c r="F105" s="69"/>
      <c r="G105" s="69"/>
      <c r="H105" s="69"/>
      <c r="I105" s="69"/>
      <c r="J105" s="69"/>
      <c r="K105" s="69"/>
      <c r="L105" s="69"/>
      <c r="M105" s="69"/>
      <c r="N105" s="70">
        <f>SUM(N102:N104)</f>
        <v>56</v>
      </c>
      <c r="O105" s="70">
        <f t="shared" ref="O105:AM105" si="67">SUM(O102:O104)</f>
        <v>0</v>
      </c>
      <c r="P105" s="70">
        <f t="shared" si="67"/>
        <v>3</v>
      </c>
      <c r="Q105" s="70">
        <f t="shared" si="67"/>
        <v>0</v>
      </c>
      <c r="R105" s="70">
        <f t="shared" si="67"/>
        <v>56</v>
      </c>
      <c r="S105" s="70">
        <f t="shared" si="67"/>
        <v>0</v>
      </c>
      <c r="T105" s="70">
        <f t="shared" si="67"/>
        <v>3</v>
      </c>
      <c r="U105" s="70">
        <f t="shared" si="67"/>
        <v>0</v>
      </c>
      <c r="V105" s="70">
        <f t="shared" si="67"/>
        <v>3</v>
      </c>
      <c r="W105" s="70">
        <f t="shared" si="67"/>
        <v>0</v>
      </c>
      <c r="X105" s="70">
        <f t="shared" si="67"/>
        <v>56</v>
      </c>
      <c r="Y105" s="70">
        <f t="shared" si="67"/>
        <v>0</v>
      </c>
      <c r="Z105" s="70">
        <f t="shared" si="67"/>
        <v>4</v>
      </c>
      <c r="AA105" s="70">
        <f t="shared" si="67"/>
        <v>0</v>
      </c>
      <c r="AB105" s="70">
        <f t="shared" si="67"/>
        <v>4</v>
      </c>
      <c r="AC105" s="70">
        <f t="shared" si="67"/>
        <v>0</v>
      </c>
      <c r="AD105" s="70">
        <f t="shared" si="67"/>
        <v>4</v>
      </c>
      <c r="AE105" s="70">
        <f t="shared" si="67"/>
        <v>0</v>
      </c>
      <c r="AF105" s="70">
        <f t="shared" si="67"/>
        <v>56</v>
      </c>
      <c r="AG105" s="70">
        <f t="shared" si="67"/>
        <v>0</v>
      </c>
      <c r="AH105" s="70">
        <f t="shared" si="67"/>
        <v>3</v>
      </c>
      <c r="AI105" s="70">
        <f t="shared" si="67"/>
        <v>0</v>
      </c>
      <c r="AJ105" s="70">
        <f t="shared" si="67"/>
        <v>3</v>
      </c>
      <c r="AK105" s="70">
        <f t="shared" si="67"/>
        <v>0</v>
      </c>
      <c r="AL105" s="70">
        <f t="shared" si="67"/>
        <v>3</v>
      </c>
      <c r="AM105" s="70">
        <f t="shared" si="67"/>
        <v>0</v>
      </c>
      <c r="AN105" s="70">
        <f t="shared" ref="AN105:AO105" si="68">SUM(AN102:AN104)</f>
        <v>56</v>
      </c>
      <c r="AO105" s="70">
        <f t="shared" si="68"/>
        <v>0</v>
      </c>
      <c r="AP105" s="70">
        <f t="shared" ref="AP105:AS105" si="69">SUM(AP102:AP104)</f>
        <v>3</v>
      </c>
      <c r="AQ105" s="70">
        <f t="shared" si="69"/>
        <v>0</v>
      </c>
      <c r="AR105" s="70">
        <f t="shared" si="69"/>
        <v>3</v>
      </c>
      <c r="AS105" s="70">
        <f t="shared" si="69"/>
        <v>0</v>
      </c>
      <c r="AT105" s="70">
        <f t="shared" ref="AT105:BC105" si="70">SUM(AT102:AT104)</f>
        <v>14</v>
      </c>
      <c r="AU105" s="70">
        <f t="shared" si="70"/>
        <v>0</v>
      </c>
      <c r="AV105" s="70">
        <f>SUM(AV102:AV104)</f>
        <v>32</v>
      </c>
      <c r="AW105" s="70">
        <f>SUM(AW102:AW104)</f>
        <v>0</v>
      </c>
      <c r="AX105" s="70">
        <f>SUM(AX102:AX104)</f>
        <v>0</v>
      </c>
      <c r="AY105" s="70"/>
      <c r="AZ105" s="70">
        <f t="shared" si="70"/>
        <v>14</v>
      </c>
      <c r="BA105" s="70">
        <f t="shared" si="70"/>
        <v>0</v>
      </c>
      <c r="BB105" s="70">
        <f t="shared" si="70"/>
        <v>0</v>
      </c>
      <c r="BC105" s="70">
        <f t="shared" si="70"/>
        <v>0</v>
      </c>
    </row>
    <row r="106" spans="1:56" s="62" customFormat="1" ht="15" customHeight="1" x14ac:dyDescent="0.2">
      <c r="A106" s="114"/>
      <c r="B106" s="64"/>
      <c r="C106" s="65"/>
      <c r="D106" s="73"/>
      <c r="E106" s="73"/>
      <c r="F106" s="64"/>
      <c r="G106" s="71"/>
      <c r="H106" s="71"/>
      <c r="I106" s="71"/>
      <c r="J106" s="67"/>
      <c r="K106" s="95"/>
      <c r="L106" s="95"/>
      <c r="M106" s="74"/>
      <c r="N106" s="67"/>
      <c r="O106" s="67"/>
      <c r="P106" s="67"/>
      <c r="Q106" s="66"/>
      <c r="R106" s="67"/>
      <c r="S106" s="67"/>
      <c r="T106" s="67"/>
      <c r="U106" s="67"/>
      <c r="V106" s="67"/>
      <c r="W106" s="67"/>
      <c r="X106" s="67"/>
      <c r="Y106" s="67"/>
      <c r="Z106" s="66"/>
      <c r="AA106" s="66"/>
      <c r="AB106" s="66"/>
      <c r="AC106" s="66"/>
      <c r="AD106" s="66"/>
      <c r="AE106" s="66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</row>
    <row r="107" spans="1:56" s="62" customFormat="1" ht="15" customHeight="1" x14ac:dyDescent="0.2">
      <c r="A107" s="116"/>
      <c r="B107" s="64" t="s">
        <v>386</v>
      </c>
      <c r="C107" s="64" t="s">
        <v>624</v>
      </c>
      <c r="D107" s="73" t="s">
        <v>390</v>
      </c>
      <c r="E107" s="73" t="s">
        <v>389</v>
      </c>
      <c r="F107" s="71" t="s">
        <v>361</v>
      </c>
      <c r="G107" s="201" t="s">
        <v>512</v>
      </c>
      <c r="H107" s="146" t="s">
        <v>361</v>
      </c>
      <c r="I107" s="200" t="s">
        <v>527</v>
      </c>
      <c r="J107" s="115" t="s">
        <v>243</v>
      </c>
      <c r="K107" s="87"/>
      <c r="L107" s="87"/>
      <c r="M107" s="124"/>
      <c r="N107" s="67">
        <v>14</v>
      </c>
      <c r="O107" s="67"/>
      <c r="P107" s="67">
        <v>1</v>
      </c>
      <c r="Q107" s="66"/>
      <c r="R107" s="67">
        <v>14</v>
      </c>
      <c r="S107" s="67"/>
      <c r="T107" s="67">
        <v>1</v>
      </c>
      <c r="U107" s="67"/>
      <c r="V107" s="67">
        <v>1</v>
      </c>
      <c r="W107" s="67"/>
      <c r="X107" s="67">
        <v>14</v>
      </c>
      <c r="Y107" s="67"/>
      <c r="Z107" s="66">
        <v>1</v>
      </c>
      <c r="AA107" s="66"/>
      <c r="AB107" s="66">
        <v>1</v>
      </c>
      <c r="AC107" s="66"/>
      <c r="AD107" s="66">
        <v>1</v>
      </c>
      <c r="AE107" s="66"/>
      <c r="AF107" s="67">
        <v>14</v>
      </c>
      <c r="AG107" s="67"/>
      <c r="AH107" s="67">
        <v>1</v>
      </c>
      <c r="AI107" s="67"/>
      <c r="AJ107" s="67">
        <v>1</v>
      </c>
      <c r="AK107" s="67"/>
      <c r="AL107" s="67">
        <v>1</v>
      </c>
      <c r="AM107" s="67"/>
      <c r="AN107" s="67">
        <v>14</v>
      </c>
      <c r="AO107" s="67"/>
      <c r="AP107" s="67">
        <v>1</v>
      </c>
      <c r="AQ107" s="67"/>
      <c r="AR107" s="67">
        <v>1</v>
      </c>
      <c r="AS107" s="67"/>
      <c r="AT107" s="67">
        <v>14</v>
      </c>
      <c r="AU107" s="67"/>
      <c r="AV107" s="67">
        <v>14</v>
      </c>
      <c r="AW107" s="67"/>
      <c r="AX107" s="67"/>
      <c r="AY107" s="67"/>
      <c r="AZ107" s="67"/>
      <c r="BA107" s="67"/>
      <c r="BB107" s="67"/>
      <c r="BC107" s="67"/>
    </row>
    <row r="108" spans="1:56" s="62" customFormat="1" ht="15" customHeight="1" x14ac:dyDescent="0.2">
      <c r="A108" s="116"/>
      <c r="B108" s="64" t="s">
        <v>386</v>
      </c>
      <c r="C108" s="64" t="s">
        <v>624</v>
      </c>
      <c r="D108" s="73" t="s">
        <v>385</v>
      </c>
      <c r="E108" s="73" t="s">
        <v>384</v>
      </c>
      <c r="F108" s="71" t="s">
        <v>361</v>
      </c>
      <c r="G108" s="201" t="s">
        <v>512</v>
      </c>
      <c r="H108" s="146" t="s">
        <v>361</v>
      </c>
      <c r="I108" s="200" t="s">
        <v>527</v>
      </c>
      <c r="J108" s="115" t="s">
        <v>243</v>
      </c>
      <c r="K108" s="86"/>
      <c r="L108" s="95"/>
      <c r="M108" s="124"/>
      <c r="N108" s="67">
        <v>14</v>
      </c>
      <c r="O108" s="67"/>
      <c r="P108" s="67">
        <v>1</v>
      </c>
      <c r="Q108" s="66"/>
      <c r="R108" s="67">
        <v>14</v>
      </c>
      <c r="S108" s="67"/>
      <c r="T108" s="67">
        <v>1</v>
      </c>
      <c r="U108" s="67"/>
      <c r="V108" s="67">
        <v>1</v>
      </c>
      <c r="W108" s="67"/>
      <c r="X108" s="67">
        <v>14</v>
      </c>
      <c r="Y108" s="67"/>
      <c r="Z108" s="66">
        <v>1</v>
      </c>
      <c r="AA108" s="66"/>
      <c r="AB108" s="66">
        <v>1</v>
      </c>
      <c r="AC108" s="66"/>
      <c r="AD108" s="66">
        <v>1</v>
      </c>
      <c r="AE108" s="66"/>
      <c r="AF108" s="67">
        <v>14</v>
      </c>
      <c r="AG108" s="67"/>
      <c r="AH108" s="67">
        <v>1</v>
      </c>
      <c r="AI108" s="67"/>
      <c r="AJ108" s="67">
        <v>1</v>
      </c>
      <c r="AK108" s="67"/>
      <c r="AL108" s="67">
        <v>1</v>
      </c>
      <c r="AM108" s="67"/>
      <c r="AN108" s="67">
        <v>14</v>
      </c>
      <c r="AO108" s="67"/>
      <c r="AP108" s="67">
        <v>1</v>
      </c>
      <c r="AQ108" s="67"/>
      <c r="AR108" s="67">
        <v>1</v>
      </c>
      <c r="AS108" s="67"/>
      <c r="AT108" s="67">
        <v>14</v>
      </c>
      <c r="AU108" s="67"/>
      <c r="AV108" s="67">
        <v>14</v>
      </c>
      <c r="AW108" s="67"/>
      <c r="AX108" s="67"/>
      <c r="AY108" s="67"/>
      <c r="AZ108" s="67"/>
      <c r="BA108" s="67"/>
      <c r="BB108" s="67"/>
      <c r="BC108" s="67"/>
      <c r="BD108" s="62" t="s">
        <v>619</v>
      </c>
    </row>
    <row r="109" spans="1:56" s="62" customFormat="1" ht="15" customHeight="1" x14ac:dyDescent="0.2">
      <c r="A109" s="116"/>
      <c r="B109" s="64" t="s">
        <v>386</v>
      </c>
      <c r="C109" s="64" t="s">
        <v>624</v>
      </c>
      <c r="D109" s="73" t="s">
        <v>388</v>
      </c>
      <c r="E109" s="73" t="s">
        <v>387</v>
      </c>
      <c r="F109" s="71" t="s">
        <v>361</v>
      </c>
      <c r="G109" s="201" t="s">
        <v>512</v>
      </c>
      <c r="H109" s="146" t="s">
        <v>361</v>
      </c>
      <c r="I109" s="200" t="s">
        <v>527</v>
      </c>
      <c r="J109" s="115" t="s">
        <v>243</v>
      </c>
      <c r="K109" s="87" t="s">
        <v>308</v>
      </c>
      <c r="L109" s="87" t="s">
        <v>662</v>
      </c>
      <c r="M109" s="124"/>
      <c r="N109" s="67">
        <v>14</v>
      </c>
      <c r="O109" s="67"/>
      <c r="P109" s="67">
        <v>1</v>
      </c>
      <c r="Q109" s="66"/>
      <c r="R109" s="67">
        <v>14</v>
      </c>
      <c r="S109" s="67"/>
      <c r="T109" s="67">
        <v>1</v>
      </c>
      <c r="U109" s="67"/>
      <c r="V109" s="67">
        <v>1</v>
      </c>
      <c r="W109" s="67"/>
      <c r="X109" s="67">
        <v>14</v>
      </c>
      <c r="Y109" s="67"/>
      <c r="Z109" s="66">
        <v>1</v>
      </c>
      <c r="AA109" s="66"/>
      <c r="AB109" s="66">
        <v>1</v>
      </c>
      <c r="AC109" s="66"/>
      <c r="AD109" s="66">
        <v>1</v>
      </c>
      <c r="AE109" s="66"/>
      <c r="AF109" s="67">
        <v>14</v>
      </c>
      <c r="AG109" s="67"/>
      <c r="AH109" s="67">
        <v>1</v>
      </c>
      <c r="AI109" s="67"/>
      <c r="AJ109" s="67">
        <v>1</v>
      </c>
      <c r="AK109" s="67"/>
      <c r="AL109" s="67">
        <v>1</v>
      </c>
      <c r="AM109" s="67"/>
      <c r="AN109" s="67">
        <v>14</v>
      </c>
      <c r="AO109" s="67"/>
      <c r="AP109" s="67">
        <v>1</v>
      </c>
      <c r="AQ109" s="67"/>
      <c r="AR109" s="67">
        <v>1</v>
      </c>
      <c r="AS109" s="67"/>
      <c r="AT109" s="67">
        <v>14</v>
      </c>
      <c r="AU109" s="67"/>
      <c r="AV109" s="67">
        <v>14</v>
      </c>
      <c r="AW109" s="67"/>
      <c r="AX109" s="67"/>
      <c r="AY109" s="67"/>
      <c r="AZ109" s="67"/>
      <c r="BA109" s="67"/>
      <c r="BB109" s="67"/>
      <c r="BC109" s="67"/>
    </row>
    <row r="110" spans="1:56" s="62" customFormat="1" ht="15" customHeight="1" x14ac:dyDescent="0.2">
      <c r="A110" s="69"/>
      <c r="B110" s="69" t="s">
        <v>386</v>
      </c>
      <c r="C110" s="69"/>
      <c r="D110" s="69"/>
      <c r="E110" s="69" t="s">
        <v>354</v>
      </c>
      <c r="F110" s="69"/>
      <c r="G110" s="69"/>
      <c r="H110" s="69"/>
      <c r="I110" s="69"/>
      <c r="J110" s="69"/>
      <c r="K110" s="69"/>
      <c r="L110" s="69"/>
      <c r="M110" s="69"/>
      <c r="N110" s="70">
        <f t="shared" ref="N110:V110" si="71">SUM(N107:N109)</f>
        <v>42</v>
      </c>
      <c r="O110" s="70">
        <f t="shared" si="71"/>
        <v>0</v>
      </c>
      <c r="P110" s="70">
        <f t="shared" si="71"/>
        <v>3</v>
      </c>
      <c r="Q110" s="70">
        <f t="shared" si="71"/>
        <v>0</v>
      </c>
      <c r="R110" s="70">
        <f t="shared" si="71"/>
        <v>42</v>
      </c>
      <c r="S110" s="70">
        <f>SUM(S109)</f>
        <v>0</v>
      </c>
      <c r="T110" s="70">
        <f t="shared" si="71"/>
        <v>3</v>
      </c>
      <c r="U110" s="70">
        <f>SUM(U109)</f>
        <v>0</v>
      </c>
      <c r="V110" s="70">
        <f t="shared" si="71"/>
        <v>3</v>
      </c>
      <c r="W110" s="70">
        <f>SUM(W109)</f>
        <v>0</v>
      </c>
      <c r="X110" s="70">
        <f>SUM(X107:X109)</f>
        <v>42</v>
      </c>
      <c r="Y110" s="70">
        <f t="shared" ref="Y110:AE110" si="72">SUM(Y109)</f>
        <v>0</v>
      </c>
      <c r="Z110" s="70">
        <f>SUM(Z107:Z109)</f>
        <v>3</v>
      </c>
      <c r="AA110" s="70">
        <f t="shared" si="72"/>
        <v>0</v>
      </c>
      <c r="AB110" s="70">
        <f>SUM(AB107:AB109)</f>
        <v>3</v>
      </c>
      <c r="AC110" s="70">
        <f t="shared" si="72"/>
        <v>0</v>
      </c>
      <c r="AD110" s="70">
        <f>SUM(AD107:AD109)</f>
        <v>3</v>
      </c>
      <c r="AE110" s="70">
        <f t="shared" si="72"/>
        <v>0</v>
      </c>
      <c r="AF110" s="70">
        <f>SUM(AF107:AF109)</f>
        <v>42</v>
      </c>
      <c r="AG110" s="70">
        <f t="shared" ref="AG110:AL110" si="73">SUM(AG107:AG109)</f>
        <v>0</v>
      </c>
      <c r="AH110" s="70">
        <f t="shared" si="73"/>
        <v>3</v>
      </c>
      <c r="AI110" s="70">
        <f t="shared" si="73"/>
        <v>0</v>
      </c>
      <c r="AJ110" s="70">
        <f t="shared" si="73"/>
        <v>3</v>
      </c>
      <c r="AK110" s="70">
        <f t="shared" si="73"/>
        <v>0</v>
      </c>
      <c r="AL110" s="70">
        <f t="shared" si="73"/>
        <v>3</v>
      </c>
      <c r="AM110" s="70">
        <f>SUM(AM109)</f>
        <v>0</v>
      </c>
      <c r="AN110" s="70">
        <f>SUM(AN107:AN109)</f>
        <v>42</v>
      </c>
      <c r="AO110" s="70">
        <f t="shared" ref="AO110" si="74">SUM(AO107:AO109)</f>
        <v>0</v>
      </c>
      <c r="AP110" s="70">
        <f t="shared" ref="AP110:AS110" si="75">SUM(AP107:AP109)</f>
        <v>3</v>
      </c>
      <c r="AQ110" s="70">
        <f t="shared" si="75"/>
        <v>0</v>
      </c>
      <c r="AR110" s="70">
        <f t="shared" si="75"/>
        <v>3</v>
      </c>
      <c r="AS110" s="70">
        <f t="shared" si="75"/>
        <v>0</v>
      </c>
      <c r="AT110" s="70">
        <f t="shared" ref="AT110:BC110" si="76">SUM(AT107:AT109)</f>
        <v>42</v>
      </c>
      <c r="AU110" s="70">
        <f t="shared" si="76"/>
        <v>0</v>
      </c>
      <c r="AV110" s="70">
        <f>SUM(AV107:AV109)</f>
        <v>42</v>
      </c>
      <c r="AW110" s="70">
        <f>SUM(AW107:AW109)</f>
        <v>0</v>
      </c>
      <c r="AX110" s="70">
        <f>SUM(AX107:AX109)</f>
        <v>0</v>
      </c>
      <c r="AY110" s="70"/>
      <c r="AZ110" s="70">
        <f t="shared" si="76"/>
        <v>0</v>
      </c>
      <c r="BA110" s="70">
        <f t="shared" si="76"/>
        <v>0</v>
      </c>
      <c r="BB110" s="70">
        <f t="shared" si="76"/>
        <v>0</v>
      </c>
      <c r="BC110" s="70">
        <f t="shared" si="76"/>
        <v>0</v>
      </c>
    </row>
    <row r="111" spans="1:56" ht="15" customHeight="1" x14ac:dyDescent="0.2">
      <c r="A111" s="151"/>
      <c r="B111" s="152"/>
      <c r="C111" s="65"/>
      <c r="E111" s="1"/>
      <c r="F111" s="64"/>
      <c r="G111" s="155"/>
      <c r="H111" s="155"/>
      <c r="I111" s="155"/>
      <c r="J111" s="67"/>
      <c r="K111" s="95"/>
      <c r="Q111" s="3"/>
      <c r="Z111" s="3"/>
      <c r="AA111" s="3"/>
      <c r="AB111" s="3"/>
      <c r="AC111" s="3"/>
      <c r="AD111" s="3"/>
      <c r="AE111" s="3"/>
    </row>
    <row r="112" spans="1:56" s="62" customFormat="1" ht="15" customHeight="1" x14ac:dyDescent="0.2">
      <c r="A112" s="116"/>
      <c r="B112" s="64" t="s">
        <v>335</v>
      </c>
      <c r="C112" s="64" t="s">
        <v>624</v>
      </c>
      <c r="D112" s="73" t="s">
        <v>173</v>
      </c>
      <c r="E112" s="73" t="s">
        <v>174</v>
      </c>
      <c r="F112" s="71" t="s">
        <v>10</v>
      </c>
      <c r="G112" s="71" t="s">
        <v>151</v>
      </c>
      <c r="H112" s="71" t="s">
        <v>363</v>
      </c>
      <c r="I112" s="200" t="s">
        <v>528</v>
      </c>
      <c r="J112" s="115" t="s">
        <v>243</v>
      </c>
      <c r="K112" s="87"/>
      <c r="L112" s="87"/>
      <c r="M112" s="124"/>
      <c r="N112" s="67">
        <v>6</v>
      </c>
      <c r="O112" s="67"/>
      <c r="P112" s="67">
        <v>1</v>
      </c>
      <c r="Q112" s="66"/>
      <c r="R112" s="67">
        <v>6</v>
      </c>
      <c r="S112" s="67"/>
      <c r="T112" s="67">
        <v>1</v>
      </c>
      <c r="U112" s="67"/>
      <c r="V112" s="67">
        <v>0</v>
      </c>
      <c r="W112" s="67"/>
      <c r="X112" s="67">
        <v>6</v>
      </c>
      <c r="Y112" s="67"/>
      <c r="Z112" s="66">
        <v>1</v>
      </c>
      <c r="AA112" s="66"/>
      <c r="AB112" s="66">
        <v>0</v>
      </c>
      <c r="AC112" s="66"/>
      <c r="AD112" s="66">
        <v>0</v>
      </c>
      <c r="AE112" s="66"/>
      <c r="AF112" s="67">
        <v>0</v>
      </c>
      <c r="AG112" s="67"/>
      <c r="AH112" s="67"/>
      <c r="AI112" s="67"/>
      <c r="AJ112" s="67"/>
      <c r="AK112" s="67"/>
      <c r="AL112" s="67">
        <v>0</v>
      </c>
      <c r="AM112" s="67"/>
      <c r="AN112" s="67">
        <v>0</v>
      </c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</row>
    <row r="113" spans="1:56" s="62" customFormat="1" ht="15" customHeight="1" x14ac:dyDescent="0.2">
      <c r="A113" s="116"/>
      <c r="B113" s="64" t="s">
        <v>335</v>
      </c>
      <c r="C113" s="64" t="s">
        <v>624</v>
      </c>
      <c r="D113" s="73" t="s">
        <v>179</v>
      </c>
      <c r="E113" s="73" t="s">
        <v>27</v>
      </c>
      <c r="F113" s="71" t="s">
        <v>128</v>
      </c>
      <c r="G113" s="201" t="s">
        <v>512</v>
      </c>
      <c r="H113" s="71" t="s">
        <v>363</v>
      </c>
      <c r="I113" s="200" t="s">
        <v>527</v>
      </c>
      <c r="J113" s="115" t="s">
        <v>243</v>
      </c>
      <c r="K113" s="87" t="s">
        <v>419</v>
      </c>
      <c r="L113" s="87"/>
      <c r="M113" s="124"/>
      <c r="N113" s="67">
        <v>18</v>
      </c>
      <c r="O113" s="67"/>
      <c r="P113" s="67">
        <v>1</v>
      </c>
      <c r="Q113" s="66"/>
      <c r="R113" s="67">
        <v>18</v>
      </c>
      <c r="S113" s="67"/>
      <c r="T113" s="67">
        <v>1</v>
      </c>
      <c r="U113" s="67"/>
      <c r="V113" s="67">
        <v>1</v>
      </c>
      <c r="W113" s="67"/>
      <c r="X113" s="67">
        <v>18</v>
      </c>
      <c r="Y113" s="67"/>
      <c r="Z113" s="66">
        <v>1</v>
      </c>
      <c r="AA113" s="66"/>
      <c r="AB113" s="66">
        <v>1</v>
      </c>
      <c r="AC113" s="66"/>
      <c r="AD113" s="66">
        <v>1</v>
      </c>
      <c r="AE113" s="66"/>
      <c r="AF113" s="67">
        <v>18</v>
      </c>
      <c r="AG113" s="67"/>
      <c r="AH113" s="67">
        <v>1</v>
      </c>
      <c r="AI113" s="67"/>
      <c r="AJ113" s="67">
        <v>1</v>
      </c>
      <c r="AK113" s="67"/>
      <c r="AL113" s="67">
        <v>1</v>
      </c>
      <c r="AM113" s="67"/>
      <c r="AN113" s="67">
        <v>18</v>
      </c>
      <c r="AO113" s="67"/>
      <c r="AP113" s="67">
        <v>1</v>
      </c>
      <c r="AQ113" s="67"/>
      <c r="AR113" s="67">
        <v>1</v>
      </c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</row>
    <row r="114" spans="1:56" s="62" customFormat="1" ht="15" customHeight="1" x14ac:dyDescent="0.2">
      <c r="A114" s="116"/>
      <c r="B114" s="64" t="s">
        <v>335</v>
      </c>
      <c r="C114" s="64" t="s">
        <v>624</v>
      </c>
      <c r="D114" s="73" t="s">
        <v>175</v>
      </c>
      <c r="E114" s="73" t="s">
        <v>176</v>
      </c>
      <c r="F114" s="71" t="s">
        <v>126</v>
      </c>
      <c r="G114" s="71" t="s">
        <v>352</v>
      </c>
      <c r="H114" s="71" t="s">
        <v>363</v>
      </c>
      <c r="I114" s="200" t="s">
        <v>529</v>
      </c>
      <c r="J114" s="115" t="s">
        <v>243</v>
      </c>
      <c r="K114" s="87"/>
      <c r="L114" s="87"/>
      <c r="M114" s="124"/>
      <c r="N114" s="67">
        <v>24</v>
      </c>
      <c r="O114" s="67"/>
      <c r="P114" s="67">
        <v>1</v>
      </c>
      <c r="Q114" s="66"/>
      <c r="R114" s="67">
        <v>24</v>
      </c>
      <c r="S114" s="67"/>
      <c r="T114" s="67">
        <v>1</v>
      </c>
      <c r="U114" s="67"/>
      <c r="V114" s="67">
        <v>1</v>
      </c>
      <c r="W114" s="67"/>
      <c r="X114" s="67">
        <v>24</v>
      </c>
      <c r="Y114" s="67"/>
      <c r="Z114" s="66">
        <v>2</v>
      </c>
      <c r="AA114" s="66"/>
      <c r="AB114" s="66">
        <v>2</v>
      </c>
      <c r="AC114" s="66"/>
      <c r="AD114" s="66">
        <v>2</v>
      </c>
      <c r="AE114" s="66"/>
      <c r="AF114" s="67">
        <v>24</v>
      </c>
      <c r="AG114" s="67"/>
      <c r="AH114" s="67">
        <v>1</v>
      </c>
      <c r="AI114" s="67"/>
      <c r="AJ114" s="67">
        <v>1</v>
      </c>
      <c r="AK114" s="67"/>
      <c r="AL114" s="67">
        <v>1</v>
      </c>
      <c r="AM114" s="67"/>
      <c r="AN114" s="67">
        <v>24</v>
      </c>
      <c r="AO114" s="67"/>
      <c r="AP114" s="67">
        <v>1</v>
      </c>
      <c r="AQ114" s="67"/>
      <c r="AR114" s="67">
        <v>1</v>
      </c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</row>
    <row r="115" spans="1:56" s="62" customFormat="1" ht="15" customHeight="1" x14ac:dyDescent="0.2">
      <c r="A115" s="116"/>
      <c r="B115" s="64" t="s">
        <v>335</v>
      </c>
      <c r="C115" s="64" t="s">
        <v>624</v>
      </c>
      <c r="D115" s="73" t="s">
        <v>177</v>
      </c>
      <c r="E115" s="73" t="s">
        <v>178</v>
      </c>
      <c r="F115" s="71" t="s">
        <v>362</v>
      </c>
      <c r="G115" s="201" t="s">
        <v>512</v>
      </c>
      <c r="H115" s="71" t="s">
        <v>363</v>
      </c>
      <c r="I115" s="200" t="s">
        <v>527</v>
      </c>
      <c r="J115" s="115" t="s">
        <v>243</v>
      </c>
      <c r="K115" s="87" t="s">
        <v>419</v>
      </c>
      <c r="L115" s="85" t="s">
        <v>662</v>
      </c>
      <c r="M115" s="129">
        <v>0</v>
      </c>
      <c r="N115" s="67">
        <v>14</v>
      </c>
      <c r="O115" s="67"/>
      <c r="P115" s="67">
        <v>1</v>
      </c>
      <c r="Q115" s="66"/>
      <c r="R115" s="67">
        <v>14</v>
      </c>
      <c r="S115" s="67"/>
      <c r="T115" s="67">
        <v>1</v>
      </c>
      <c r="U115" s="67"/>
      <c r="V115" s="67">
        <v>1</v>
      </c>
      <c r="W115" s="67"/>
      <c r="X115" s="67">
        <v>14</v>
      </c>
      <c r="Y115" s="67"/>
      <c r="Z115" s="66">
        <v>1</v>
      </c>
      <c r="AA115" s="66"/>
      <c r="AB115" s="66">
        <v>1</v>
      </c>
      <c r="AC115" s="66"/>
      <c r="AD115" s="66">
        <v>1</v>
      </c>
      <c r="AE115" s="66"/>
      <c r="AF115" s="67">
        <v>14</v>
      </c>
      <c r="AG115" s="67"/>
      <c r="AH115" s="67">
        <v>1</v>
      </c>
      <c r="AI115" s="67"/>
      <c r="AJ115" s="67">
        <v>1</v>
      </c>
      <c r="AK115" s="67"/>
      <c r="AL115" s="67">
        <v>1</v>
      </c>
      <c r="AM115" s="67"/>
      <c r="AN115" s="67">
        <v>14</v>
      </c>
      <c r="AO115" s="67"/>
      <c r="AP115" s="67">
        <v>1</v>
      </c>
      <c r="AQ115" s="67"/>
      <c r="AR115" s="67">
        <v>1</v>
      </c>
      <c r="AS115" s="67"/>
      <c r="AT115" s="67">
        <v>14</v>
      </c>
      <c r="AU115" s="67"/>
      <c r="AV115" s="67">
        <v>14</v>
      </c>
      <c r="AW115" s="67"/>
      <c r="AX115" s="67"/>
      <c r="AY115" s="67"/>
      <c r="AZ115" s="67"/>
      <c r="BA115" s="67"/>
      <c r="BB115" s="67"/>
      <c r="BC115" s="67"/>
    </row>
    <row r="116" spans="1:56" s="135" customFormat="1" ht="15" x14ac:dyDescent="0.2">
      <c r="A116" s="138"/>
      <c r="B116" s="138" t="s">
        <v>335</v>
      </c>
      <c r="C116" s="138"/>
      <c r="D116" s="138"/>
      <c r="E116" s="138" t="s">
        <v>354</v>
      </c>
      <c r="F116" s="138"/>
      <c r="G116" s="138"/>
      <c r="H116" s="138"/>
      <c r="I116" s="199"/>
      <c r="J116" s="69"/>
      <c r="K116" s="69"/>
      <c r="L116" s="69"/>
      <c r="M116" s="69"/>
      <c r="N116" s="143">
        <f>SUM(N112:N115)</f>
        <v>62</v>
      </c>
      <c r="O116" s="143">
        <f t="shared" ref="O116:AM116" si="77">SUM(O112:O115)</f>
        <v>0</v>
      </c>
      <c r="P116" s="143">
        <f t="shared" si="77"/>
        <v>4</v>
      </c>
      <c r="Q116" s="143">
        <f t="shared" si="77"/>
        <v>0</v>
      </c>
      <c r="R116" s="143">
        <f>SUM(R112:R115)</f>
        <v>62</v>
      </c>
      <c r="S116" s="143">
        <f t="shared" si="77"/>
        <v>0</v>
      </c>
      <c r="T116" s="143">
        <f t="shared" si="77"/>
        <v>4</v>
      </c>
      <c r="U116" s="143">
        <f t="shared" si="77"/>
        <v>0</v>
      </c>
      <c r="V116" s="143">
        <f t="shared" si="77"/>
        <v>3</v>
      </c>
      <c r="W116" s="143">
        <f t="shared" si="77"/>
        <v>0</v>
      </c>
      <c r="X116" s="143">
        <f>SUM(X112:X115)</f>
        <v>62</v>
      </c>
      <c r="Y116" s="143">
        <f t="shared" si="77"/>
        <v>0</v>
      </c>
      <c r="Z116" s="143">
        <f t="shared" si="77"/>
        <v>5</v>
      </c>
      <c r="AA116" s="143">
        <f t="shared" si="77"/>
        <v>0</v>
      </c>
      <c r="AB116" s="143">
        <f t="shared" si="77"/>
        <v>4</v>
      </c>
      <c r="AC116" s="143">
        <f t="shared" si="77"/>
        <v>0</v>
      </c>
      <c r="AD116" s="143">
        <f t="shared" si="77"/>
        <v>4</v>
      </c>
      <c r="AE116" s="143">
        <f t="shared" si="77"/>
        <v>0</v>
      </c>
      <c r="AF116" s="143">
        <f>SUM(AF112:AF115)</f>
        <v>56</v>
      </c>
      <c r="AG116" s="143">
        <f t="shared" si="77"/>
        <v>0</v>
      </c>
      <c r="AH116" s="143">
        <f t="shared" si="77"/>
        <v>3</v>
      </c>
      <c r="AI116" s="143">
        <f t="shared" si="77"/>
        <v>0</v>
      </c>
      <c r="AJ116" s="143">
        <f t="shared" si="77"/>
        <v>3</v>
      </c>
      <c r="AK116" s="143">
        <f t="shared" si="77"/>
        <v>0</v>
      </c>
      <c r="AL116" s="143">
        <f t="shared" si="77"/>
        <v>3</v>
      </c>
      <c r="AM116" s="143">
        <f t="shared" si="77"/>
        <v>0</v>
      </c>
      <c r="AN116" s="143">
        <f>SUM(AN112:AN115)</f>
        <v>56</v>
      </c>
      <c r="AO116" s="143">
        <f t="shared" ref="AO116" si="78">SUM(AO112:AO115)</f>
        <v>0</v>
      </c>
      <c r="AP116" s="143">
        <f t="shared" ref="AP116:AS116" si="79">SUM(AP112:AP115)</f>
        <v>3</v>
      </c>
      <c r="AQ116" s="143">
        <f t="shared" si="79"/>
        <v>0</v>
      </c>
      <c r="AR116" s="143">
        <f t="shared" si="79"/>
        <v>3</v>
      </c>
      <c r="AS116" s="143">
        <f t="shared" si="79"/>
        <v>0</v>
      </c>
      <c r="AT116" s="143">
        <f t="shared" ref="AT116:BC116" si="80">SUM(AT112:AT115)</f>
        <v>14</v>
      </c>
      <c r="AU116" s="143">
        <f t="shared" si="80"/>
        <v>0</v>
      </c>
      <c r="AV116" s="143">
        <f>SUM(AV112:AV115)</f>
        <v>14</v>
      </c>
      <c r="AW116" s="143">
        <f>SUM(AW112:AW115)</f>
        <v>0</v>
      </c>
      <c r="AX116" s="143">
        <f>SUM(AX112:AX115)</f>
        <v>0</v>
      </c>
      <c r="AY116" s="143"/>
      <c r="AZ116" s="143">
        <f t="shared" si="80"/>
        <v>0</v>
      </c>
      <c r="BA116" s="143">
        <f t="shared" si="80"/>
        <v>0</v>
      </c>
      <c r="BB116" s="143">
        <f t="shared" si="80"/>
        <v>0</v>
      </c>
      <c r="BC116" s="143">
        <f t="shared" si="80"/>
        <v>0</v>
      </c>
    </row>
    <row r="117" spans="1:56" s="135" customFormat="1" ht="15" customHeight="1" x14ac:dyDescent="0.2">
      <c r="A117" s="144"/>
      <c r="B117" s="133"/>
      <c r="C117" s="145"/>
      <c r="D117" s="134"/>
      <c r="E117" s="134"/>
      <c r="F117" s="133"/>
      <c r="G117" s="146"/>
      <c r="H117" s="146"/>
      <c r="I117" s="146"/>
      <c r="J117" s="136"/>
      <c r="K117" s="142"/>
      <c r="L117" s="142"/>
      <c r="M117" s="140"/>
      <c r="N117" s="136"/>
      <c r="O117" s="136"/>
      <c r="P117" s="136"/>
      <c r="Q117" s="137"/>
      <c r="R117" s="136"/>
      <c r="S117" s="136"/>
      <c r="T117" s="136"/>
      <c r="U117" s="136"/>
      <c r="V117" s="136"/>
      <c r="W117" s="136"/>
      <c r="X117" s="136"/>
      <c r="Y117" s="136"/>
      <c r="Z117" s="137"/>
      <c r="AA117" s="137"/>
      <c r="AB117" s="137"/>
      <c r="AC117" s="137"/>
      <c r="AD117" s="137"/>
      <c r="AE117" s="137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</row>
    <row r="118" spans="1:56" s="62" customFormat="1" ht="15" customHeight="1" x14ac:dyDescent="0.2">
      <c r="A118" s="116"/>
      <c r="B118" s="64" t="s">
        <v>343</v>
      </c>
      <c r="C118" s="64" t="s">
        <v>624</v>
      </c>
      <c r="D118" s="73" t="s">
        <v>306</v>
      </c>
      <c r="E118" s="73" t="s">
        <v>509</v>
      </c>
      <c r="F118" s="71" t="s">
        <v>128</v>
      </c>
      <c r="G118" s="201" t="s">
        <v>512</v>
      </c>
      <c r="H118" s="71" t="s">
        <v>363</v>
      </c>
      <c r="I118" s="200" t="s">
        <v>527</v>
      </c>
      <c r="J118" s="115" t="s">
        <v>243</v>
      </c>
      <c r="K118" s="87"/>
      <c r="L118" s="87"/>
      <c r="M118" s="124"/>
      <c r="N118" s="67">
        <v>18</v>
      </c>
      <c r="O118" s="67"/>
      <c r="P118" s="67">
        <v>1</v>
      </c>
      <c r="Q118" s="66"/>
      <c r="R118" s="67">
        <v>18</v>
      </c>
      <c r="S118" s="67"/>
      <c r="T118" s="67">
        <v>1</v>
      </c>
      <c r="U118" s="67"/>
      <c r="V118" s="67">
        <v>1</v>
      </c>
      <c r="W118" s="67"/>
      <c r="X118" s="67">
        <v>18</v>
      </c>
      <c r="Y118" s="67"/>
      <c r="Z118" s="66">
        <v>1</v>
      </c>
      <c r="AA118" s="66"/>
      <c r="AB118" s="66">
        <v>1</v>
      </c>
      <c r="AC118" s="66"/>
      <c r="AD118" s="66">
        <v>1</v>
      </c>
      <c r="AE118" s="66"/>
      <c r="AF118" s="67">
        <v>18</v>
      </c>
      <c r="AG118" s="67"/>
      <c r="AH118" s="67">
        <v>1</v>
      </c>
      <c r="AI118" s="67"/>
      <c r="AJ118" s="67">
        <v>1</v>
      </c>
      <c r="AK118" s="67"/>
      <c r="AL118" s="67">
        <v>1</v>
      </c>
      <c r="AM118" s="67"/>
      <c r="AN118" s="67">
        <v>18</v>
      </c>
      <c r="AO118" s="67"/>
      <c r="AP118" s="67">
        <v>1</v>
      </c>
      <c r="AQ118" s="67"/>
      <c r="AR118" s="67">
        <v>1</v>
      </c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</row>
    <row r="119" spans="1:56" s="135" customFormat="1" ht="15" x14ac:dyDescent="0.2">
      <c r="A119" s="138"/>
      <c r="B119" s="138" t="s">
        <v>343</v>
      </c>
      <c r="C119" s="138"/>
      <c r="D119" s="138"/>
      <c r="E119" s="138" t="s">
        <v>354</v>
      </c>
      <c r="F119" s="138"/>
      <c r="G119" s="138"/>
      <c r="H119" s="138"/>
      <c r="I119" s="199"/>
      <c r="J119" s="69"/>
      <c r="K119" s="69"/>
      <c r="L119" s="69"/>
      <c r="M119" s="69"/>
      <c r="N119" s="143">
        <f t="shared" ref="N119:AE119" si="81">SUM(N118:N118)</f>
        <v>18</v>
      </c>
      <c r="O119" s="143">
        <f t="shared" si="81"/>
        <v>0</v>
      </c>
      <c r="P119" s="143">
        <f t="shared" si="81"/>
        <v>1</v>
      </c>
      <c r="Q119" s="143">
        <f t="shared" si="81"/>
        <v>0</v>
      </c>
      <c r="R119" s="143">
        <f>SUM(R118:R118)</f>
        <v>18</v>
      </c>
      <c r="S119" s="143">
        <f t="shared" si="81"/>
        <v>0</v>
      </c>
      <c r="T119" s="143">
        <f t="shared" si="81"/>
        <v>1</v>
      </c>
      <c r="U119" s="143">
        <f t="shared" si="81"/>
        <v>0</v>
      </c>
      <c r="V119" s="143">
        <f t="shared" si="81"/>
        <v>1</v>
      </c>
      <c r="W119" s="143">
        <f t="shared" si="81"/>
        <v>0</v>
      </c>
      <c r="X119" s="143">
        <f>SUM(X118:X118)</f>
        <v>18</v>
      </c>
      <c r="Y119" s="143">
        <f t="shared" si="81"/>
        <v>0</v>
      </c>
      <c r="Z119" s="143">
        <f t="shared" si="81"/>
        <v>1</v>
      </c>
      <c r="AA119" s="143">
        <f t="shared" si="81"/>
        <v>0</v>
      </c>
      <c r="AB119" s="143">
        <f t="shared" si="81"/>
        <v>1</v>
      </c>
      <c r="AC119" s="143">
        <f t="shared" si="81"/>
        <v>0</v>
      </c>
      <c r="AD119" s="143">
        <f t="shared" si="81"/>
        <v>1</v>
      </c>
      <c r="AE119" s="143">
        <f t="shared" si="81"/>
        <v>0</v>
      </c>
      <c r="AF119" s="143">
        <f>SUM(AF118:AF118)</f>
        <v>18</v>
      </c>
      <c r="AG119" s="143">
        <f t="shared" ref="AG119:AM119" si="82">SUM(AG118:AG118)</f>
        <v>0</v>
      </c>
      <c r="AH119" s="143">
        <f t="shared" si="82"/>
        <v>1</v>
      </c>
      <c r="AI119" s="143">
        <f t="shared" si="82"/>
        <v>0</v>
      </c>
      <c r="AJ119" s="143">
        <f t="shared" si="82"/>
        <v>1</v>
      </c>
      <c r="AK119" s="143">
        <f t="shared" si="82"/>
        <v>0</v>
      </c>
      <c r="AL119" s="143">
        <f t="shared" si="82"/>
        <v>1</v>
      </c>
      <c r="AM119" s="143">
        <f t="shared" si="82"/>
        <v>0</v>
      </c>
      <c r="AN119" s="143">
        <f>SUM(AN118:AN118)</f>
        <v>18</v>
      </c>
      <c r="AO119" s="143">
        <f t="shared" ref="AO119" si="83">SUM(AO118:AO118)</f>
        <v>0</v>
      </c>
      <c r="AP119" s="143">
        <f t="shared" ref="AP119:AS119" si="84">SUM(AP118:AP118)</f>
        <v>1</v>
      </c>
      <c r="AQ119" s="143">
        <f t="shared" si="84"/>
        <v>0</v>
      </c>
      <c r="AR119" s="143">
        <f t="shared" si="84"/>
        <v>1</v>
      </c>
      <c r="AS119" s="143">
        <f t="shared" si="84"/>
        <v>0</v>
      </c>
      <c r="AT119" s="143">
        <f t="shared" ref="AT119:BC119" si="85">SUM(AT118:AT118)</f>
        <v>0</v>
      </c>
      <c r="AU119" s="143">
        <f t="shared" si="85"/>
        <v>0</v>
      </c>
      <c r="AV119" s="143">
        <f>SUM(AV118:AV118)</f>
        <v>0</v>
      </c>
      <c r="AW119" s="143">
        <f>SUM(AW118:AW118)</f>
        <v>0</v>
      </c>
      <c r="AX119" s="143">
        <f>SUM(AX118:AX118)</f>
        <v>0</v>
      </c>
      <c r="AY119" s="143"/>
      <c r="AZ119" s="143">
        <f t="shared" si="85"/>
        <v>0</v>
      </c>
      <c r="BA119" s="143">
        <f t="shared" si="85"/>
        <v>0</v>
      </c>
      <c r="BB119" s="143">
        <f t="shared" si="85"/>
        <v>0</v>
      </c>
      <c r="BC119" s="143">
        <f t="shared" si="85"/>
        <v>0</v>
      </c>
    </row>
    <row r="120" spans="1:56" s="135" customFormat="1" ht="15" customHeight="1" x14ac:dyDescent="0.2">
      <c r="A120" s="144"/>
      <c r="B120" s="133"/>
      <c r="C120" s="145"/>
      <c r="D120" s="134"/>
      <c r="E120" s="134"/>
      <c r="F120" s="133"/>
      <c r="G120" s="146"/>
      <c r="H120" s="146"/>
      <c r="I120" s="146"/>
      <c r="J120" s="136"/>
      <c r="K120" s="142"/>
      <c r="L120" s="142"/>
      <c r="M120" s="140"/>
      <c r="N120" s="136"/>
      <c r="O120" s="136"/>
      <c r="P120" s="136"/>
      <c r="Q120" s="137"/>
      <c r="R120" s="136"/>
      <c r="S120" s="136"/>
      <c r="T120" s="136"/>
      <c r="U120" s="136"/>
      <c r="V120" s="136"/>
      <c r="W120" s="136"/>
      <c r="X120" s="136"/>
      <c r="Y120" s="136"/>
      <c r="Z120" s="137"/>
      <c r="AA120" s="137"/>
      <c r="AB120" s="137"/>
      <c r="AC120" s="137"/>
      <c r="AD120" s="137"/>
      <c r="AE120" s="137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  <c r="BC120" s="136"/>
    </row>
    <row r="121" spans="1:56" s="62" customFormat="1" ht="15" customHeight="1" x14ac:dyDescent="0.2">
      <c r="A121" s="116"/>
      <c r="B121" s="64" t="s">
        <v>321</v>
      </c>
      <c r="C121" s="64" t="s">
        <v>624</v>
      </c>
      <c r="D121" s="73" t="s">
        <v>39</v>
      </c>
      <c r="E121" s="73" t="s">
        <v>40</v>
      </c>
      <c r="F121" s="71" t="s">
        <v>360</v>
      </c>
      <c r="G121" s="201" t="s">
        <v>532</v>
      </c>
      <c r="H121" s="71" t="s">
        <v>363</v>
      </c>
      <c r="I121" s="200" t="s">
        <v>531</v>
      </c>
      <c r="J121" s="115" t="s">
        <v>243</v>
      </c>
      <c r="K121" s="87" t="s">
        <v>419</v>
      </c>
      <c r="L121" s="87"/>
      <c r="M121" s="124"/>
      <c r="N121" s="67">
        <v>14</v>
      </c>
      <c r="O121" s="67"/>
      <c r="P121" s="67">
        <v>1</v>
      </c>
      <c r="Q121" s="66"/>
      <c r="R121" s="67">
        <v>14</v>
      </c>
      <c r="S121" s="67"/>
      <c r="T121" s="67">
        <v>1</v>
      </c>
      <c r="U121" s="67"/>
      <c r="V121" s="67">
        <v>1</v>
      </c>
      <c r="W121" s="67"/>
      <c r="X121" s="67">
        <v>14</v>
      </c>
      <c r="Y121" s="67"/>
      <c r="Z121" s="66">
        <v>1</v>
      </c>
      <c r="AA121" s="66"/>
      <c r="AB121" s="66">
        <v>1</v>
      </c>
      <c r="AC121" s="66"/>
      <c r="AD121" s="66">
        <v>1</v>
      </c>
      <c r="AE121" s="66"/>
      <c r="AF121" s="67">
        <v>14</v>
      </c>
      <c r="AG121" s="67"/>
      <c r="AH121" s="67">
        <v>1</v>
      </c>
      <c r="AI121" s="67"/>
      <c r="AJ121" s="67">
        <v>1</v>
      </c>
      <c r="AK121" s="67"/>
      <c r="AL121" s="67">
        <v>1</v>
      </c>
      <c r="AM121" s="67"/>
      <c r="AN121" s="67">
        <v>14</v>
      </c>
      <c r="AO121" s="67"/>
      <c r="AP121" s="67">
        <v>1</v>
      </c>
      <c r="AQ121" s="67"/>
      <c r="AR121" s="67">
        <v>1</v>
      </c>
      <c r="AS121" s="67"/>
      <c r="AT121" s="67">
        <v>14</v>
      </c>
      <c r="AU121" s="67"/>
      <c r="AV121" s="67">
        <v>14</v>
      </c>
      <c r="AW121" s="67"/>
      <c r="AX121" s="67"/>
      <c r="AY121" s="67"/>
      <c r="AZ121" s="67"/>
      <c r="BA121" s="67"/>
      <c r="BB121" s="67">
        <v>14</v>
      </c>
      <c r="BC121" s="67"/>
    </row>
    <row r="122" spans="1:56" s="135" customFormat="1" ht="15" x14ac:dyDescent="0.2">
      <c r="A122" s="138"/>
      <c r="B122" s="138" t="s">
        <v>321</v>
      </c>
      <c r="C122" s="138"/>
      <c r="D122" s="138"/>
      <c r="E122" s="138" t="s">
        <v>354</v>
      </c>
      <c r="F122" s="138"/>
      <c r="G122" s="138"/>
      <c r="H122" s="138"/>
      <c r="I122" s="199"/>
      <c r="J122" s="69"/>
      <c r="K122" s="69"/>
      <c r="L122" s="69"/>
      <c r="M122" s="69"/>
      <c r="N122" s="143">
        <f t="shared" ref="N122:AE122" si="86">SUM(N121:N121)</f>
        <v>14</v>
      </c>
      <c r="O122" s="143">
        <f t="shared" si="86"/>
        <v>0</v>
      </c>
      <c r="P122" s="143">
        <f t="shared" si="86"/>
        <v>1</v>
      </c>
      <c r="Q122" s="143">
        <f t="shared" si="86"/>
        <v>0</v>
      </c>
      <c r="R122" s="143">
        <f>SUM(R121:R121)</f>
        <v>14</v>
      </c>
      <c r="S122" s="143">
        <f t="shared" si="86"/>
        <v>0</v>
      </c>
      <c r="T122" s="143">
        <f t="shared" si="86"/>
        <v>1</v>
      </c>
      <c r="U122" s="143">
        <f t="shared" si="86"/>
        <v>0</v>
      </c>
      <c r="V122" s="143">
        <f t="shared" si="86"/>
        <v>1</v>
      </c>
      <c r="W122" s="143">
        <f t="shared" si="86"/>
        <v>0</v>
      </c>
      <c r="X122" s="143">
        <f>SUM(X121:X121)</f>
        <v>14</v>
      </c>
      <c r="Y122" s="143">
        <f t="shared" si="86"/>
        <v>0</v>
      </c>
      <c r="Z122" s="143">
        <f t="shared" si="86"/>
        <v>1</v>
      </c>
      <c r="AA122" s="143">
        <f t="shared" si="86"/>
        <v>0</v>
      </c>
      <c r="AB122" s="143">
        <f t="shared" si="86"/>
        <v>1</v>
      </c>
      <c r="AC122" s="143">
        <f t="shared" si="86"/>
        <v>0</v>
      </c>
      <c r="AD122" s="143">
        <f t="shared" si="86"/>
        <v>1</v>
      </c>
      <c r="AE122" s="143">
        <f t="shared" si="86"/>
        <v>0</v>
      </c>
      <c r="AF122" s="143">
        <f>SUM(AF121:AF121)</f>
        <v>14</v>
      </c>
      <c r="AG122" s="143">
        <f t="shared" ref="AG122:AM122" si="87">SUM(AG121:AG121)</f>
        <v>0</v>
      </c>
      <c r="AH122" s="143">
        <f t="shared" si="87"/>
        <v>1</v>
      </c>
      <c r="AI122" s="143">
        <f t="shared" si="87"/>
        <v>0</v>
      </c>
      <c r="AJ122" s="143">
        <f t="shared" si="87"/>
        <v>1</v>
      </c>
      <c r="AK122" s="143">
        <f t="shared" si="87"/>
        <v>0</v>
      </c>
      <c r="AL122" s="143">
        <f t="shared" si="87"/>
        <v>1</v>
      </c>
      <c r="AM122" s="143">
        <f t="shared" si="87"/>
        <v>0</v>
      </c>
      <c r="AN122" s="143">
        <f>SUM(AN121:AN121)</f>
        <v>14</v>
      </c>
      <c r="AO122" s="143">
        <f t="shared" ref="AO122" si="88">SUM(AO121:AO121)</f>
        <v>0</v>
      </c>
      <c r="AP122" s="143">
        <f t="shared" ref="AP122:AS122" si="89">SUM(AP121:AP121)</f>
        <v>1</v>
      </c>
      <c r="AQ122" s="143">
        <f t="shared" si="89"/>
        <v>0</v>
      </c>
      <c r="AR122" s="143">
        <f t="shared" si="89"/>
        <v>1</v>
      </c>
      <c r="AS122" s="143">
        <f t="shared" si="89"/>
        <v>0</v>
      </c>
      <c r="AT122" s="143">
        <f t="shared" ref="AT122:BC122" si="90">SUM(AT121:AT121)</f>
        <v>14</v>
      </c>
      <c r="AU122" s="143">
        <f t="shared" si="90"/>
        <v>0</v>
      </c>
      <c r="AV122" s="143">
        <f>SUM(AV121:AV121)</f>
        <v>14</v>
      </c>
      <c r="AW122" s="143">
        <f>SUM(AW121:AW121)</f>
        <v>0</v>
      </c>
      <c r="AX122" s="143">
        <f>SUM(AX121:AX121)</f>
        <v>0</v>
      </c>
      <c r="AY122" s="143"/>
      <c r="AZ122" s="143">
        <f t="shared" si="90"/>
        <v>0</v>
      </c>
      <c r="BA122" s="143">
        <f t="shared" si="90"/>
        <v>0</v>
      </c>
      <c r="BB122" s="143">
        <f t="shared" si="90"/>
        <v>14</v>
      </c>
      <c r="BC122" s="143">
        <f t="shared" si="90"/>
        <v>0</v>
      </c>
    </row>
    <row r="123" spans="1:56" s="135" customFormat="1" ht="14.25" x14ac:dyDescent="0.2">
      <c r="A123" s="147"/>
      <c r="B123" s="146"/>
      <c r="C123" s="141"/>
      <c r="D123" s="134"/>
      <c r="E123" s="134"/>
      <c r="F123" s="148"/>
      <c r="G123" s="146"/>
      <c r="H123" s="146"/>
      <c r="I123" s="146"/>
      <c r="J123" s="136"/>
      <c r="K123" s="150"/>
      <c r="L123" s="150"/>
      <c r="M123" s="140"/>
      <c r="N123" s="136"/>
      <c r="O123" s="136"/>
      <c r="P123" s="136"/>
      <c r="Q123" s="137"/>
      <c r="R123" s="136"/>
      <c r="S123" s="136"/>
      <c r="T123" s="136"/>
      <c r="U123" s="136"/>
      <c r="V123" s="136"/>
      <c r="W123" s="136"/>
      <c r="X123" s="136"/>
      <c r="Y123" s="136"/>
      <c r="Z123" s="137"/>
      <c r="AA123" s="137"/>
      <c r="AB123" s="137"/>
      <c r="AC123" s="137"/>
      <c r="AD123" s="137"/>
      <c r="AE123" s="137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</row>
    <row r="124" spans="1:56" s="135" customFormat="1" ht="15" customHeight="1" x14ac:dyDescent="0.2">
      <c r="A124" s="144"/>
      <c r="B124" s="133" t="s">
        <v>348</v>
      </c>
      <c r="C124" s="64" t="s">
        <v>624</v>
      </c>
      <c r="D124" s="134" t="s">
        <v>59</v>
      </c>
      <c r="E124" s="134" t="s">
        <v>89</v>
      </c>
      <c r="F124" s="133" t="s">
        <v>125</v>
      </c>
      <c r="G124" s="146" t="s">
        <v>151</v>
      </c>
      <c r="H124" s="146" t="s">
        <v>363</v>
      </c>
      <c r="I124" s="200" t="s">
        <v>528</v>
      </c>
      <c r="J124" s="136" t="s">
        <v>449</v>
      </c>
      <c r="K124" s="142"/>
      <c r="L124" s="142"/>
      <c r="M124" s="140"/>
      <c r="N124" s="136">
        <v>6</v>
      </c>
      <c r="O124" s="136"/>
      <c r="P124" s="136">
        <v>1</v>
      </c>
      <c r="Q124" s="137"/>
      <c r="R124" s="136">
        <v>6</v>
      </c>
      <c r="S124" s="136"/>
      <c r="T124" s="67">
        <v>0</v>
      </c>
      <c r="U124" s="67"/>
      <c r="V124" s="67">
        <v>1</v>
      </c>
      <c r="W124" s="136"/>
      <c r="X124" s="136">
        <v>6</v>
      </c>
      <c r="Y124" s="136"/>
      <c r="Z124" s="66">
        <v>0</v>
      </c>
      <c r="AA124" s="66"/>
      <c r="AB124" s="66">
        <v>1</v>
      </c>
      <c r="AC124" s="66"/>
      <c r="AD124" s="66">
        <v>1</v>
      </c>
      <c r="AE124" s="137"/>
      <c r="AF124" s="136">
        <v>0</v>
      </c>
      <c r="AG124" s="136"/>
      <c r="AH124" s="136"/>
      <c r="AI124" s="136"/>
      <c r="AJ124" s="136"/>
      <c r="AK124" s="136"/>
      <c r="AL124" s="136"/>
      <c r="AM124" s="136"/>
      <c r="AN124" s="136">
        <v>0</v>
      </c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5" t="s">
        <v>450</v>
      </c>
    </row>
    <row r="125" spans="1:56" s="135" customFormat="1" ht="15" customHeight="1" x14ac:dyDescent="0.2">
      <c r="A125" s="144"/>
      <c r="B125" s="133" t="s">
        <v>348</v>
      </c>
      <c r="C125" s="64" t="s">
        <v>624</v>
      </c>
      <c r="D125" s="134" t="s">
        <v>60</v>
      </c>
      <c r="E125" s="134" t="s">
        <v>61</v>
      </c>
      <c r="F125" s="133" t="s">
        <v>407</v>
      </c>
      <c r="G125" s="201" t="s">
        <v>512</v>
      </c>
      <c r="H125" s="146" t="s">
        <v>363</v>
      </c>
      <c r="I125" s="200" t="s">
        <v>527</v>
      </c>
      <c r="J125" s="136" t="s">
        <v>243</v>
      </c>
      <c r="K125" s="142" t="s">
        <v>419</v>
      </c>
      <c r="L125" s="142"/>
      <c r="M125" s="140"/>
      <c r="N125" s="136">
        <v>14</v>
      </c>
      <c r="O125" s="136"/>
      <c r="P125" s="136">
        <v>1</v>
      </c>
      <c r="Q125" s="137"/>
      <c r="R125" s="136">
        <v>14</v>
      </c>
      <c r="S125" s="136"/>
      <c r="T125" s="67">
        <v>1</v>
      </c>
      <c r="U125" s="67"/>
      <c r="V125" s="67">
        <v>1</v>
      </c>
      <c r="W125" s="136"/>
      <c r="X125" s="136">
        <v>14</v>
      </c>
      <c r="Y125" s="136"/>
      <c r="Z125" s="66">
        <v>1</v>
      </c>
      <c r="AA125" s="66"/>
      <c r="AB125" s="66">
        <v>1</v>
      </c>
      <c r="AC125" s="66"/>
      <c r="AD125" s="66">
        <v>1</v>
      </c>
      <c r="AE125" s="137"/>
      <c r="AF125" s="136">
        <v>14</v>
      </c>
      <c r="AG125" s="136"/>
      <c r="AH125" s="136">
        <v>1</v>
      </c>
      <c r="AI125" s="136"/>
      <c r="AJ125" s="136">
        <v>1</v>
      </c>
      <c r="AK125" s="136"/>
      <c r="AL125" s="136">
        <v>1</v>
      </c>
      <c r="AM125" s="136"/>
      <c r="AN125" s="136">
        <v>14</v>
      </c>
      <c r="AO125" s="136"/>
      <c r="AP125" s="136">
        <v>1</v>
      </c>
      <c r="AQ125" s="136"/>
      <c r="AR125" s="136">
        <v>1</v>
      </c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</row>
    <row r="126" spans="1:56" s="135" customFormat="1" ht="15" x14ac:dyDescent="0.2">
      <c r="A126" s="69"/>
      <c r="B126" s="69" t="s">
        <v>348</v>
      </c>
      <c r="C126" s="69"/>
      <c r="D126" s="69"/>
      <c r="E126" s="69" t="s">
        <v>354</v>
      </c>
      <c r="F126" s="69"/>
      <c r="G126" s="69"/>
      <c r="H126" s="69"/>
      <c r="I126" s="69"/>
      <c r="J126" s="69"/>
      <c r="K126" s="69"/>
      <c r="L126" s="69"/>
      <c r="M126" s="69"/>
      <c r="N126" s="70">
        <f>SUM(N124:N125)</f>
        <v>20</v>
      </c>
      <c r="O126" s="70">
        <f t="shared" ref="O126:AM126" si="91">SUM(O124:O125)</f>
        <v>0</v>
      </c>
      <c r="P126" s="70">
        <f t="shared" si="91"/>
        <v>2</v>
      </c>
      <c r="Q126" s="70">
        <f t="shared" si="91"/>
        <v>0</v>
      </c>
      <c r="R126" s="70">
        <f t="shared" si="91"/>
        <v>20</v>
      </c>
      <c r="S126" s="70">
        <f t="shared" si="91"/>
        <v>0</v>
      </c>
      <c r="T126" s="70">
        <f t="shared" si="91"/>
        <v>1</v>
      </c>
      <c r="U126" s="70">
        <f t="shared" si="91"/>
        <v>0</v>
      </c>
      <c r="V126" s="70">
        <f t="shared" si="91"/>
        <v>2</v>
      </c>
      <c r="W126" s="70">
        <f t="shared" si="91"/>
        <v>0</v>
      </c>
      <c r="X126" s="70">
        <f t="shared" si="91"/>
        <v>20</v>
      </c>
      <c r="Y126" s="70">
        <f t="shared" si="91"/>
        <v>0</v>
      </c>
      <c r="Z126" s="70">
        <f t="shared" si="91"/>
        <v>1</v>
      </c>
      <c r="AA126" s="70">
        <f t="shared" si="91"/>
        <v>0</v>
      </c>
      <c r="AB126" s="70">
        <f t="shared" si="91"/>
        <v>2</v>
      </c>
      <c r="AC126" s="70">
        <f t="shared" si="91"/>
        <v>0</v>
      </c>
      <c r="AD126" s="70">
        <f t="shared" si="91"/>
        <v>2</v>
      </c>
      <c r="AE126" s="70">
        <f t="shared" si="91"/>
        <v>0</v>
      </c>
      <c r="AF126" s="70">
        <f t="shared" si="91"/>
        <v>14</v>
      </c>
      <c r="AG126" s="70">
        <f t="shared" si="91"/>
        <v>0</v>
      </c>
      <c r="AH126" s="70">
        <f t="shared" si="91"/>
        <v>1</v>
      </c>
      <c r="AI126" s="70">
        <f t="shared" si="91"/>
        <v>0</v>
      </c>
      <c r="AJ126" s="70">
        <f t="shared" si="91"/>
        <v>1</v>
      </c>
      <c r="AK126" s="70">
        <f t="shared" si="91"/>
        <v>0</v>
      </c>
      <c r="AL126" s="70">
        <f t="shared" si="91"/>
        <v>1</v>
      </c>
      <c r="AM126" s="70">
        <f t="shared" si="91"/>
        <v>0</v>
      </c>
      <c r="AN126" s="70">
        <f t="shared" ref="AN126:AO126" si="92">SUM(AN124:AN125)</f>
        <v>14</v>
      </c>
      <c r="AO126" s="70">
        <f t="shared" si="92"/>
        <v>0</v>
      </c>
      <c r="AP126" s="70">
        <f t="shared" ref="AP126:AS126" si="93">SUM(AP124:AP125)</f>
        <v>1</v>
      </c>
      <c r="AQ126" s="70">
        <f t="shared" si="93"/>
        <v>0</v>
      </c>
      <c r="AR126" s="70">
        <f t="shared" si="93"/>
        <v>1</v>
      </c>
      <c r="AS126" s="70">
        <f t="shared" si="93"/>
        <v>0</v>
      </c>
      <c r="AT126" s="70">
        <f t="shared" ref="AT126:BC126" si="94">SUM(AT124:AT125)</f>
        <v>0</v>
      </c>
      <c r="AU126" s="70">
        <f t="shared" si="94"/>
        <v>0</v>
      </c>
      <c r="AV126" s="70">
        <f>SUM(AV124:AV125)</f>
        <v>0</v>
      </c>
      <c r="AW126" s="70">
        <f>SUM(AW124:AW125)</f>
        <v>0</v>
      </c>
      <c r="AX126" s="70">
        <f>SUM(AX124:AX125)</f>
        <v>0</v>
      </c>
      <c r="AY126" s="70"/>
      <c r="AZ126" s="70">
        <f t="shared" si="94"/>
        <v>0</v>
      </c>
      <c r="BA126" s="70">
        <f t="shared" si="94"/>
        <v>0</v>
      </c>
      <c r="BB126" s="70">
        <f t="shared" si="94"/>
        <v>0</v>
      </c>
      <c r="BC126" s="70">
        <f t="shared" si="94"/>
        <v>0</v>
      </c>
    </row>
    <row r="127" spans="1:56" s="135" customFormat="1" ht="15" x14ac:dyDescent="0.2">
      <c r="A127" s="30"/>
      <c r="B127" s="30"/>
      <c r="C127" s="30"/>
      <c r="D127" s="30"/>
      <c r="E127" s="30"/>
      <c r="F127" s="30"/>
      <c r="G127" s="30"/>
      <c r="H127" s="30"/>
      <c r="I127" s="30"/>
      <c r="J127" s="136"/>
      <c r="K127" s="150"/>
      <c r="L127" s="150"/>
      <c r="M127" s="140"/>
      <c r="N127" s="136"/>
      <c r="O127" s="136"/>
      <c r="P127" s="136"/>
      <c r="Q127" s="137"/>
      <c r="R127" s="136"/>
      <c r="S127" s="136"/>
      <c r="T127" s="136"/>
      <c r="U127" s="136"/>
      <c r="V127" s="136"/>
      <c r="W127" s="136"/>
      <c r="X127" s="136"/>
      <c r="Y127" s="136"/>
      <c r="Z127" s="137"/>
      <c r="AA127" s="137"/>
      <c r="AB127" s="137"/>
      <c r="AC127" s="137"/>
      <c r="AD127" s="137"/>
      <c r="AE127" s="137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</row>
    <row r="128" spans="1:56" s="135" customFormat="1" ht="15" customHeight="1" x14ac:dyDescent="0.2">
      <c r="A128" s="144"/>
      <c r="B128" s="133" t="s">
        <v>322</v>
      </c>
      <c r="C128" s="64" t="s">
        <v>624</v>
      </c>
      <c r="D128" s="134">
        <v>4264331</v>
      </c>
      <c r="E128" s="134" t="s">
        <v>380</v>
      </c>
      <c r="F128" s="133" t="s">
        <v>361</v>
      </c>
      <c r="G128" s="201" t="s">
        <v>512</v>
      </c>
      <c r="H128" s="146" t="s">
        <v>361</v>
      </c>
      <c r="I128" s="200" t="s">
        <v>527</v>
      </c>
      <c r="J128" s="136" t="s">
        <v>243</v>
      </c>
      <c r="K128" s="142"/>
      <c r="L128" s="142"/>
      <c r="M128" s="140"/>
      <c r="N128" s="136">
        <v>14</v>
      </c>
      <c r="O128" s="136"/>
      <c r="P128" s="136">
        <v>1</v>
      </c>
      <c r="Q128" s="137"/>
      <c r="R128" s="136">
        <v>14</v>
      </c>
      <c r="S128" s="136"/>
      <c r="T128" s="67">
        <v>1</v>
      </c>
      <c r="U128" s="67"/>
      <c r="V128" s="67">
        <v>1</v>
      </c>
      <c r="W128" s="136"/>
      <c r="X128" s="136">
        <v>14</v>
      </c>
      <c r="Y128" s="136"/>
      <c r="Z128" s="66">
        <v>1</v>
      </c>
      <c r="AA128" s="66"/>
      <c r="AB128" s="66">
        <v>1</v>
      </c>
      <c r="AC128" s="66"/>
      <c r="AD128" s="66">
        <v>1</v>
      </c>
      <c r="AE128" s="137"/>
      <c r="AF128" s="136">
        <v>14</v>
      </c>
      <c r="AG128" s="136"/>
      <c r="AH128" s="136">
        <v>1</v>
      </c>
      <c r="AI128" s="136"/>
      <c r="AJ128" s="136">
        <v>1</v>
      </c>
      <c r="AK128" s="136"/>
      <c r="AL128" s="136">
        <v>1</v>
      </c>
      <c r="AM128" s="136"/>
      <c r="AN128" s="136">
        <v>14</v>
      </c>
      <c r="AO128" s="136"/>
      <c r="AP128" s="136">
        <v>1</v>
      </c>
      <c r="AQ128" s="136"/>
      <c r="AR128" s="136">
        <v>1</v>
      </c>
      <c r="AS128" s="136"/>
      <c r="AT128" s="136">
        <v>14</v>
      </c>
      <c r="AU128" s="136"/>
      <c r="AV128" s="136">
        <v>14</v>
      </c>
      <c r="AW128" s="136"/>
      <c r="AX128" s="136">
        <v>14</v>
      </c>
      <c r="AY128" s="136"/>
      <c r="AZ128" s="136"/>
      <c r="BA128" s="136"/>
      <c r="BB128" s="136">
        <v>14</v>
      </c>
      <c r="BC128" s="136"/>
    </row>
    <row r="129" spans="1:56" s="135" customFormat="1" ht="15" customHeight="1" x14ac:dyDescent="0.2">
      <c r="A129" s="144"/>
      <c r="B129" s="133" t="s">
        <v>322</v>
      </c>
      <c r="C129" s="64" t="s">
        <v>624</v>
      </c>
      <c r="D129" s="134" t="s">
        <v>43</v>
      </c>
      <c r="E129" s="134" t="s">
        <v>44</v>
      </c>
      <c r="F129" s="133" t="s">
        <v>128</v>
      </c>
      <c r="G129" s="146" t="s">
        <v>352</v>
      </c>
      <c r="H129" s="146" t="s">
        <v>363</v>
      </c>
      <c r="I129" s="200" t="s">
        <v>529</v>
      </c>
      <c r="J129" s="136" t="s">
        <v>243</v>
      </c>
      <c r="K129" s="142"/>
      <c r="L129" s="142"/>
      <c r="M129" s="140"/>
      <c r="N129" s="136">
        <v>24</v>
      </c>
      <c r="O129" s="136"/>
      <c r="P129" s="136">
        <v>1</v>
      </c>
      <c r="Q129" s="137"/>
      <c r="R129" s="136">
        <v>24</v>
      </c>
      <c r="S129" s="136"/>
      <c r="T129" s="67">
        <v>1</v>
      </c>
      <c r="U129" s="67"/>
      <c r="V129" s="67">
        <v>1</v>
      </c>
      <c r="W129" s="136"/>
      <c r="X129" s="136">
        <v>24</v>
      </c>
      <c r="Y129" s="136"/>
      <c r="Z129" s="66">
        <v>2</v>
      </c>
      <c r="AA129" s="66"/>
      <c r="AB129" s="66">
        <v>2</v>
      </c>
      <c r="AC129" s="66"/>
      <c r="AD129" s="66">
        <v>2</v>
      </c>
      <c r="AE129" s="137"/>
      <c r="AF129" s="136">
        <v>24</v>
      </c>
      <c r="AG129" s="136"/>
      <c r="AH129" s="136">
        <v>1</v>
      </c>
      <c r="AI129" s="136"/>
      <c r="AJ129" s="136">
        <v>1</v>
      </c>
      <c r="AK129" s="136"/>
      <c r="AL129" s="136">
        <v>1</v>
      </c>
      <c r="AM129" s="136"/>
      <c r="AN129" s="136">
        <v>24</v>
      </c>
      <c r="AO129" s="136"/>
      <c r="AP129" s="136">
        <v>1</v>
      </c>
      <c r="AQ129" s="136"/>
      <c r="AR129" s="136">
        <v>1</v>
      </c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</row>
    <row r="130" spans="1:56" s="135" customFormat="1" ht="15" customHeight="1" x14ac:dyDescent="0.2">
      <c r="A130" s="144"/>
      <c r="B130" s="133" t="s">
        <v>322</v>
      </c>
      <c r="C130" s="64" t="s">
        <v>624</v>
      </c>
      <c r="D130" s="134" t="s">
        <v>359</v>
      </c>
      <c r="E130" s="134" t="s">
        <v>358</v>
      </c>
      <c r="F130" s="133" t="s">
        <v>357</v>
      </c>
      <c r="G130" s="201" t="s">
        <v>532</v>
      </c>
      <c r="H130" s="146" t="s">
        <v>357</v>
      </c>
      <c r="I130" s="200" t="s">
        <v>531</v>
      </c>
      <c r="J130" s="136" t="s">
        <v>243</v>
      </c>
      <c r="K130" s="142"/>
      <c r="L130" s="142"/>
      <c r="M130" s="140"/>
      <c r="N130" s="136">
        <v>14</v>
      </c>
      <c r="O130" s="136"/>
      <c r="P130" s="136">
        <v>1</v>
      </c>
      <c r="Q130" s="137"/>
      <c r="R130" s="136">
        <v>14</v>
      </c>
      <c r="S130" s="136"/>
      <c r="T130" s="67">
        <v>1</v>
      </c>
      <c r="U130" s="67"/>
      <c r="V130" s="67">
        <v>1</v>
      </c>
      <c r="W130" s="136"/>
      <c r="X130" s="136">
        <v>14</v>
      </c>
      <c r="Y130" s="136"/>
      <c r="Z130" s="66">
        <v>1</v>
      </c>
      <c r="AA130" s="66"/>
      <c r="AB130" s="66">
        <v>1</v>
      </c>
      <c r="AC130" s="66"/>
      <c r="AD130" s="66">
        <v>1</v>
      </c>
      <c r="AE130" s="137"/>
      <c r="AF130" s="136">
        <v>14</v>
      </c>
      <c r="AG130" s="136"/>
      <c r="AH130" s="136">
        <v>1</v>
      </c>
      <c r="AI130" s="136"/>
      <c r="AJ130" s="136">
        <v>1</v>
      </c>
      <c r="AK130" s="136"/>
      <c r="AL130" s="136">
        <v>1</v>
      </c>
      <c r="AM130" s="136"/>
      <c r="AN130" s="136">
        <v>14</v>
      </c>
      <c r="AO130" s="136"/>
      <c r="AP130" s="136">
        <v>1</v>
      </c>
      <c r="AQ130" s="136"/>
      <c r="AR130" s="136">
        <v>1</v>
      </c>
      <c r="AS130" s="136"/>
      <c r="AT130" s="136">
        <v>14</v>
      </c>
      <c r="AU130" s="136"/>
      <c r="AV130" s="136">
        <v>14</v>
      </c>
      <c r="AW130" s="136"/>
      <c r="AX130" s="136"/>
      <c r="AY130" s="136"/>
      <c r="AZ130" s="136"/>
      <c r="BA130" s="136"/>
      <c r="BB130" s="136">
        <v>14</v>
      </c>
      <c r="BC130" s="136"/>
    </row>
    <row r="131" spans="1:56" s="135" customFormat="1" ht="15" x14ac:dyDescent="0.2">
      <c r="A131" s="138"/>
      <c r="B131" s="138" t="s">
        <v>322</v>
      </c>
      <c r="C131" s="138"/>
      <c r="D131" s="138"/>
      <c r="E131" s="138" t="s">
        <v>354</v>
      </c>
      <c r="F131" s="138"/>
      <c r="G131" s="138"/>
      <c r="H131" s="138"/>
      <c r="I131" s="199"/>
      <c r="J131" s="69"/>
      <c r="K131" s="69"/>
      <c r="L131" s="69"/>
      <c r="M131" s="69"/>
      <c r="N131" s="143">
        <f>SUM(N128:N130)</f>
        <v>52</v>
      </c>
      <c r="O131" s="143">
        <f t="shared" ref="O131:AM131" si="95">SUM(O128:O130)</f>
        <v>0</v>
      </c>
      <c r="P131" s="143">
        <f t="shared" si="95"/>
        <v>3</v>
      </c>
      <c r="Q131" s="143">
        <f t="shared" si="95"/>
        <v>0</v>
      </c>
      <c r="R131" s="143">
        <f t="shared" si="95"/>
        <v>52</v>
      </c>
      <c r="S131" s="143">
        <f t="shared" si="95"/>
        <v>0</v>
      </c>
      <c r="T131" s="143">
        <f t="shared" si="95"/>
        <v>3</v>
      </c>
      <c r="U131" s="143">
        <f t="shared" si="95"/>
        <v>0</v>
      </c>
      <c r="V131" s="143">
        <f t="shared" si="95"/>
        <v>3</v>
      </c>
      <c r="W131" s="143">
        <f t="shared" si="95"/>
        <v>0</v>
      </c>
      <c r="X131" s="143">
        <f t="shared" si="95"/>
        <v>52</v>
      </c>
      <c r="Y131" s="143">
        <f t="shared" si="95"/>
        <v>0</v>
      </c>
      <c r="Z131" s="143">
        <f t="shared" si="95"/>
        <v>4</v>
      </c>
      <c r="AA131" s="143">
        <f t="shared" si="95"/>
        <v>0</v>
      </c>
      <c r="AB131" s="143">
        <f t="shared" si="95"/>
        <v>4</v>
      </c>
      <c r="AC131" s="143">
        <f t="shared" si="95"/>
        <v>0</v>
      </c>
      <c r="AD131" s="143">
        <f t="shared" si="95"/>
        <v>4</v>
      </c>
      <c r="AE131" s="143">
        <f t="shared" si="95"/>
        <v>0</v>
      </c>
      <c r="AF131" s="143">
        <f t="shared" si="95"/>
        <v>52</v>
      </c>
      <c r="AG131" s="143">
        <f t="shared" si="95"/>
        <v>0</v>
      </c>
      <c r="AH131" s="143">
        <f t="shared" si="95"/>
        <v>3</v>
      </c>
      <c r="AI131" s="143">
        <f t="shared" si="95"/>
        <v>0</v>
      </c>
      <c r="AJ131" s="143">
        <f t="shared" si="95"/>
        <v>3</v>
      </c>
      <c r="AK131" s="143">
        <f t="shared" si="95"/>
        <v>0</v>
      </c>
      <c r="AL131" s="143">
        <f t="shared" si="95"/>
        <v>3</v>
      </c>
      <c r="AM131" s="143">
        <f t="shared" si="95"/>
        <v>0</v>
      </c>
      <c r="AN131" s="143">
        <f t="shared" ref="AN131:AO131" si="96">SUM(AN128:AN130)</f>
        <v>52</v>
      </c>
      <c r="AO131" s="143">
        <f t="shared" si="96"/>
        <v>0</v>
      </c>
      <c r="AP131" s="143">
        <f t="shared" ref="AP131:AS131" si="97">SUM(AP128:AP130)</f>
        <v>3</v>
      </c>
      <c r="AQ131" s="143">
        <f t="shared" si="97"/>
        <v>0</v>
      </c>
      <c r="AR131" s="143">
        <f t="shared" si="97"/>
        <v>3</v>
      </c>
      <c r="AS131" s="143">
        <f t="shared" si="97"/>
        <v>0</v>
      </c>
      <c r="AT131" s="143">
        <f t="shared" ref="AT131:BC131" si="98">SUM(AT128:AT130)</f>
        <v>28</v>
      </c>
      <c r="AU131" s="143">
        <f t="shared" si="98"/>
        <v>0</v>
      </c>
      <c r="AV131" s="143">
        <f>SUM(AV128:AV130)</f>
        <v>28</v>
      </c>
      <c r="AW131" s="143">
        <f>SUM(AW128:AW130)</f>
        <v>0</v>
      </c>
      <c r="AX131" s="143">
        <f>SUM(AX128:AX130)</f>
        <v>14</v>
      </c>
      <c r="AY131" s="143"/>
      <c r="AZ131" s="143">
        <f t="shared" si="98"/>
        <v>0</v>
      </c>
      <c r="BA131" s="143">
        <f t="shared" si="98"/>
        <v>0</v>
      </c>
      <c r="BB131" s="143">
        <f t="shared" si="98"/>
        <v>28</v>
      </c>
      <c r="BC131" s="143">
        <f t="shared" si="98"/>
        <v>0</v>
      </c>
    </row>
    <row r="132" spans="1:56" s="135" customFormat="1" ht="14.25" x14ac:dyDescent="0.2">
      <c r="A132" s="147"/>
      <c r="B132" s="146"/>
      <c r="C132" s="141"/>
      <c r="D132" s="134"/>
      <c r="E132" s="134"/>
      <c r="F132" s="146"/>
      <c r="G132" s="146"/>
      <c r="H132" s="146"/>
      <c r="I132" s="146"/>
      <c r="J132" s="136"/>
      <c r="K132" s="150"/>
      <c r="L132" s="150"/>
      <c r="M132" s="140"/>
      <c r="N132" s="136"/>
      <c r="O132" s="136"/>
      <c r="P132" s="136"/>
      <c r="Q132" s="137"/>
      <c r="R132" s="136"/>
      <c r="S132" s="136"/>
      <c r="T132" s="136"/>
      <c r="U132" s="136"/>
      <c r="V132" s="136"/>
      <c r="W132" s="136"/>
      <c r="X132" s="136"/>
      <c r="Y132" s="136"/>
      <c r="Z132" s="137"/>
      <c r="AA132" s="137"/>
      <c r="AB132" s="137"/>
      <c r="AC132" s="137"/>
      <c r="AD132" s="137"/>
      <c r="AE132" s="137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</row>
    <row r="133" spans="1:56" s="135" customFormat="1" ht="15" customHeight="1" x14ac:dyDescent="0.2">
      <c r="A133" s="144"/>
      <c r="B133" s="133" t="s">
        <v>325</v>
      </c>
      <c r="C133" s="64" t="s">
        <v>624</v>
      </c>
      <c r="D133" s="134" t="s">
        <v>249</v>
      </c>
      <c r="E133" s="134" t="s">
        <v>75</v>
      </c>
      <c r="F133" s="133" t="s">
        <v>128</v>
      </c>
      <c r="G133" s="146" t="s">
        <v>352</v>
      </c>
      <c r="H133" s="146" t="s">
        <v>363</v>
      </c>
      <c r="I133" s="200" t="s">
        <v>529</v>
      </c>
      <c r="J133" s="136" t="s">
        <v>243</v>
      </c>
      <c r="K133" s="142"/>
      <c r="L133" s="142"/>
      <c r="M133" s="140"/>
      <c r="N133" s="136">
        <v>24</v>
      </c>
      <c r="O133" s="136"/>
      <c r="P133" s="136">
        <v>1</v>
      </c>
      <c r="Q133" s="137"/>
      <c r="R133" s="136">
        <v>24</v>
      </c>
      <c r="S133" s="136"/>
      <c r="T133" s="67">
        <v>1</v>
      </c>
      <c r="U133" s="67"/>
      <c r="V133" s="67">
        <v>1</v>
      </c>
      <c r="W133" s="136"/>
      <c r="X133" s="136">
        <v>24</v>
      </c>
      <c r="Y133" s="136"/>
      <c r="Z133" s="66">
        <v>2</v>
      </c>
      <c r="AA133" s="66"/>
      <c r="AB133" s="66">
        <v>2</v>
      </c>
      <c r="AC133" s="66"/>
      <c r="AD133" s="66">
        <v>2</v>
      </c>
      <c r="AE133" s="137"/>
      <c r="AF133" s="136">
        <v>24</v>
      </c>
      <c r="AG133" s="136"/>
      <c r="AH133" s="136">
        <v>1</v>
      </c>
      <c r="AI133" s="136"/>
      <c r="AJ133" s="136">
        <v>1</v>
      </c>
      <c r="AK133" s="136"/>
      <c r="AL133" s="136">
        <v>1</v>
      </c>
      <c r="AM133" s="136"/>
      <c r="AN133" s="136">
        <v>24</v>
      </c>
      <c r="AO133" s="136"/>
      <c r="AP133" s="136">
        <v>1</v>
      </c>
      <c r="AQ133" s="136"/>
      <c r="AR133" s="136">
        <v>1</v>
      </c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</row>
    <row r="134" spans="1:56" s="135" customFormat="1" ht="15" customHeight="1" x14ac:dyDescent="0.2">
      <c r="A134" s="144"/>
      <c r="B134" s="133" t="s">
        <v>325</v>
      </c>
      <c r="C134" s="64" t="s">
        <v>624</v>
      </c>
      <c r="D134" s="134" t="s">
        <v>247</v>
      </c>
      <c r="E134" s="134" t="s">
        <v>248</v>
      </c>
      <c r="F134" s="133" t="s">
        <v>129</v>
      </c>
      <c r="G134" s="201" t="s">
        <v>512</v>
      </c>
      <c r="H134" s="146" t="s">
        <v>363</v>
      </c>
      <c r="I134" s="200" t="s">
        <v>527</v>
      </c>
      <c r="J134" s="136" t="s">
        <v>243</v>
      </c>
      <c r="K134" s="142"/>
      <c r="L134" s="142"/>
      <c r="M134" s="140"/>
      <c r="N134" s="136">
        <v>18</v>
      </c>
      <c r="O134" s="136"/>
      <c r="P134" s="136">
        <v>1</v>
      </c>
      <c r="Q134" s="137"/>
      <c r="R134" s="136">
        <v>18</v>
      </c>
      <c r="S134" s="136"/>
      <c r="T134" s="67">
        <v>1</v>
      </c>
      <c r="U134" s="67"/>
      <c r="V134" s="67">
        <v>1</v>
      </c>
      <c r="W134" s="136"/>
      <c r="X134" s="136">
        <v>18</v>
      </c>
      <c r="Y134" s="136"/>
      <c r="Z134" s="66">
        <v>1</v>
      </c>
      <c r="AA134" s="66"/>
      <c r="AB134" s="66">
        <v>1</v>
      </c>
      <c r="AC134" s="66"/>
      <c r="AD134" s="66">
        <v>1</v>
      </c>
      <c r="AE134" s="137"/>
      <c r="AF134" s="136">
        <v>18</v>
      </c>
      <c r="AG134" s="136"/>
      <c r="AH134" s="67">
        <v>1</v>
      </c>
      <c r="AI134" s="67"/>
      <c r="AJ134" s="67">
        <v>1</v>
      </c>
      <c r="AK134" s="136"/>
      <c r="AL134" s="136">
        <v>1</v>
      </c>
      <c r="AM134" s="136"/>
      <c r="AN134" s="136">
        <v>18</v>
      </c>
      <c r="AO134" s="136"/>
      <c r="AP134" s="67">
        <v>1</v>
      </c>
      <c r="AQ134" s="67"/>
      <c r="AR134" s="67">
        <v>1</v>
      </c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</row>
    <row r="135" spans="1:56" s="135" customFormat="1" ht="15" customHeight="1" x14ac:dyDescent="0.2">
      <c r="A135" s="144" t="s">
        <v>30</v>
      </c>
      <c r="B135" s="139" t="s">
        <v>325</v>
      </c>
      <c r="C135" s="64" t="s">
        <v>624</v>
      </c>
      <c r="D135" s="134" t="s">
        <v>185</v>
      </c>
      <c r="E135" s="134" t="s">
        <v>186</v>
      </c>
      <c r="F135" s="139" t="s">
        <v>126</v>
      </c>
      <c r="G135" s="146" t="s">
        <v>242</v>
      </c>
      <c r="H135" s="146" t="s">
        <v>363</v>
      </c>
      <c r="I135" s="200" t="s">
        <v>530</v>
      </c>
      <c r="J135" s="136" t="s">
        <v>243</v>
      </c>
      <c r="K135" s="142"/>
      <c r="L135" s="142"/>
      <c r="M135" s="140"/>
      <c r="N135" s="136">
        <v>24</v>
      </c>
      <c r="O135" s="136"/>
      <c r="P135" s="136">
        <v>1</v>
      </c>
      <c r="Q135" s="137"/>
      <c r="R135" s="136">
        <v>24</v>
      </c>
      <c r="S135" s="136"/>
      <c r="T135" s="67">
        <v>1</v>
      </c>
      <c r="U135" s="67"/>
      <c r="V135" s="67">
        <v>1</v>
      </c>
      <c r="W135" s="136"/>
      <c r="X135" s="136">
        <v>24</v>
      </c>
      <c r="Y135" s="136"/>
      <c r="Z135" s="66">
        <v>2</v>
      </c>
      <c r="AA135" s="66"/>
      <c r="AB135" s="66">
        <v>2</v>
      </c>
      <c r="AC135" s="66"/>
      <c r="AD135" s="66">
        <v>2</v>
      </c>
      <c r="AE135" s="137"/>
      <c r="AF135" s="136">
        <v>24</v>
      </c>
      <c r="AG135" s="136"/>
      <c r="AH135" s="136">
        <v>1</v>
      </c>
      <c r="AI135" s="136"/>
      <c r="AJ135" s="136">
        <v>1</v>
      </c>
      <c r="AK135" s="136"/>
      <c r="AL135" s="136">
        <v>1</v>
      </c>
      <c r="AM135" s="136"/>
      <c r="AN135" s="136">
        <v>24</v>
      </c>
      <c r="AO135" s="136"/>
      <c r="AP135" s="136">
        <v>1</v>
      </c>
      <c r="AQ135" s="136"/>
      <c r="AR135" s="136">
        <v>1</v>
      </c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</row>
    <row r="136" spans="1:56" s="135" customFormat="1" ht="15" customHeight="1" x14ac:dyDescent="0.2">
      <c r="A136" s="138"/>
      <c r="B136" s="138" t="s">
        <v>325</v>
      </c>
      <c r="C136" s="138"/>
      <c r="D136" s="138"/>
      <c r="E136" s="138" t="s">
        <v>354</v>
      </c>
      <c r="F136" s="138"/>
      <c r="G136" s="138"/>
      <c r="H136" s="138"/>
      <c r="I136" s="138"/>
      <c r="J136" s="138"/>
      <c r="K136" s="138"/>
      <c r="L136" s="138"/>
      <c r="M136" s="138"/>
      <c r="N136" s="143">
        <f>SUM(N133:N135)</f>
        <v>66</v>
      </c>
      <c r="O136" s="143">
        <f t="shared" ref="O136:AM136" si="99">SUM(O133:O135)</f>
        <v>0</v>
      </c>
      <c r="P136" s="143">
        <f t="shared" si="99"/>
        <v>3</v>
      </c>
      <c r="Q136" s="143">
        <f t="shared" si="99"/>
        <v>0</v>
      </c>
      <c r="R136" s="143">
        <f>SUM(R133:R135)</f>
        <v>66</v>
      </c>
      <c r="S136" s="143">
        <f t="shared" si="99"/>
        <v>0</v>
      </c>
      <c r="T136" s="143">
        <f t="shared" si="99"/>
        <v>3</v>
      </c>
      <c r="U136" s="143">
        <f t="shared" si="99"/>
        <v>0</v>
      </c>
      <c r="V136" s="143">
        <f t="shared" si="99"/>
        <v>3</v>
      </c>
      <c r="W136" s="143">
        <f t="shared" si="99"/>
        <v>0</v>
      </c>
      <c r="X136" s="143">
        <f>SUM(X133:X135)</f>
        <v>66</v>
      </c>
      <c r="Y136" s="143">
        <f t="shared" si="99"/>
        <v>0</v>
      </c>
      <c r="Z136" s="143">
        <f t="shared" si="99"/>
        <v>5</v>
      </c>
      <c r="AA136" s="143">
        <f t="shared" si="99"/>
        <v>0</v>
      </c>
      <c r="AB136" s="143">
        <f t="shared" si="99"/>
        <v>5</v>
      </c>
      <c r="AC136" s="143">
        <f t="shared" si="99"/>
        <v>0</v>
      </c>
      <c r="AD136" s="143">
        <f t="shared" si="99"/>
        <v>5</v>
      </c>
      <c r="AE136" s="143">
        <f t="shared" si="99"/>
        <v>0</v>
      </c>
      <c r="AF136" s="143">
        <f>SUM(AF133:AF135)</f>
        <v>66</v>
      </c>
      <c r="AG136" s="143">
        <f t="shared" si="99"/>
        <v>0</v>
      </c>
      <c r="AH136" s="143">
        <f t="shared" si="99"/>
        <v>3</v>
      </c>
      <c r="AI136" s="143">
        <f t="shared" si="99"/>
        <v>0</v>
      </c>
      <c r="AJ136" s="143">
        <f t="shared" si="99"/>
        <v>3</v>
      </c>
      <c r="AK136" s="143">
        <f t="shared" si="99"/>
        <v>0</v>
      </c>
      <c r="AL136" s="143">
        <f t="shared" si="99"/>
        <v>3</v>
      </c>
      <c r="AM136" s="143">
        <f t="shared" si="99"/>
        <v>0</v>
      </c>
      <c r="AN136" s="143">
        <f>SUM(AN133:AN135)</f>
        <v>66</v>
      </c>
      <c r="AO136" s="143">
        <f t="shared" ref="AO136" si="100">SUM(AO133:AO135)</f>
        <v>0</v>
      </c>
      <c r="AP136" s="143">
        <f t="shared" ref="AP136:AS136" si="101">SUM(AP133:AP135)</f>
        <v>3</v>
      </c>
      <c r="AQ136" s="143">
        <f t="shared" si="101"/>
        <v>0</v>
      </c>
      <c r="AR136" s="143">
        <f t="shared" si="101"/>
        <v>3</v>
      </c>
      <c r="AS136" s="143">
        <f t="shared" si="101"/>
        <v>0</v>
      </c>
      <c r="AT136" s="143">
        <f t="shared" ref="AT136:BC136" si="102">SUM(AT133:AT135)</f>
        <v>0</v>
      </c>
      <c r="AU136" s="143">
        <f t="shared" si="102"/>
        <v>0</v>
      </c>
      <c r="AV136" s="143">
        <f>SUM(AV133:AV135)</f>
        <v>0</v>
      </c>
      <c r="AW136" s="143">
        <f>SUM(AW133:AW135)</f>
        <v>0</v>
      </c>
      <c r="AX136" s="143">
        <f>SUM(AX133:AX135)</f>
        <v>0</v>
      </c>
      <c r="AY136" s="143"/>
      <c r="AZ136" s="143">
        <f t="shared" si="102"/>
        <v>0</v>
      </c>
      <c r="BA136" s="143">
        <f t="shared" si="102"/>
        <v>0</v>
      </c>
      <c r="BB136" s="143">
        <f t="shared" si="102"/>
        <v>0</v>
      </c>
      <c r="BC136" s="143">
        <f t="shared" si="102"/>
        <v>0</v>
      </c>
    </row>
    <row r="137" spans="1:56" s="135" customFormat="1" ht="14.25" x14ac:dyDescent="0.2">
      <c r="A137" s="144"/>
      <c r="B137" s="139"/>
      <c r="C137" s="145"/>
      <c r="D137" s="134"/>
      <c r="E137" s="134"/>
      <c r="F137" s="139"/>
      <c r="G137" s="146"/>
      <c r="H137" s="146"/>
      <c r="I137" s="146"/>
      <c r="J137" s="136"/>
      <c r="K137" s="142"/>
      <c r="L137" s="142"/>
      <c r="M137" s="140"/>
      <c r="N137" s="136"/>
      <c r="O137" s="136"/>
      <c r="P137" s="136"/>
      <c r="Q137" s="137"/>
      <c r="R137" s="136"/>
      <c r="S137" s="136"/>
      <c r="T137" s="136"/>
      <c r="U137" s="136"/>
      <c r="V137" s="136"/>
      <c r="W137" s="136"/>
      <c r="X137" s="136"/>
      <c r="Y137" s="136"/>
      <c r="Z137" s="137"/>
      <c r="AA137" s="137"/>
      <c r="AB137" s="137"/>
      <c r="AC137" s="137"/>
      <c r="AD137" s="137"/>
      <c r="AE137" s="137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</row>
    <row r="138" spans="1:56" ht="15" customHeight="1" x14ac:dyDescent="0.2">
      <c r="A138" s="151"/>
      <c r="B138" s="152" t="s">
        <v>351</v>
      </c>
      <c r="C138" s="64" t="s">
        <v>624</v>
      </c>
      <c r="D138" s="1" t="s">
        <v>310</v>
      </c>
      <c r="E138" s="1" t="s">
        <v>311</v>
      </c>
      <c r="F138" s="67" t="s">
        <v>438</v>
      </c>
      <c r="G138" s="201" t="s">
        <v>512</v>
      </c>
      <c r="H138" s="146" t="s">
        <v>363</v>
      </c>
      <c r="I138" s="200" t="s">
        <v>527</v>
      </c>
      <c r="J138" s="115" t="s">
        <v>243</v>
      </c>
      <c r="K138" s="87" t="s">
        <v>419</v>
      </c>
      <c r="N138" s="11">
        <v>14</v>
      </c>
      <c r="P138" s="11">
        <v>1</v>
      </c>
      <c r="Q138" s="3"/>
      <c r="R138" s="11">
        <v>14</v>
      </c>
      <c r="T138" s="67">
        <v>1</v>
      </c>
      <c r="U138" s="67"/>
      <c r="V138" s="67">
        <v>1</v>
      </c>
      <c r="X138" s="11">
        <v>14</v>
      </c>
      <c r="Z138" s="3">
        <v>1</v>
      </c>
      <c r="AA138" s="3"/>
      <c r="AB138" s="3">
        <v>1</v>
      </c>
      <c r="AC138" s="3"/>
      <c r="AD138" s="3">
        <v>1</v>
      </c>
      <c r="AE138" s="3"/>
      <c r="AF138" s="11">
        <v>14</v>
      </c>
      <c r="AH138" s="11">
        <v>1</v>
      </c>
      <c r="AJ138" s="11">
        <v>1</v>
      </c>
      <c r="AL138" s="11">
        <v>1</v>
      </c>
      <c r="AN138" s="11">
        <v>14</v>
      </c>
      <c r="AP138" s="11">
        <v>1</v>
      </c>
      <c r="AR138" s="11">
        <v>1</v>
      </c>
      <c r="BD138" s="2" t="s">
        <v>511</v>
      </c>
    </row>
    <row r="139" spans="1:56" s="62" customFormat="1" ht="15" customHeight="1" x14ac:dyDescent="0.2">
      <c r="A139" s="69"/>
      <c r="B139" s="69" t="s">
        <v>351</v>
      </c>
      <c r="C139" s="69"/>
      <c r="D139" s="69"/>
      <c r="E139" s="69" t="s">
        <v>354</v>
      </c>
      <c r="F139" s="69"/>
      <c r="G139" s="69"/>
      <c r="H139" s="69"/>
      <c r="I139" s="69"/>
      <c r="J139" s="69"/>
      <c r="K139" s="69"/>
      <c r="L139" s="69"/>
      <c r="M139" s="69"/>
      <c r="N139" s="70">
        <f>SUM(N138)</f>
        <v>14</v>
      </c>
      <c r="O139" s="70">
        <f t="shared" ref="O139:AM139" si="103">SUM(O138)</f>
        <v>0</v>
      </c>
      <c r="P139" s="70">
        <f t="shared" si="103"/>
        <v>1</v>
      </c>
      <c r="Q139" s="70">
        <f t="shared" si="103"/>
        <v>0</v>
      </c>
      <c r="R139" s="70">
        <f t="shared" si="103"/>
        <v>14</v>
      </c>
      <c r="S139" s="70">
        <f t="shared" si="103"/>
        <v>0</v>
      </c>
      <c r="T139" s="70">
        <f t="shared" si="103"/>
        <v>1</v>
      </c>
      <c r="U139" s="70">
        <f t="shared" si="103"/>
        <v>0</v>
      </c>
      <c r="V139" s="70">
        <f t="shared" si="103"/>
        <v>1</v>
      </c>
      <c r="W139" s="70">
        <f t="shared" si="103"/>
        <v>0</v>
      </c>
      <c r="X139" s="70">
        <f t="shared" si="103"/>
        <v>14</v>
      </c>
      <c r="Y139" s="70">
        <f t="shared" si="103"/>
        <v>0</v>
      </c>
      <c r="Z139" s="70">
        <f t="shared" si="103"/>
        <v>1</v>
      </c>
      <c r="AA139" s="70">
        <f t="shared" si="103"/>
        <v>0</v>
      </c>
      <c r="AB139" s="70">
        <f t="shared" si="103"/>
        <v>1</v>
      </c>
      <c r="AC139" s="70">
        <f t="shared" si="103"/>
        <v>0</v>
      </c>
      <c r="AD139" s="70">
        <f t="shared" si="103"/>
        <v>1</v>
      </c>
      <c r="AE139" s="70">
        <f t="shared" si="103"/>
        <v>0</v>
      </c>
      <c r="AF139" s="70">
        <f t="shared" si="103"/>
        <v>14</v>
      </c>
      <c r="AG139" s="70">
        <f t="shared" si="103"/>
        <v>0</v>
      </c>
      <c r="AH139" s="70">
        <f t="shared" si="103"/>
        <v>1</v>
      </c>
      <c r="AI139" s="70">
        <f t="shared" si="103"/>
        <v>0</v>
      </c>
      <c r="AJ139" s="70">
        <f t="shared" si="103"/>
        <v>1</v>
      </c>
      <c r="AK139" s="70">
        <f t="shared" si="103"/>
        <v>0</v>
      </c>
      <c r="AL139" s="70">
        <f t="shared" si="103"/>
        <v>1</v>
      </c>
      <c r="AM139" s="70">
        <f t="shared" si="103"/>
        <v>0</v>
      </c>
      <c r="AN139" s="70">
        <f t="shared" ref="AN139:AO139" si="104">SUM(AN138)</f>
        <v>14</v>
      </c>
      <c r="AO139" s="70">
        <f t="shared" si="104"/>
        <v>0</v>
      </c>
      <c r="AP139" s="70">
        <f t="shared" ref="AP139:AS139" si="105">SUM(AP138)</f>
        <v>1</v>
      </c>
      <c r="AQ139" s="70">
        <f t="shared" si="105"/>
        <v>0</v>
      </c>
      <c r="AR139" s="70">
        <f t="shared" si="105"/>
        <v>1</v>
      </c>
      <c r="AS139" s="70">
        <f t="shared" si="105"/>
        <v>0</v>
      </c>
      <c r="AT139" s="70">
        <f t="shared" ref="AT139:BC139" si="106">SUM(AT138)</f>
        <v>0</v>
      </c>
      <c r="AU139" s="70">
        <f t="shared" si="106"/>
        <v>0</v>
      </c>
      <c r="AV139" s="70">
        <f>SUM(AV138)</f>
        <v>0</v>
      </c>
      <c r="AW139" s="70">
        <f>SUM(AW138)</f>
        <v>0</v>
      </c>
      <c r="AX139" s="70">
        <f>SUM(AX138)</f>
        <v>0</v>
      </c>
      <c r="AY139" s="70"/>
      <c r="AZ139" s="70">
        <f t="shared" si="106"/>
        <v>0</v>
      </c>
      <c r="BA139" s="70">
        <f t="shared" si="106"/>
        <v>0</v>
      </c>
      <c r="BB139" s="70">
        <f t="shared" si="106"/>
        <v>0</v>
      </c>
      <c r="BC139" s="70">
        <f t="shared" si="106"/>
        <v>0</v>
      </c>
    </row>
    <row r="140" spans="1:56" s="164" customFormat="1" ht="14.25" x14ac:dyDescent="0.2">
      <c r="A140" s="157"/>
      <c r="B140" s="158"/>
      <c r="C140" s="153"/>
      <c r="D140" s="159"/>
      <c r="E140" s="159"/>
      <c r="F140" s="158"/>
      <c r="G140" s="146"/>
      <c r="H140" s="146"/>
      <c r="I140" s="198"/>
      <c r="J140" s="160"/>
      <c r="K140" s="162"/>
      <c r="L140" s="162"/>
      <c r="M140" s="161"/>
      <c r="N140" s="160"/>
      <c r="O140" s="160"/>
      <c r="P140" s="160"/>
      <c r="Q140" s="163"/>
      <c r="R140" s="160"/>
      <c r="S140" s="160"/>
      <c r="T140" s="160"/>
      <c r="U140" s="160"/>
      <c r="V140" s="160"/>
      <c r="W140" s="160"/>
      <c r="X140" s="160"/>
      <c r="Y140" s="160"/>
      <c r="Z140" s="163"/>
      <c r="AA140" s="163"/>
      <c r="AB140" s="163"/>
      <c r="AC140" s="163"/>
      <c r="AD140" s="163"/>
      <c r="AE140" s="163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0"/>
      <c r="AQ140" s="160"/>
      <c r="AR140" s="160"/>
      <c r="AS140" s="160"/>
      <c r="AT140" s="160"/>
      <c r="AU140" s="160"/>
      <c r="AV140" s="160"/>
      <c r="AW140" s="160"/>
      <c r="AX140" s="160"/>
      <c r="AY140" s="160"/>
      <c r="AZ140" s="160"/>
      <c r="BA140" s="160"/>
      <c r="BB140" s="160"/>
      <c r="BC140" s="160"/>
    </row>
    <row r="141" spans="1:56" s="62" customFormat="1" ht="15" customHeight="1" x14ac:dyDescent="0.2">
      <c r="A141" s="114"/>
      <c r="B141" s="64" t="s">
        <v>330</v>
      </c>
      <c r="C141" s="64" t="s">
        <v>624</v>
      </c>
      <c r="D141" s="73" t="s">
        <v>46</v>
      </c>
      <c r="E141" s="73" t="s">
        <v>82</v>
      </c>
      <c r="F141" s="64" t="s">
        <v>128</v>
      </c>
      <c r="G141" s="201" t="s">
        <v>512</v>
      </c>
      <c r="H141" s="146" t="s">
        <v>363</v>
      </c>
      <c r="I141" s="200" t="s">
        <v>527</v>
      </c>
      <c r="J141" s="67" t="s">
        <v>243</v>
      </c>
      <c r="K141" s="95"/>
      <c r="L141" s="95"/>
      <c r="M141" s="74"/>
      <c r="N141" s="67">
        <v>18</v>
      </c>
      <c r="O141" s="67"/>
      <c r="P141" s="67">
        <v>1</v>
      </c>
      <c r="Q141" s="66"/>
      <c r="R141" s="67">
        <v>18</v>
      </c>
      <c r="S141" s="67"/>
      <c r="T141" s="67">
        <v>1</v>
      </c>
      <c r="U141" s="67"/>
      <c r="V141" s="67">
        <v>1</v>
      </c>
      <c r="W141" s="67"/>
      <c r="X141" s="67">
        <v>18</v>
      </c>
      <c r="Y141" s="67"/>
      <c r="Z141" s="66">
        <v>1</v>
      </c>
      <c r="AA141" s="66"/>
      <c r="AB141" s="66">
        <v>1</v>
      </c>
      <c r="AC141" s="66"/>
      <c r="AD141" s="66">
        <v>1</v>
      </c>
      <c r="AE141" s="66"/>
      <c r="AF141" s="67">
        <v>18</v>
      </c>
      <c r="AG141" s="67"/>
      <c r="AH141" s="67">
        <v>1</v>
      </c>
      <c r="AI141" s="67"/>
      <c r="AJ141" s="67">
        <v>1</v>
      </c>
      <c r="AK141" s="67"/>
      <c r="AL141" s="67">
        <v>1</v>
      </c>
      <c r="AM141" s="67"/>
      <c r="AN141" s="67">
        <v>18</v>
      </c>
      <c r="AO141" s="67"/>
      <c r="AP141" s="67">
        <v>1</v>
      </c>
      <c r="AQ141" s="67"/>
      <c r="AR141" s="67">
        <v>1</v>
      </c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</row>
    <row r="142" spans="1:56" s="62" customFormat="1" ht="15" customHeight="1" x14ac:dyDescent="0.2">
      <c r="A142" s="69"/>
      <c r="B142" s="69" t="s">
        <v>330</v>
      </c>
      <c r="C142" s="69"/>
      <c r="D142" s="69"/>
      <c r="E142" s="69" t="s">
        <v>354</v>
      </c>
      <c r="F142" s="69"/>
      <c r="G142" s="69"/>
      <c r="H142" s="69"/>
      <c r="I142" s="69"/>
      <c r="J142" s="69"/>
      <c r="K142" s="69"/>
      <c r="L142" s="69"/>
      <c r="M142" s="69"/>
      <c r="N142" s="70">
        <f t="shared" ref="N142:AE142" si="107">SUM(N141:N141)</f>
        <v>18</v>
      </c>
      <c r="O142" s="70">
        <f t="shared" si="107"/>
        <v>0</v>
      </c>
      <c r="P142" s="70">
        <f t="shared" si="107"/>
        <v>1</v>
      </c>
      <c r="Q142" s="70">
        <f t="shared" si="107"/>
        <v>0</v>
      </c>
      <c r="R142" s="70">
        <f>SUM(R141:R141)</f>
        <v>18</v>
      </c>
      <c r="S142" s="70">
        <f t="shared" si="107"/>
        <v>0</v>
      </c>
      <c r="T142" s="70">
        <f t="shared" si="107"/>
        <v>1</v>
      </c>
      <c r="U142" s="70">
        <f t="shared" si="107"/>
        <v>0</v>
      </c>
      <c r="V142" s="70">
        <f t="shared" si="107"/>
        <v>1</v>
      </c>
      <c r="W142" s="70">
        <f t="shared" si="107"/>
        <v>0</v>
      </c>
      <c r="X142" s="70">
        <f>SUM(X141:X141)</f>
        <v>18</v>
      </c>
      <c r="Y142" s="70">
        <f t="shared" si="107"/>
        <v>0</v>
      </c>
      <c r="Z142" s="70">
        <f t="shared" si="107"/>
        <v>1</v>
      </c>
      <c r="AA142" s="70">
        <f t="shared" si="107"/>
        <v>0</v>
      </c>
      <c r="AB142" s="70">
        <f t="shared" si="107"/>
        <v>1</v>
      </c>
      <c r="AC142" s="70">
        <f t="shared" si="107"/>
        <v>0</v>
      </c>
      <c r="AD142" s="70">
        <f t="shared" si="107"/>
        <v>1</v>
      </c>
      <c r="AE142" s="70">
        <f t="shared" si="107"/>
        <v>0</v>
      </c>
      <c r="AF142" s="70">
        <f>SUM(AF141:AF141)</f>
        <v>18</v>
      </c>
      <c r="AG142" s="70">
        <f t="shared" ref="AG142:AM142" si="108">SUM(AG141:AG141)</f>
        <v>0</v>
      </c>
      <c r="AH142" s="70">
        <f t="shared" si="108"/>
        <v>1</v>
      </c>
      <c r="AI142" s="70">
        <f t="shared" si="108"/>
        <v>0</v>
      </c>
      <c r="AJ142" s="70">
        <f t="shared" si="108"/>
        <v>1</v>
      </c>
      <c r="AK142" s="70">
        <f t="shared" si="108"/>
        <v>0</v>
      </c>
      <c r="AL142" s="70">
        <f t="shared" si="108"/>
        <v>1</v>
      </c>
      <c r="AM142" s="70">
        <f t="shared" si="108"/>
        <v>0</v>
      </c>
      <c r="AN142" s="70">
        <f>SUM(AN141:AN141)</f>
        <v>18</v>
      </c>
      <c r="AO142" s="70">
        <f t="shared" ref="AO142" si="109">SUM(AO141:AO141)</f>
        <v>0</v>
      </c>
      <c r="AP142" s="70">
        <f t="shared" ref="AP142:AS142" si="110">SUM(AP141:AP141)</f>
        <v>1</v>
      </c>
      <c r="AQ142" s="70">
        <f t="shared" si="110"/>
        <v>0</v>
      </c>
      <c r="AR142" s="70">
        <f t="shared" si="110"/>
        <v>1</v>
      </c>
      <c r="AS142" s="70">
        <f t="shared" si="110"/>
        <v>0</v>
      </c>
      <c r="AT142" s="70">
        <f t="shared" ref="AT142:BC142" si="111">SUM(AT141:AT141)</f>
        <v>0</v>
      </c>
      <c r="AU142" s="70">
        <f t="shared" si="111"/>
        <v>0</v>
      </c>
      <c r="AV142" s="70">
        <f>SUM(AV141:AV141)</f>
        <v>0</v>
      </c>
      <c r="AW142" s="70">
        <f>SUM(AW141:AW141)</f>
        <v>0</v>
      </c>
      <c r="AX142" s="70">
        <f>SUM(AX141:AX141)</f>
        <v>0</v>
      </c>
      <c r="AY142" s="70"/>
      <c r="AZ142" s="70">
        <f t="shared" si="111"/>
        <v>0</v>
      </c>
      <c r="BA142" s="70">
        <f t="shared" si="111"/>
        <v>0</v>
      </c>
      <c r="BB142" s="70">
        <f t="shared" si="111"/>
        <v>0</v>
      </c>
      <c r="BC142" s="70">
        <f t="shared" si="111"/>
        <v>0</v>
      </c>
    </row>
    <row r="143" spans="1:56" s="62" customFormat="1" ht="15" customHeight="1" x14ac:dyDescent="0.2">
      <c r="A143" s="114"/>
      <c r="B143" s="64"/>
      <c r="C143" s="65"/>
      <c r="D143" s="73"/>
      <c r="E143" s="73"/>
      <c r="F143" s="64"/>
      <c r="G143" s="71"/>
      <c r="H143" s="71"/>
      <c r="I143" s="71"/>
      <c r="J143" s="67"/>
      <c r="K143" s="95"/>
      <c r="L143" s="95"/>
      <c r="M143" s="74"/>
      <c r="N143" s="67"/>
      <c r="O143" s="67"/>
      <c r="P143" s="67"/>
      <c r="Q143" s="66"/>
      <c r="R143" s="67"/>
      <c r="S143" s="67"/>
      <c r="T143" s="67"/>
      <c r="U143" s="67"/>
      <c r="V143" s="67"/>
      <c r="W143" s="67"/>
      <c r="X143" s="67"/>
      <c r="Y143" s="67"/>
      <c r="Z143" s="66"/>
      <c r="AA143" s="66"/>
      <c r="AB143" s="66"/>
      <c r="AC143" s="66"/>
      <c r="AD143" s="66"/>
      <c r="AE143" s="66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</row>
    <row r="144" spans="1:56" s="62" customFormat="1" ht="15" customHeight="1" x14ac:dyDescent="0.2">
      <c r="A144" s="75"/>
      <c r="B144" s="71" t="s">
        <v>350</v>
      </c>
      <c r="C144" s="64" t="s">
        <v>624</v>
      </c>
      <c r="D144" s="73" t="s">
        <v>316</v>
      </c>
      <c r="E144" s="73" t="s">
        <v>317</v>
      </c>
      <c r="F144" s="67" t="s">
        <v>438</v>
      </c>
      <c r="G144" s="201" t="s">
        <v>512</v>
      </c>
      <c r="H144" s="146" t="s">
        <v>363</v>
      </c>
      <c r="I144" s="200" t="s">
        <v>527</v>
      </c>
      <c r="J144" s="67" t="s">
        <v>243</v>
      </c>
      <c r="K144" s="87" t="s">
        <v>419</v>
      </c>
      <c r="L144" s="180" t="s">
        <v>670</v>
      </c>
      <c r="M144" s="113"/>
      <c r="N144" s="67">
        <v>18</v>
      </c>
      <c r="O144" s="103"/>
      <c r="P144" s="67">
        <v>1</v>
      </c>
      <c r="Q144" s="103"/>
      <c r="R144" s="67">
        <v>18</v>
      </c>
      <c r="S144" s="103"/>
      <c r="T144" s="67">
        <v>1</v>
      </c>
      <c r="U144" s="67"/>
      <c r="V144" s="67">
        <v>1</v>
      </c>
      <c r="W144" s="67"/>
      <c r="X144" s="67">
        <v>18</v>
      </c>
      <c r="Y144" s="102"/>
      <c r="Z144" s="66">
        <v>1</v>
      </c>
      <c r="AA144" s="66"/>
      <c r="AB144" s="66">
        <v>1</v>
      </c>
      <c r="AC144" s="66"/>
      <c r="AD144" s="66">
        <v>1</v>
      </c>
      <c r="AE144" s="103"/>
      <c r="AF144" s="67">
        <v>18</v>
      </c>
      <c r="AG144" s="103"/>
      <c r="AH144" s="67">
        <v>1</v>
      </c>
      <c r="AI144" s="67"/>
      <c r="AJ144" s="67">
        <v>1</v>
      </c>
      <c r="AK144" s="103"/>
      <c r="AL144" s="67">
        <v>1</v>
      </c>
      <c r="AM144" s="103"/>
      <c r="AN144" s="67">
        <v>18</v>
      </c>
      <c r="AO144" s="103"/>
      <c r="AP144" s="67">
        <v>1</v>
      </c>
      <c r="AQ144" s="67"/>
      <c r="AR144" s="67">
        <v>1</v>
      </c>
      <c r="AS144" s="103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</row>
    <row r="145" spans="1:56" s="62" customFormat="1" ht="15" customHeight="1" x14ac:dyDescent="0.2">
      <c r="A145" s="69"/>
      <c r="B145" s="69" t="s">
        <v>350</v>
      </c>
      <c r="C145" s="69"/>
      <c r="D145" s="69"/>
      <c r="E145" s="69" t="s">
        <v>354</v>
      </c>
      <c r="F145" s="69"/>
      <c r="G145" s="69"/>
      <c r="H145" s="69"/>
      <c r="I145" s="69"/>
      <c r="J145" s="69"/>
      <c r="K145" s="69"/>
      <c r="L145" s="69"/>
      <c r="M145" s="69"/>
      <c r="N145" s="70">
        <f t="shared" ref="N145:AE145" si="112">SUM(N144:N144)</f>
        <v>18</v>
      </c>
      <c r="O145" s="70">
        <f t="shared" si="112"/>
        <v>0</v>
      </c>
      <c r="P145" s="70">
        <f t="shared" si="112"/>
        <v>1</v>
      </c>
      <c r="Q145" s="70">
        <f t="shared" si="112"/>
        <v>0</v>
      </c>
      <c r="R145" s="70">
        <f>SUM(R144:R144)</f>
        <v>18</v>
      </c>
      <c r="S145" s="70">
        <f t="shared" si="112"/>
        <v>0</v>
      </c>
      <c r="T145" s="70">
        <f t="shared" si="112"/>
        <v>1</v>
      </c>
      <c r="U145" s="70">
        <f t="shared" si="112"/>
        <v>0</v>
      </c>
      <c r="V145" s="70">
        <f t="shared" si="112"/>
        <v>1</v>
      </c>
      <c r="W145" s="70">
        <f t="shared" si="112"/>
        <v>0</v>
      </c>
      <c r="X145" s="70">
        <f>SUM(X144:X144)</f>
        <v>18</v>
      </c>
      <c r="Y145" s="70">
        <f t="shared" si="112"/>
        <v>0</v>
      </c>
      <c r="Z145" s="70">
        <f t="shared" si="112"/>
        <v>1</v>
      </c>
      <c r="AA145" s="70">
        <f t="shared" si="112"/>
        <v>0</v>
      </c>
      <c r="AB145" s="70">
        <f t="shared" si="112"/>
        <v>1</v>
      </c>
      <c r="AC145" s="70">
        <f t="shared" si="112"/>
        <v>0</v>
      </c>
      <c r="AD145" s="70">
        <f t="shared" si="112"/>
        <v>1</v>
      </c>
      <c r="AE145" s="70">
        <f t="shared" si="112"/>
        <v>0</v>
      </c>
      <c r="AF145" s="70">
        <f>SUM(AF144:AF144)</f>
        <v>18</v>
      </c>
      <c r="AG145" s="70">
        <f t="shared" ref="AG145:AM145" si="113">SUM(AG144:AG144)</f>
        <v>0</v>
      </c>
      <c r="AH145" s="70">
        <f t="shared" si="113"/>
        <v>1</v>
      </c>
      <c r="AI145" s="70">
        <f t="shared" si="113"/>
        <v>0</v>
      </c>
      <c r="AJ145" s="70">
        <f t="shared" si="113"/>
        <v>1</v>
      </c>
      <c r="AK145" s="70">
        <f t="shared" si="113"/>
        <v>0</v>
      </c>
      <c r="AL145" s="70">
        <f t="shared" si="113"/>
        <v>1</v>
      </c>
      <c r="AM145" s="70">
        <f t="shared" si="113"/>
        <v>0</v>
      </c>
      <c r="AN145" s="70">
        <f>SUM(AN144:AN144)</f>
        <v>18</v>
      </c>
      <c r="AO145" s="70">
        <f t="shared" ref="AO145" si="114">SUM(AO144:AO144)</f>
        <v>0</v>
      </c>
      <c r="AP145" s="70">
        <f t="shared" ref="AP145:AS145" si="115">SUM(AP144:AP144)</f>
        <v>1</v>
      </c>
      <c r="AQ145" s="70">
        <f t="shared" si="115"/>
        <v>0</v>
      </c>
      <c r="AR145" s="70">
        <f t="shared" si="115"/>
        <v>1</v>
      </c>
      <c r="AS145" s="70">
        <f t="shared" si="115"/>
        <v>0</v>
      </c>
      <c r="AT145" s="70">
        <f t="shared" ref="AT145:BC145" si="116">SUM(AT144:AT144)</f>
        <v>0</v>
      </c>
      <c r="AU145" s="70">
        <f t="shared" si="116"/>
        <v>0</v>
      </c>
      <c r="AV145" s="70">
        <f>SUM(AV144:AV144)</f>
        <v>0</v>
      </c>
      <c r="AW145" s="70">
        <f>SUM(AW144:AW144)</f>
        <v>0</v>
      </c>
      <c r="AX145" s="70">
        <f>SUM(AX144:AX144)</f>
        <v>0</v>
      </c>
      <c r="AY145" s="70"/>
      <c r="AZ145" s="70">
        <f t="shared" si="116"/>
        <v>0</v>
      </c>
      <c r="BA145" s="70">
        <f t="shared" si="116"/>
        <v>0</v>
      </c>
      <c r="BB145" s="70">
        <f t="shared" si="116"/>
        <v>0</v>
      </c>
      <c r="BC145" s="70">
        <f t="shared" si="116"/>
        <v>0</v>
      </c>
    </row>
    <row r="146" spans="1:56" s="62" customFormat="1" ht="15" customHeight="1" x14ac:dyDescent="0.2">
      <c r="A146" s="75"/>
      <c r="B146" s="71"/>
      <c r="C146" s="67"/>
      <c r="D146" s="73"/>
      <c r="E146" s="73"/>
      <c r="F146" s="103"/>
      <c r="G146" s="71"/>
      <c r="H146" s="71"/>
      <c r="I146" s="71"/>
      <c r="J146" s="67"/>
      <c r="K146" s="112"/>
      <c r="L146" s="112"/>
      <c r="M146" s="11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2"/>
      <c r="Z146" s="102"/>
      <c r="AA146" s="103"/>
      <c r="AB146" s="103"/>
      <c r="AC146" s="103"/>
      <c r="AD146" s="103"/>
      <c r="AE146" s="103"/>
      <c r="AF146" s="103"/>
      <c r="AG146" s="103"/>
      <c r="AH146" s="103"/>
      <c r="AI146" s="103"/>
      <c r="AJ146" s="103"/>
      <c r="AK146" s="103"/>
      <c r="AL146" s="103"/>
      <c r="AM146" s="103"/>
      <c r="AN146" s="103"/>
      <c r="AO146" s="103"/>
      <c r="AP146" s="103"/>
      <c r="AQ146" s="103"/>
      <c r="AR146" s="103"/>
      <c r="AS146" s="103"/>
      <c r="AT146" s="103"/>
      <c r="AU146" s="103"/>
      <c r="AV146" s="103"/>
      <c r="AW146" s="103"/>
      <c r="AX146" s="103"/>
      <c r="AY146" s="103"/>
      <c r="AZ146" s="103"/>
      <c r="BA146" s="103"/>
      <c r="BB146" s="103"/>
      <c r="BC146" s="103"/>
    </row>
    <row r="147" spans="1:56" s="62" customFormat="1" ht="14.25" customHeight="1" x14ac:dyDescent="0.2">
      <c r="A147" s="118"/>
      <c r="B147" s="71" t="s">
        <v>345</v>
      </c>
      <c r="C147" s="64" t="s">
        <v>624</v>
      </c>
      <c r="D147" s="73" t="s">
        <v>188</v>
      </c>
      <c r="E147" s="73" t="s">
        <v>78</v>
      </c>
      <c r="F147" s="71" t="s">
        <v>128</v>
      </c>
      <c r="G147" s="71" t="s">
        <v>151</v>
      </c>
      <c r="H147" s="146" t="s">
        <v>363</v>
      </c>
      <c r="I147" s="200" t="s">
        <v>528</v>
      </c>
      <c r="J147" s="67" t="s">
        <v>243</v>
      </c>
      <c r="K147" s="95"/>
      <c r="L147" s="95"/>
      <c r="M147" s="121"/>
      <c r="N147" s="67">
        <v>6</v>
      </c>
      <c r="O147" s="67"/>
      <c r="P147" s="67">
        <v>1</v>
      </c>
      <c r="Q147" s="66"/>
      <c r="R147" s="67">
        <v>6</v>
      </c>
      <c r="S147" s="67"/>
      <c r="T147" s="67">
        <v>1</v>
      </c>
      <c r="U147" s="67"/>
      <c r="V147" s="67">
        <v>0</v>
      </c>
      <c r="W147" s="67"/>
      <c r="X147" s="67">
        <v>6</v>
      </c>
      <c r="Y147" s="67"/>
      <c r="Z147" s="66">
        <v>1</v>
      </c>
      <c r="AA147" s="66"/>
      <c r="AB147" s="66">
        <v>0</v>
      </c>
      <c r="AC147" s="66"/>
      <c r="AD147" s="66">
        <v>0</v>
      </c>
      <c r="AE147" s="66"/>
      <c r="AF147" s="67">
        <v>0</v>
      </c>
      <c r="AG147" s="67"/>
      <c r="AH147" s="67"/>
      <c r="AI147" s="67"/>
      <c r="AJ147" s="67"/>
      <c r="AK147" s="67"/>
      <c r="AL147" s="67"/>
      <c r="AM147" s="67"/>
      <c r="AN147" s="67">
        <v>0</v>
      </c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2" t="s">
        <v>621</v>
      </c>
    </row>
    <row r="148" spans="1:56" s="62" customFormat="1" ht="15" customHeight="1" x14ac:dyDescent="0.2">
      <c r="A148" s="118"/>
      <c r="B148" s="71" t="s">
        <v>345</v>
      </c>
      <c r="C148" s="64" t="s">
        <v>624</v>
      </c>
      <c r="D148" s="73" t="s">
        <v>137</v>
      </c>
      <c r="E148" s="73" t="s">
        <v>139</v>
      </c>
      <c r="F148" s="71" t="s">
        <v>126</v>
      </c>
      <c r="G148" s="71" t="s">
        <v>242</v>
      </c>
      <c r="H148" s="146" t="s">
        <v>363</v>
      </c>
      <c r="I148" s="200" t="s">
        <v>530</v>
      </c>
      <c r="J148" s="67" t="s">
        <v>243</v>
      </c>
      <c r="K148" s="87" t="s">
        <v>419</v>
      </c>
      <c r="L148" s="95"/>
      <c r="M148" s="121"/>
      <c r="N148" s="67">
        <v>24</v>
      </c>
      <c r="O148" s="67"/>
      <c r="P148" s="67">
        <v>1</v>
      </c>
      <c r="Q148" s="66"/>
      <c r="R148" s="67">
        <v>24</v>
      </c>
      <c r="S148" s="67"/>
      <c r="T148" s="67">
        <v>1</v>
      </c>
      <c r="U148" s="67"/>
      <c r="V148" s="67">
        <v>1</v>
      </c>
      <c r="W148" s="67"/>
      <c r="X148" s="67">
        <v>24</v>
      </c>
      <c r="Y148" s="67"/>
      <c r="Z148" s="66">
        <v>2</v>
      </c>
      <c r="AA148" s="66"/>
      <c r="AB148" s="66">
        <v>2</v>
      </c>
      <c r="AC148" s="66"/>
      <c r="AD148" s="66">
        <v>2</v>
      </c>
      <c r="AE148" s="66"/>
      <c r="AF148" s="67">
        <v>24</v>
      </c>
      <c r="AG148" s="67"/>
      <c r="AH148" s="67">
        <v>1</v>
      </c>
      <c r="AI148" s="67"/>
      <c r="AJ148" s="67">
        <v>1</v>
      </c>
      <c r="AK148" s="67"/>
      <c r="AL148" s="67">
        <v>1</v>
      </c>
      <c r="AM148" s="67"/>
      <c r="AN148" s="67">
        <v>24</v>
      </c>
      <c r="AO148" s="67"/>
      <c r="AP148" s="67">
        <v>1</v>
      </c>
      <c r="AQ148" s="67"/>
      <c r="AR148" s="67">
        <v>1</v>
      </c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2" t="s">
        <v>621</v>
      </c>
    </row>
    <row r="149" spans="1:56" s="62" customFormat="1" ht="15" customHeight="1" x14ac:dyDescent="0.2">
      <c r="A149" s="118"/>
      <c r="B149" s="71" t="s">
        <v>345</v>
      </c>
      <c r="C149" s="64" t="s">
        <v>624</v>
      </c>
      <c r="D149" s="73" t="s">
        <v>140</v>
      </c>
      <c r="E149" s="73" t="s">
        <v>141</v>
      </c>
      <c r="F149" s="71" t="s">
        <v>129</v>
      </c>
      <c r="G149" s="201" t="s">
        <v>512</v>
      </c>
      <c r="H149" s="146" t="s">
        <v>363</v>
      </c>
      <c r="I149" s="200" t="s">
        <v>527</v>
      </c>
      <c r="J149" s="67" t="s">
        <v>243</v>
      </c>
      <c r="K149" s="87" t="s">
        <v>419</v>
      </c>
      <c r="L149" s="85" t="s">
        <v>662</v>
      </c>
      <c r="M149" s="129">
        <v>20000</v>
      </c>
      <c r="N149" s="67">
        <v>18</v>
      </c>
      <c r="O149" s="67"/>
      <c r="P149" s="67">
        <v>1</v>
      </c>
      <c r="Q149" s="66"/>
      <c r="R149" s="67">
        <v>18</v>
      </c>
      <c r="S149" s="67"/>
      <c r="T149" s="67">
        <v>1</v>
      </c>
      <c r="U149" s="67"/>
      <c r="V149" s="67">
        <v>1</v>
      </c>
      <c r="W149" s="67"/>
      <c r="X149" s="67">
        <v>18</v>
      </c>
      <c r="Y149" s="67"/>
      <c r="Z149" s="66">
        <v>1</v>
      </c>
      <c r="AA149" s="66"/>
      <c r="AB149" s="66">
        <v>1</v>
      </c>
      <c r="AC149" s="66"/>
      <c r="AD149" s="66">
        <v>1</v>
      </c>
      <c r="AE149" s="66"/>
      <c r="AF149" s="67">
        <v>18</v>
      </c>
      <c r="AG149" s="67"/>
      <c r="AH149" s="67">
        <v>1</v>
      </c>
      <c r="AI149" s="67"/>
      <c r="AJ149" s="67">
        <v>1</v>
      </c>
      <c r="AK149" s="67"/>
      <c r="AL149" s="67">
        <v>1</v>
      </c>
      <c r="AM149" s="67"/>
      <c r="AN149" s="67">
        <v>18</v>
      </c>
      <c r="AO149" s="67"/>
      <c r="AP149" s="67">
        <v>1</v>
      </c>
      <c r="AQ149" s="67"/>
      <c r="AR149" s="67">
        <v>1</v>
      </c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2" t="s">
        <v>621</v>
      </c>
    </row>
    <row r="150" spans="1:56" s="62" customFormat="1" ht="15" customHeight="1" x14ac:dyDescent="0.2">
      <c r="A150" s="118"/>
      <c r="B150" s="71" t="s">
        <v>345</v>
      </c>
      <c r="C150" s="64" t="s">
        <v>624</v>
      </c>
      <c r="D150" s="73" t="s">
        <v>414</v>
      </c>
      <c r="E150" s="73" t="s">
        <v>413</v>
      </c>
      <c r="F150" s="71" t="s">
        <v>361</v>
      </c>
      <c r="G150" s="201" t="s">
        <v>532</v>
      </c>
      <c r="H150" s="71" t="s">
        <v>361</v>
      </c>
      <c r="I150" s="200" t="s">
        <v>531</v>
      </c>
      <c r="J150" s="115" t="s">
        <v>243</v>
      </c>
      <c r="K150" s="95"/>
      <c r="L150" s="95"/>
      <c r="M150" s="121"/>
      <c r="N150" s="67">
        <v>12</v>
      </c>
      <c r="O150" s="67"/>
      <c r="P150" s="67">
        <v>1</v>
      </c>
      <c r="Q150" s="66"/>
      <c r="R150" s="67">
        <v>12</v>
      </c>
      <c r="S150" s="67"/>
      <c r="T150" s="67">
        <v>1</v>
      </c>
      <c r="U150" s="67"/>
      <c r="V150" s="67">
        <v>1</v>
      </c>
      <c r="W150" s="67"/>
      <c r="X150" s="67">
        <v>12</v>
      </c>
      <c r="Y150" s="67"/>
      <c r="Z150" s="66">
        <v>1</v>
      </c>
      <c r="AA150" s="66"/>
      <c r="AB150" s="66">
        <v>1</v>
      </c>
      <c r="AC150" s="66"/>
      <c r="AD150" s="66">
        <v>1</v>
      </c>
      <c r="AE150" s="66"/>
      <c r="AF150" s="67">
        <v>12</v>
      </c>
      <c r="AG150" s="67"/>
      <c r="AH150" s="67">
        <v>1</v>
      </c>
      <c r="AI150" s="67"/>
      <c r="AJ150" s="67">
        <v>1</v>
      </c>
      <c r="AK150" s="67"/>
      <c r="AL150" s="67">
        <v>1</v>
      </c>
      <c r="AM150" s="67"/>
      <c r="AN150" s="67">
        <v>12</v>
      </c>
      <c r="AO150" s="67"/>
      <c r="AP150" s="67">
        <v>1</v>
      </c>
      <c r="AQ150" s="67"/>
      <c r="AR150" s="67">
        <v>1</v>
      </c>
      <c r="AS150" s="67"/>
      <c r="AT150" s="67">
        <v>12</v>
      </c>
      <c r="AU150" s="67"/>
      <c r="AV150" s="67">
        <v>12</v>
      </c>
      <c r="AW150" s="67"/>
      <c r="AX150" s="67">
        <v>12</v>
      </c>
      <c r="AY150" s="67"/>
      <c r="AZ150" s="67"/>
      <c r="BA150" s="67"/>
      <c r="BB150" s="67">
        <v>12</v>
      </c>
      <c r="BC150" s="67"/>
      <c r="BD150" s="62" t="s">
        <v>621</v>
      </c>
    </row>
    <row r="151" spans="1:56" s="62" customFormat="1" ht="15" customHeight="1" x14ac:dyDescent="0.2">
      <c r="A151" s="118"/>
      <c r="B151" s="71" t="s">
        <v>345</v>
      </c>
      <c r="C151" s="64" t="s">
        <v>624</v>
      </c>
      <c r="D151" s="73" t="s">
        <v>136</v>
      </c>
      <c r="E151" s="73" t="s">
        <v>77</v>
      </c>
      <c r="F151" s="71" t="s">
        <v>128</v>
      </c>
      <c r="G151" s="71" t="s">
        <v>352</v>
      </c>
      <c r="H151" s="146" t="s">
        <v>363</v>
      </c>
      <c r="I151" s="200" t="s">
        <v>529</v>
      </c>
      <c r="J151" s="67" t="s">
        <v>243</v>
      </c>
      <c r="K151" s="95"/>
      <c r="L151" s="95"/>
      <c r="M151" s="121"/>
      <c r="N151" s="67">
        <v>24</v>
      </c>
      <c r="O151" s="67"/>
      <c r="P151" s="67">
        <v>1</v>
      </c>
      <c r="Q151" s="66"/>
      <c r="R151" s="67">
        <v>24</v>
      </c>
      <c r="S151" s="67"/>
      <c r="T151" s="67">
        <v>1</v>
      </c>
      <c r="U151" s="67"/>
      <c r="V151" s="67">
        <v>1</v>
      </c>
      <c r="W151" s="67"/>
      <c r="X151" s="67">
        <v>24</v>
      </c>
      <c r="Y151" s="67"/>
      <c r="Z151" s="66">
        <v>2</v>
      </c>
      <c r="AA151" s="66"/>
      <c r="AB151" s="66">
        <v>2</v>
      </c>
      <c r="AC151" s="66"/>
      <c r="AD151" s="66">
        <v>2</v>
      </c>
      <c r="AE151" s="66"/>
      <c r="AF151" s="67">
        <v>24</v>
      </c>
      <c r="AG151" s="67"/>
      <c r="AH151" s="67">
        <v>1</v>
      </c>
      <c r="AI151" s="67"/>
      <c r="AJ151" s="67">
        <v>1</v>
      </c>
      <c r="AK151" s="67"/>
      <c r="AL151" s="67">
        <v>1</v>
      </c>
      <c r="AM151" s="67"/>
      <c r="AN151" s="67">
        <v>24</v>
      </c>
      <c r="AO151" s="67"/>
      <c r="AP151" s="67">
        <v>1</v>
      </c>
      <c r="AQ151" s="67"/>
      <c r="AR151" s="67">
        <v>1</v>
      </c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2" t="s">
        <v>621</v>
      </c>
    </row>
    <row r="152" spans="1:56" s="62" customFormat="1" ht="15" customHeight="1" x14ac:dyDescent="0.2">
      <c r="A152" s="69"/>
      <c r="B152" s="69" t="s">
        <v>345</v>
      </c>
      <c r="C152" s="69"/>
      <c r="D152" s="69"/>
      <c r="E152" s="69" t="s">
        <v>354</v>
      </c>
      <c r="F152" s="69"/>
      <c r="G152" s="69"/>
      <c r="H152" s="69"/>
      <c r="I152" s="69"/>
      <c r="J152" s="69"/>
      <c r="K152" s="69"/>
      <c r="L152" s="69"/>
      <c r="M152" s="69"/>
      <c r="N152" s="70">
        <f>SUM(N147:N151)</f>
        <v>84</v>
      </c>
      <c r="O152" s="70">
        <f t="shared" ref="O152:AM152" si="117">SUM(O147:O151)</f>
        <v>0</v>
      </c>
      <c r="P152" s="70">
        <f t="shared" si="117"/>
        <v>5</v>
      </c>
      <c r="Q152" s="70">
        <f t="shared" si="117"/>
        <v>0</v>
      </c>
      <c r="R152" s="70">
        <f>SUM(R147:R151)</f>
        <v>84</v>
      </c>
      <c r="S152" s="70">
        <f t="shared" si="117"/>
        <v>0</v>
      </c>
      <c r="T152" s="70">
        <f t="shared" si="117"/>
        <v>5</v>
      </c>
      <c r="U152" s="70">
        <f t="shared" si="117"/>
        <v>0</v>
      </c>
      <c r="V152" s="70">
        <f t="shared" si="117"/>
        <v>4</v>
      </c>
      <c r="W152" s="70">
        <f t="shared" si="117"/>
        <v>0</v>
      </c>
      <c r="X152" s="70">
        <f>SUM(X147:X151)</f>
        <v>84</v>
      </c>
      <c r="Y152" s="70">
        <f t="shared" si="117"/>
        <v>0</v>
      </c>
      <c r="Z152" s="70">
        <f t="shared" si="117"/>
        <v>7</v>
      </c>
      <c r="AA152" s="70">
        <f t="shared" si="117"/>
        <v>0</v>
      </c>
      <c r="AB152" s="70">
        <f t="shared" si="117"/>
        <v>6</v>
      </c>
      <c r="AC152" s="70">
        <f t="shared" si="117"/>
        <v>0</v>
      </c>
      <c r="AD152" s="70">
        <f>SUM(AD147:AD151)</f>
        <v>6</v>
      </c>
      <c r="AE152" s="70">
        <f>SUM(AE147:AE151)</f>
        <v>0</v>
      </c>
      <c r="AF152" s="70">
        <f>SUM(AF147:AF151)</f>
        <v>78</v>
      </c>
      <c r="AG152" s="70">
        <f t="shared" si="117"/>
        <v>0</v>
      </c>
      <c r="AH152" s="70">
        <f t="shared" si="117"/>
        <v>4</v>
      </c>
      <c r="AI152" s="70">
        <f t="shared" si="117"/>
        <v>0</v>
      </c>
      <c r="AJ152" s="70">
        <f t="shared" si="117"/>
        <v>4</v>
      </c>
      <c r="AK152" s="70">
        <f t="shared" si="117"/>
        <v>0</v>
      </c>
      <c r="AL152" s="70">
        <f t="shared" si="117"/>
        <v>4</v>
      </c>
      <c r="AM152" s="70">
        <f t="shared" si="117"/>
        <v>0</v>
      </c>
      <c r="AN152" s="70">
        <f>SUM(AN147:AN151)</f>
        <v>78</v>
      </c>
      <c r="AO152" s="70">
        <f t="shared" ref="AO152" si="118">SUM(AO147:AO151)</f>
        <v>0</v>
      </c>
      <c r="AP152" s="70">
        <f t="shared" ref="AP152:AS152" si="119">SUM(AP147:AP151)</f>
        <v>4</v>
      </c>
      <c r="AQ152" s="70">
        <f t="shared" si="119"/>
        <v>0</v>
      </c>
      <c r="AR152" s="70">
        <f t="shared" si="119"/>
        <v>4</v>
      </c>
      <c r="AS152" s="70">
        <f t="shared" si="119"/>
        <v>0</v>
      </c>
      <c r="AT152" s="70">
        <f t="shared" ref="AT152:BC152" si="120">SUM(AT147:AT151)</f>
        <v>12</v>
      </c>
      <c r="AU152" s="70">
        <f t="shared" si="120"/>
        <v>0</v>
      </c>
      <c r="AV152" s="70">
        <f>SUM(AV147:AV151)</f>
        <v>12</v>
      </c>
      <c r="AW152" s="70">
        <f>SUM(AW147:AW151)</f>
        <v>0</v>
      </c>
      <c r="AX152" s="70">
        <f>SUM(AX147:AX151)</f>
        <v>12</v>
      </c>
      <c r="AY152" s="70"/>
      <c r="AZ152" s="70">
        <f t="shared" si="120"/>
        <v>0</v>
      </c>
      <c r="BA152" s="70">
        <f t="shared" si="120"/>
        <v>0</v>
      </c>
      <c r="BB152" s="70">
        <f t="shared" si="120"/>
        <v>12</v>
      </c>
      <c r="BC152" s="70">
        <f t="shared" si="120"/>
        <v>0</v>
      </c>
    </row>
    <row r="153" spans="1:56" s="62" customFormat="1" ht="15" customHeight="1" x14ac:dyDescent="0.2">
      <c r="A153" s="118"/>
      <c r="B153" s="71"/>
      <c r="C153" s="72"/>
      <c r="D153" s="73"/>
      <c r="E153" s="73"/>
      <c r="F153" s="71"/>
      <c r="G153" s="71"/>
      <c r="H153" s="71"/>
      <c r="I153" s="71"/>
      <c r="J153" s="67"/>
      <c r="K153" s="95"/>
      <c r="L153" s="95"/>
      <c r="M153" s="121"/>
      <c r="N153" s="67"/>
      <c r="O153" s="67"/>
      <c r="P153" s="67"/>
      <c r="Q153" s="66"/>
      <c r="R153" s="67"/>
      <c r="S153" s="67"/>
      <c r="T153" s="67"/>
      <c r="U153" s="67"/>
      <c r="V153" s="67"/>
      <c r="W153" s="67"/>
      <c r="X153" s="67"/>
      <c r="Y153" s="67"/>
      <c r="Z153" s="66"/>
      <c r="AA153" s="66"/>
      <c r="AB153" s="66"/>
      <c r="AC153" s="66"/>
      <c r="AD153" s="66"/>
      <c r="AE153" s="66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</row>
    <row r="154" spans="1:56" s="62" customFormat="1" ht="15" customHeight="1" x14ac:dyDescent="0.2">
      <c r="A154" s="63"/>
      <c r="B154" s="71" t="s">
        <v>327</v>
      </c>
      <c r="C154" s="64" t="s">
        <v>624</v>
      </c>
      <c r="D154" s="73" t="s">
        <v>71</v>
      </c>
      <c r="E154" s="73" t="s">
        <v>72</v>
      </c>
      <c r="F154" s="79" t="s">
        <v>128</v>
      </c>
      <c r="G154" s="201" t="s">
        <v>532</v>
      </c>
      <c r="H154" s="146" t="s">
        <v>363</v>
      </c>
      <c r="I154" s="200" t="s">
        <v>531</v>
      </c>
      <c r="J154" s="67" t="s">
        <v>243</v>
      </c>
      <c r="K154" s="98"/>
      <c r="L154" s="98"/>
      <c r="M154" s="98"/>
      <c r="N154" s="66">
        <v>18</v>
      </c>
      <c r="O154" s="66"/>
      <c r="P154" s="66">
        <v>1</v>
      </c>
      <c r="Q154" s="66"/>
      <c r="R154" s="66">
        <v>18</v>
      </c>
      <c r="S154" s="67"/>
      <c r="T154" s="67">
        <v>1</v>
      </c>
      <c r="U154" s="67"/>
      <c r="V154" s="67">
        <v>1</v>
      </c>
      <c r="W154" s="67"/>
      <c r="X154" s="66">
        <v>18</v>
      </c>
      <c r="Y154" s="67"/>
      <c r="Z154" s="66">
        <v>1</v>
      </c>
      <c r="AA154" s="66"/>
      <c r="AB154" s="66">
        <v>1</v>
      </c>
      <c r="AC154" s="66"/>
      <c r="AD154" s="66">
        <v>1</v>
      </c>
      <c r="AE154" s="66"/>
      <c r="AF154" s="66">
        <v>18</v>
      </c>
      <c r="AG154" s="67"/>
      <c r="AH154" s="67">
        <v>1</v>
      </c>
      <c r="AI154" s="67"/>
      <c r="AJ154" s="67">
        <v>1</v>
      </c>
      <c r="AK154" s="67"/>
      <c r="AL154" s="67">
        <v>1</v>
      </c>
      <c r="AM154" s="67"/>
      <c r="AN154" s="66">
        <v>18</v>
      </c>
      <c r="AO154" s="67"/>
      <c r="AP154" s="67">
        <v>1</v>
      </c>
      <c r="AQ154" s="67"/>
      <c r="AR154" s="67">
        <v>1</v>
      </c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</row>
    <row r="155" spans="1:56" s="62" customFormat="1" ht="15" customHeight="1" x14ac:dyDescent="0.2">
      <c r="A155" s="63"/>
      <c r="B155" s="71" t="s">
        <v>327</v>
      </c>
      <c r="C155" s="64" t="s">
        <v>624</v>
      </c>
      <c r="D155" s="73" t="s">
        <v>69</v>
      </c>
      <c r="E155" s="73" t="s">
        <v>70</v>
      </c>
      <c r="F155" s="79" t="s">
        <v>128</v>
      </c>
      <c r="G155" s="71" t="s">
        <v>151</v>
      </c>
      <c r="H155" s="146" t="s">
        <v>363</v>
      </c>
      <c r="I155" s="200" t="s">
        <v>528</v>
      </c>
      <c r="J155" s="67" t="s">
        <v>243</v>
      </c>
      <c r="K155" s="98"/>
      <c r="L155" s="98"/>
      <c r="M155" s="98"/>
      <c r="N155" s="67">
        <v>6</v>
      </c>
      <c r="O155" s="67"/>
      <c r="P155" s="67">
        <v>1</v>
      </c>
      <c r="Q155" s="66"/>
      <c r="R155" s="67">
        <v>6</v>
      </c>
      <c r="S155" s="67"/>
      <c r="T155" s="67">
        <v>0</v>
      </c>
      <c r="U155" s="67"/>
      <c r="V155" s="67">
        <v>1</v>
      </c>
      <c r="W155" s="67"/>
      <c r="X155" s="67">
        <v>6</v>
      </c>
      <c r="Y155" s="67"/>
      <c r="Z155" s="66">
        <v>0</v>
      </c>
      <c r="AA155" s="66"/>
      <c r="AB155" s="66">
        <v>1</v>
      </c>
      <c r="AC155" s="66"/>
      <c r="AD155" s="66">
        <v>1</v>
      </c>
      <c r="AE155" s="66"/>
      <c r="AF155" s="67">
        <v>0</v>
      </c>
      <c r="AG155" s="67"/>
      <c r="AH155" s="67"/>
      <c r="AI155" s="67"/>
      <c r="AJ155" s="67"/>
      <c r="AK155" s="67"/>
      <c r="AL155" s="67"/>
      <c r="AM155" s="67"/>
      <c r="AN155" s="67">
        <v>0</v>
      </c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</row>
    <row r="156" spans="1:56" s="62" customFormat="1" ht="15" customHeight="1" x14ac:dyDescent="0.2">
      <c r="A156" s="69"/>
      <c r="B156" s="69" t="s">
        <v>327</v>
      </c>
      <c r="C156" s="69"/>
      <c r="D156" s="69"/>
      <c r="E156" s="69" t="s">
        <v>354</v>
      </c>
      <c r="F156" s="69"/>
      <c r="G156" s="69"/>
      <c r="H156" s="69"/>
      <c r="I156" s="69"/>
      <c r="J156" s="69"/>
      <c r="K156" s="69"/>
      <c r="L156" s="69"/>
      <c r="M156" s="69"/>
      <c r="N156" s="70">
        <f t="shared" ref="N156:AM156" si="121">SUM(N154:N155)</f>
        <v>24</v>
      </c>
      <c r="O156" s="70">
        <f t="shared" si="121"/>
        <v>0</v>
      </c>
      <c r="P156" s="70">
        <f t="shared" si="121"/>
        <v>2</v>
      </c>
      <c r="Q156" s="70">
        <f t="shared" si="121"/>
        <v>0</v>
      </c>
      <c r="R156" s="70">
        <f t="shared" si="121"/>
        <v>24</v>
      </c>
      <c r="S156" s="70">
        <f t="shared" si="121"/>
        <v>0</v>
      </c>
      <c r="T156" s="70">
        <f t="shared" si="121"/>
        <v>1</v>
      </c>
      <c r="U156" s="70">
        <f t="shared" si="121"/>
        <v>0</v>
      </c>
      <c r="V156" s="70">
        <f t="shared" si="121"/>
        <v>2</v>
      </c>
      <c r="W156" s="70">
        <f t="shared" si="121"/>
        <v>0</v>
      </c>
      <c r="X156" s="70">
        <f t="shared" si="121"/>
        <v>24</v>
      </c>
      <c r="Y156" s="70">
        <f t="shared" si="121"/>
        <v>0</v>
      </c>
      <c r="Z156" s="70">
        <f t="shared" si="121"/>
        <v>1</v>
      </c>
      <c r="AA156" s="70">
        <f t="shared" si="121"/>
        <v>0</v>
      </c>
      <c r="AB156" s="70">
        <f t="shared" si="121"/>
        <v>2</v>
      </c>
      <c r="AC156" s="70">
        <f t="shared" si="121"/>
        <v>0</v>
      </c>
      <c r="AD156" s="70">
        <f t="shared" si="121"/>
        <v>2</v>
      </c>
      <c r="AE156" s="70">
        <f t="shared" si="121"/>
        <v>0</v>
      </c>
      <c r="AF156" s="70">
        <f t="shared" si="121"/>
        <v>18</v>
      </c>
      <c r="AG156" s="70">
        <f t="shared" si="121"/>
        <v>0</v>
      </c>
      <c r="AH156" s="70">
        <f t="shared" si="121"/>
        <v>1</v>
      </c>
      <c r="AI156" s="70">
        <f t="shared" si="121"/>
        <v>0</v>
      </c>
      <c r="AJ156" s="70">
        <f t="shared" si="121"/>
        <v>1</v>
      </c>
      <c r="AK156" s="70">
        <f t="shared" si="121"/>
        <v>0</v>
      </c>
      <c r="AL156" s="70">
        <f t="shared" si="121"/>
        <v>1</v>
      </c>
      <c r="AM156" s="70">
        <f t="shared" si="121"/>
        <v>0</v>
      </c>
      <c r="AN156" s="70">
        <f t="shared" ref="AN156:AO156" si="122">SUM(AN154:AN155)</f>
        <v>18</v>
      </c>
      <c r="AO156" s="70">
        <f t="shared" si="122"/>
        <v>0</v>
      </c>
      <c r="AP156" s="70">
        <f t="shared" ref="AP156:AS156" si="123">SUM(AP154:AP155)</f>
        <v>1</v>
      </c>
      <c r="AQ156" s="70">
        <f t="shared" si="123"/>
        <v>0</v>
      </c>
      <c r="AR156" s="70">
        <f t="shared" si="123"/>
        <v>1</v>
      </c>
      <c r="AS156" s="70">
        <f t="shared" si="123"/>
        <v>0</v>
      </c>
      <c r="AT156" s="70">
        <f t="shared" ref="AT156:BC156" si="124">SUM(AT154:AT155)</f>
        <v>0</v>
      </c>
      <c r="AU156" s="70">
        <f t="shared" si="124"/>
        <v>0</v>
      </c>
      <c r="AV156" s="70">
        <f>SUM(AV154:AV155)</f>
        <v>0</v>
      </c>
      <c r="AW156" s="70">
        <f>SUM(AW154:AW155)</f>
        <v>0</v>
      </c>
      <c r="AX156" s="70">
        <f>SUM(AX154:AX155)</f>
        <v>0</v>
      </c>
      <c r="AY156" s="70"/>
      <c r="AZ156" s="70">
        <f t="shared" si="124"/>
        <v>0</v>
      </c>
      <c r="BA156" s="70">
        <f t="shared" si="124"/>
        <v>0</v>
      </c>
      <c r="BB156" s="70">
        <f t="shared" si="124"/>
        <v>0</v>
      </c>
      <c r="BC156" s="70">
        <f t="shared" si="124"/>
        <v>0</v>
      </c>
    </row>
    <row r="157" spans="1:56" s="62" customFormat="1" ht="15" customHeight="1" x14ac:dyDescent="0.2">
      <c r="A157" s="63"/>
      <c r="B157" s="71"/>
      <c r="C157" s="72"/>
      <c r="D157" s="73"/>
      <c r="E157" s="73"/>
      <c r="F157" s="79"/>
      <c r="G157" s="71"/>
      <c r="H157" s="71"/>
      <c r="I157" s="71"/>
      <c r="J157" s="67"/>
      <c r="K157" s="98"/>
      <c r="L157" s="98"/>
      <c r="M157" s="98"/>
      <c r="N157" s="67"/>
      <c r="O157" s="67"/>
      <c r="P157" s="67"/>
      <c r="Q157" s="66"/>
      <c r="R157" s="67"/>
      <c r="S157" s="67"/>
      <c r="T157" s="67"/>
      <c r="U157" s="67"/>
      <c r="V157" s="67"/>
      <c r="W157" s="67"/>
      <c r="X157" s="67"/>
      <c r="Y157" s="67"/>
      <c r="Z157" s="66"/>
      <c r="AA157" s="66"/>
      <c r="AB157" s="66"/>
      <c r="AC157" s="66"/>
      <c r="AD157" s="66"/>
      <c r="AE157" s="66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</row>
    <row r="158" spans="1:56" s="62" customFormat="1" ht="15" customHeight="1" x14ac:dyDescent="0.2">
      <c r="A158" s="63"/>
      <c r="B158" s="64" t="s">
        <v>340</v>
      </c>
      <c r="C158" s="64" t="s">
        <v>624</v>
      </c>
      <c r="D158" s="73" t="s">
        <v>405</v>
      </c>
      <c r="E158" s="73" t="s">
        <v>406</v>
      </c>
      <c r="F158" s="146" t="s">
        <v>357</v>
      </c>
      <c r="G158" s="201" t="s">
        <v>532</v>
      </c>
      <c r="H158" s="146" t="s">
        <v>357</v>
      </c>
      <c r="I158" s="200" t="s">
        <v>531</v>
      </c>
      <c r="J158" s="115" t="s">
        <v>243</v>
      </c>
      <c r="K158" s="98"/>
      <c r="L158" s="98"/>
      <c r="M158" s="98"/>
      <c r="N158" s="67">
        <v>14</v>
      </c>
      <c r="O158" s="67"/>
      <c r="P158" s="67">
        <v>1</v>
      </c>
      <c r="Q158" s="66"/>
      <c r="R158" s="67">
        <v>14</v>
      </c>
      <c r="S158" s="67"/>
      <c r="T158" s="67">
        <v>1</v>
      </c>
      <c r="U158" s="67"/>
      <c r="V158" s="67">
        <v>1</v>
      </c>
      <c r="W158" s="67"/>
      <c r="X158" s="67">
        <v>14</v>
      </c>
      <c r="Y158" s="67"/>
      <c r="Z158" s="66">
        <v>1</v>
      </c>
      <c r="AA158" s="66"/>
      <c r="AB158" s="66">
        <v>1</v>
      </c>
      <c r="AC158" s="66"/>
      <c r="AD158" s="66">
        <v>1</v>
      </c>
      <c r="AE158" s="66"/>
      <c r="AF158" s="67">
        <v>14</v>
      </c>
      <c r="AG158" s="67"/>
      <c r="AH158" s="67">
        <v>1</v>
      </c>
      <c r="AI158" s="67"/>
      <c r="AJ158" s="67">
        <v>1</v>
      </c>
      <c r="AK158" s="67"/>
      <c r="AL158" s="67">
        <v>1</v>
      </c>
      <c r="AM158" s="67"/>
      <c r="AN158" s="67">
        <v>14</v>
      </c>
      <c r="AO158" s="67"/>
      <c r="AP158" s="67">
        <v>1</v>
      </c>
      <c r="AQ158" s="67"/>
      <c r="AR158" s="67">
        <v>1</v>
      </c>
      <c r="AS158" s="67"/>
      <c r="AT158" s="67">
        <v>14</v>
      </c>
      <c r="AU158" s="67"/>
      <c r="AV158" s="67">
        <v>14</v>
      </c>
      <c r="AW158" s="67"/>
      <c r="AX158" s="67"/>
      <c r="AY158" s="67"/>
      <c r="AZ158" s="67"/>
      <c r="BA158" s="67"/>
      <c r="BB158" s="67">
        <v>14</v>
      </c>
      <c r="BC158" s="67"/>
    </row>
    <row r="159" spans="1:56" s="62" customFormat="1" ht="15" customHeight="1" x14ac:dyDescent="0.2">
      <c r="A159" s="63"/>
      <c r="B159" s="64" t="s">
        <v>340</v>
      </c>
      <c r="C159" s="64" t="s">
        <v>624</v>
      </c>
      <c r="D159" s="73" t="s">
        <v>409</v>
      </c>
      <c r="E159" s="73" t="s">
        <v>408</v>
      </c>
      <c r="F159" s="71" t="s">
        <v>361</v>
      </c>
      <c r="G159" s="201" t="s">
        <v>532</v>
      </c>
      <c r="H159" s="71" t="s">
        <v>361</v>
      </c>
      <c r="I159" s="200" t="s">
        <v>531</v>
      </c>
      <c r="J159" s="115" t="s">
        <v>243</v>
      </c>
      <c r="K159" s="98"/>
      <c r="L159" s="98"/>
      <c r="M159" s="98"/>
      <c r="N159" s="67">
        <v>12</v>
      </c>
      <c r="O159" s="67"/>
      <c r="P159" s="67">
        <v>1</v>
      </c>
      <c r="Q159" s="66"/>
      <c r="R159" s="67">
        <v>12</v>
      </c>
      <c r="S159" s="67"/>
      <c r="T159" s="67">
        <v>1</v>
      </c>
      <c r="U159" s="67"/>
      <c r="V159" s="67">
        <v>1</v>
      </c>
      <c r="W159" s="67"/>
      <c r="X159" s="67">
        <v>12</v>
      </c>
      <c r="Y159" s="67"/>
      <c r="Z159" s="66">
        <v>1</v>
      </c>
      <c r="AA159" s="66"/>
      <c r="AB159" s="66">
        <v>1</v>
      </c>
      <c r="AC159" s="66"/>
      <c r="AD159" s="66">
        <v>1</v>
      </c>
      <c r="AE159" s="66"/>
      <c r="AF159" s="67">
        <v>12</v>
      </c>
      <c r="AG159" s="67"/>
      <c r="AH159" s="67">
        <v>1</v>
      </c>
      <c r="AI159" s="67"/>
      <c r="AJ159" s="67">
        <v>1</v>
      </c>
      <c r="AK159" s="67"/>
      <c r="AL159" s="67">
        <v>1</v>
      </c>
      <c r="AM159" s="67"/>
      <c r="AN159" s="67">
        <v>12</v>
      </c>
      <c r="AO159" s="67"/>
      <c r="AP159" s="67">
        <v>1</v>
      </c>
      <c r="AQ159" s="67"/>
      <c r="AR159" s="67">
        <v>1</v>
      </c>
      <c r="AS159" s="67"/>
      <c r="AT159" s="67">
        <v>12</v>
      </c>
      <c r="AU159" s="67"/>
      <c r="AV159" s="67">
        <v>12</v>
      </c>
      <c r="AW159" s="67"/>
      <c r="AX159" s="67">
        <v>12</v>
      </c>
      <c r="AY159" s="67"/>
      <c r="AZ159" s="67"/>
      <c r="BA159" s="67"/>
      <c r="BB159" s="67">
        <v>12</v>
      </c>
      <c r="BC159" s="67"/>
    </row>
    <row r="160" spans="1:56" s="62" customFormat="1" ht="15" customHeight="1" x14ac:dyDescent="0.2">
      <c r="A160" s="116"/>
      <c r="B160" s="64" t="s">
        <v>340</v>
      </c>
      <c r="C160" s="64" t="s">
        <v>624</v>
      </c>
      <c r="D160" s="73" t="s">
        <v>203</v>
      </c>
      <c r="E160" s="73" t="s">
        <v>208</v>
      </c>
      <c r="F160" s="64" t="s">
        <v>125</v>
      </c>
      <c r="G160" s="71" t="s">
        <v>151</v>
      </c>
      <c r="H160" s="146" t="s">
        <v>363</v>
      </c>
      <c r="I160" s="200" t="s">
        <v>528</v>
      </c>
      <c r="J160" s="123" t="s">
        <v>243</v>
      </c>
      <c r="K160" s="87"/>
      <c r="L160" s="87"/>
      <c r="M160" s="124"/>
      <c r="N160" s="67">
        <v>6</v>
      </c>
      <c r="O160" s="123"/>
      <c r="P160" s="67">
        <v>1</v>
      </c>
      <c r="Q160" s="66"/>
      <c r="R160" s="123">
        <v>6</v>
      </c>
      <c r="S160" s="123"/>
      <c r="T160" s="67">
        <v>1</v>
      </c>
      <c r="U160" s="67"/>
      <c r="V160" s="67">
        <v>0</v>
      </c>
      <c r="W160" s="123"/>
      <c r="X160" s="123">
        <v>6</v>
      </c>
      <c r="Y160" s="123"/>
      <c r="Z160" s="66">
        <v>1</v>
      </c>
      <c r="AA160" s="66"/>
      <c r="AB160" s="66">
        <v>0</v>
      </c>
      <c r="AC160" s="66"/>
      <c r="AD160" s="66">
        <v>0</v>
      </c>
      <c r="AE160" s="123"/>
      <c r="AF160" s="123">
        <v>0</v>
      </c>
      <c r="AG160" s="86"/>
      <c r="AH160" s="86"/>
      <c r="AI160" s="86"/>
      <c r="AJ160" s="86"/>
      <c r="AK160" s="86"/>
      <c r="AL160" s="123"/>
      <c r="AM160" s="86"/>
      <c r="AN160" s="123">
        <v>0</v>
      </c>
      <c r="AO160" s="86"/>
      <c r="AP160" s="86"/>
      <c r="AQ160" s="86"/>
      <c r="AR160" s="86"/>
      <c r="AS160" s="86"/>
      <c r="AT160" s="86"/>
      <c r="AU160" s="86"/>
      <c r="AV160" s="86"/>
      <c r="AW160" s="86"/>
      <c r="AX160" s="123"/>
      <c r="AY160" s="86"/>
      <c r="AZ160" s="86"/>
      <c r="BA160" s="86"/>
      <c r="BB160" s="86"/>
      <c r="BC160" s="86"/>
    </row>
    <row r="161" spans="1:55" s="62" customFormat="1" ht="15" customHeight="1" x14ac:dyDescent="0.2">
      <c r="A161" s="114"/>
      <c r="B161" s="71" t="s">
        <v>340</v>
      </c>
      <c r="C161" s="64" t="s">
        <v>624</v>
      </c>
      <c r="D161" s="73" t="s">
        <v>196</v>
      </c>
      <c r="E161" s="73" t="s">
        <v>198</v>
      </c>
      <c r="F161" s="71" t="s">
        <v>127</v>
      </c>
      <c r="G161" s="201" t="s">
        <v>512</v>
      </c>
      <c r="H161" s="146" t="s">
        <v>363</v>
      </c>
      <c r="I161" s="200" t="s">
        <v>527</v>
      </c>
      <c r="J161" s="67" t="s">
        <v>243</v>
      </c>
      <c r="K161" s="95"/>
      <c r="L161" s="95"/>
      <c r="M161" s="74"/>
      <c r="N161" s="67">
        <v>18</v>
      </c>
      <c r="O161" s="67"/>
      <c r="P161" s="67">
        <v>1</v>
      </c>
      <c r="Q161" s="66"/>
      <c r="R161" s="67">
        <v>18</v>
      </c>
      <c r="S161" s="67"/>
      <c r="T161" s="67">
        <v>1</v>
      </c>
      <c r="U161" s="67"/>
      <c r="V161" s="67">
        <v>1</v>
      </c>
      <c r="W161" s="67"/>
      <c r="X161" s="67">
        <v>18</v>
      </c>
      <c r="Y161" s="67"/>
      <c r="Z161" s="66">
        <v>1</v>
      </c>
      <c r="AA161" s="66"/>
      <c r="AB161" s="66">
        <v>1</v>
      </c>
      <c r="AC161" s="66"/>
      <c r="AD161" s="66">
        <v>1</v>
      </c>
      <c r="AE161" s="66"/>
      <c r="AF161" s="67">
        <v>18</v>
      </c>
      <c r="AG161" s="67"/>
      <c r="AH161" s="67">
        <v>1</v>
      </c>
      <c r="AI161" s="67"/>
      <c r="AJ161" s="67">
        <v>1</v>
      </c>
      <c r="AK161" s="67"/>
      <c r="AL161" s="67">
        <v>1</v>
      </c>
      <c r="AM161" s="67"/>
      <c r="AN161" s="67">
        <v>18</v>
      </c>
      <c r="AO161" s="67"/>
      <c r="AP161" s="67">
        <v>1</v>
      </c>
      <c r="AQ161" s="67"/>
      <c r="AR161" s="67">
        <v>1</v>
      </c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</row>
    <row r="162" spans="1:55" s="86" customFormat="1" ht="15" customHeight="1" x14ac:dyDescent="0.2">
      <c r="A162" s="114"/>
      <c r="B162" s="71" t="s">
        <v>340</v>
      </c>
      <c r="C162" s="64" t="s">
        <v>624</v>
      </c>
      <c r="D162" s="73" t="s">
        <v>195</v>
      </c>
      <c r="E162" s="73" t="s">
        <v>197</v>
      </c>
      <c r="F162" s="71" t="s">
        <v>126</v>
      </c>
      <c r="G162" s="71" t="s">
        <v>242</v>
      </c>
      <c r="H162" s="146" t="s">
        <v>363</v>
      </c>
      <c r="I162" s="200" t="s">
        <v>530</v>
      </c>
      <c r="J162" s="67" t="s">
        <v>243</v>
      </c>
      <c r="K162" s="95"/>
      <c r="L162" s="95"/>
      <c r="M162" s="74"/>
      <c r="N162" s="67">
        <v>24</v>
      </c>
      <c r="O162" s="67"/>
      <c r="P162" s="67">
        <v>1</v>
      </c>
      <c r="Q162" s="66"/>
      <c r="R162" s="67">
        <v>24</v>
      </c>
      <c r="S162" s="67"/>
      <c r="T162" s="67">
        <v>1</v>
      </c>
      <c r="U162" s="67"/>
      <c r="V162" s="67">
        <v>1</v>
      </c>
      <c r="W162" s="67"/>
      <c r="X162" s="67">
        <v>24</v>
      </c>
      <c r="Y162" s="67"/>
      <c r="Z162" s="66">
        <v>2</v>
      </c>
      <c r="AA162" s="66"/>
      <c r="AB162" s="66">
        <v>2</v>
      </c>
      <c r="AC162" s="66"/>
      <c r="AD162" s="66">
        <v>2</v>
      </c>
      <c r="AE162" s="66"/>
      <c r="AF162" s="67">
        <v>24</v>
      </c>
      <c r="AG162" s="67"/>
      <c r="AH162" s="67">
        <v>1</v>
      </c>
      <c r="AI162" s="67"/>
      <c r="AJ162" s="67">
        <v>1</v>
      </c>
      <c r="AK162" s="67"/>
      <c r="AL162" s="67">
        <v>1</v>
      </c>
      <c r="AM162" s="67"/>
      <c r="AN162" s="67">
        <v>24</v>
      </c>
      <c r="AO162" s="67"/>
      <c r="AP162" s="67">
        <v>1</v>
      </c>
      <c r="AQ162" s="67"/>
      <c r="AR162" s="67">
        <v>1</v>
      </c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</row>
    <row r="163" spans="1:55" s="62" customFormat="1" ht="15" customHeight="1" x14ac:dyDescent="0.2">
      <c r="A163" s="69"/>
      <c r="B163" s="69" t="s">
        <v>340</v>
      </c>
      <c r="C163" s="69"/>
      <c r="D163" s="69"/>
      <c r="E163" s="69" t="s">
        <v>354</v>
      </c>
      <c r="F163" s="69"/>
      <c r="G163" s="69"/>
      <c r="H163" s="69"/>
      <c r="I163" s="69"/>
      <c r="J163" s="69"/>
      <c r="K163" s="69"/>
      <c r="L163" s="69"/>
      <c r="M163" s="69"/>
      <c r="N163" s="70">
        <f>SUM(N158:N162)</f>
        <v>74</v>
      </c>
      <c r="O163" s="70">
        <f t="shared" ref="O163:AM163" si="125">SUM(O158:O162)</f>
        <v>0</v>
      </c>
      <c r="P163" s="70">
        <f t="shared" si="125"/>
        <v>5</v>
      </c>
      <c r="Q163" s="70">
        <f t="shared" si="125"/>
        <v>0</v>
      </c>
      <c r="R163" s="70">
        <f t="shared" si="125"/>
        <v>74</v>
      </c>
      <c r="S163" s="70">
        <f t="shared" si="125"/>
        <v>0</v>
      </c>
      <c r="T163" s="70">
        <f t="shared" si="125"/>
        <v>5</v>
      </c>
      <c r="U163" s="70">
        <f t="shared" si="125"/>
        <v>0</v>
      </c>
      <c r="V163" s="70">
        <f t="shared" si="125"/>
        <v>4</v>
      </c>
      <c r="W163" s="70">
        <f t="shared" si="125"/>
        <v>0</v>
      </c>
      <c r="X163" s="70">
        <f t="shared" si="125"/>
        <v>74</v>
      </c>
      <c r="Y163" s="70">
        <f t="shared" si="125"/>
        <v>0</v>
      </c>
      <c r="Z163" s="70">
        <f t="shared" si="125"/>
        <v>6</v>
      </c>
      <c r="AA163" s="70">
        <f t="shared" si="125"/>
        <v>0</v>
      </c>
      <c r="AB163" s="70">
        <f t="shared" si="125"/>
        <v>5</v>
      </c>
      <c r="AC163" s="70">
        <f t="shared" si="125"/>
        <v>0</v>
      </c>
      <c r="AD163" s="70">
        <f t="shared" si="125"/>
        <v>5</v>
      </c>
      <c r="AE163" s="70">
        <f t="shared" si="125"/>
        <v>0</v>
      </c>
      <c r="AF163" s="70">
        <f t="shared" si="125"/>
        <v>68</v>
      </c>
      <c r="AG163" s="70">
        <f t="shared" si="125"/>
        <v>0</v>
      </c>
      <c r="AH163" s="70">
        <f t="shared" si="125"/>
        <v>4</v>
      </c>
      <c r="AI163" s="70">
        <f t="shared" si="125"/>
        <v>0</v>
      </c>
      <c r="AJ163" s="70">
        <f t="shared" si="125"/>
        <v>4</v>
      </c>
      <c r="AK163" s="70">
        <f t="shared" si="125"/>
        <v>0</v>
      </c>
      <c r="AL163" s="70">
        <f t="shared" si="125"/>
        <v>4</v>
      </c>
      <c r="AM163" s="70">
        <f t="shared" si="125"/>
        <v>0</v>
      </c>
      <c r="AN163" s="70">
        <f t="shared" ref="AN163:AO163" si="126">SUM(AN158:AN162)</f>
        <v>68</v>
      </c>
      <c r="AO163" s="70">
        <f t="shared" si="126"/>
        <v>0</v>
      </c>
      <c r="AP163" s="70">
        <f t="shared" ref="AP163:AS163" si="127">SUM(AP158:AP162)</f>
        <v>4</v>
      </c>
      <c r="AQ163" s="70">
        <f t="shared" si="127"/>
        <v>0</v>
      </c>
      <c r="AR163" s="70">
        <f t="shared" si="127"/>
        <v>4</v>
      </c>
      <c r="AS163" s="70">
        <f t="shared" si="127"/>
        <v>0</v>
      </c>
      <c r="AT163" s="70">
        <f t="shared" ref="AT163:BC163" si="128">SUM(AT158:AT162)</f>
        <v>26</v>
      </c>
      <c r="AU163" s="70">
        <f t="shared" si="128"/>
        <v>0</v>
      </c>
      <c r="AV163" s="70">
        <f>SUM(AV158:AV162)</f>
        <v>26</v>
      </c>
      <c r="AW163" s="70">
        <f>SUM(AW158:AW162)</f>
        <v>0</v>
      </c>
      <c r="AX163" s="70">
        <f>SUM(AX158:AX162)</f>
        <v>12</v>
      </c>
      <c r="AY163" s="70"/>
      <c r="AZ163" s="70">
        <f t="shared" si="128"/>
        <v>0</v>
      </c>
      <c r="BA163" s="70">
        <f t="shared" si="128"/>
        <v>0</v>
      </c>
      <c r="BB163" s="70">
        <f t="shared" si="128"/>
        <v>26</v>
      </c>
      <c r="BC163" s="70">
        <f t="shared" si="128"/>
        <v>0</v>
      </c>
    </row>
    <row r="164" spans="1:55" s="86" customFormat="1" ht="15" customHeight="1" x14ac:dyDescent="0.2">
      <c r="A164" s="114"/>
      <c r="B164" s="71"/>
      <c r="C164" s="72"/>
      <c r="D164" s="73"/>
      <c r="E164" s="73"/>
      <c r="F164" s="71"/>
      <c r="G164" s="71"/>
      <c r="H164" s="71"/>
      <c r="I164" s="71"/>
      <c r="J164" s="67"/>
      <c r="K164" s="95"/>
      <c r="L164" s="95"/>
      <c r="M164" s="74"/>
      <c r="N164" s="67"/>
      <c r="O164" s="67"/>
      <c r="P164" s="67"/>
      <c r="Q164" s="66"/>
      <c r="R164" s="67"/>
      <c r="S164" s="67"/>
      <c r="T164" s="67"/>
      <c r="U164" s="67"/>
      <c r="V164" s="67"/>
      <c r="W164" s="67"/>
      <c r="X164" s="67"/>
      <c r="Y164" s="67"/>
      <c r="Z164" s="66"/>
      <c r="AA164" s="66"/>
      <c r="AB164" s="66"/>
      <c r="AC164" s="66"/>
      <c r="AD164" s="66"/>
      <c r="AE164" s="66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</row>
    <row r="165" spans="1:55" s="62" customFormat="1" ht="15" customHeight="1" x14ac:dyDescent="0.2">
      <c r="A165" s="114"/>
      <c r="B165" s="71" t="s">
        <v>342</v>
      </c>
      <c r="C165" s="64" t="s">
        <v>624</v>
      </c>
      <c r="D165" s="73" t="s">
        <v>214</v>
      </c>
      <c r="E165" s="73" t="s">
        <v>215</v>
      </c>
      <c r="F165" s="71" t="s">
        <v>128</v>
      </c>
      <c r="G165" s="201" t="s">
        <v>512</v>
      </c>
      <c r="H165" s="146" t="s">
        <v>363</v>
      </c>
      <c r="I165" s="200" t="s">
        <v>527</v>
      </c>
      <c r="J165" s="67" t="s">
        <v>243</v>
      </c>
      <c r="K165" s="66"/>
      <c r="L165" s="66"/>
      <c r="M165" s="127"/>
      <c r="N165" s="66">
        <v>18</v>
      </c>
      <c r="O165" s="66"/>
      <c r="P165" s="66">
        <v>1</v>
      </c>
      <c r="Q165" s="66"/>
      <c r="R165" s="66">
        <v>18</v>
      </c>
      <c r="S165" s="67"/>
      <c r="T165" s="67">
        <v>1</v>
      </c>
      <c r="U165" s="67"/>
      <c r="V165" s="67">
        <v>1</v>
      </c>
      <c r="W165" s="67"/>
      <c r="X165" s="66">
        <v>18</v>
      </c>
      <c r="Y165" s="67"/>
      <c r="Z165" s="66">
        <v>1</v>
      </c>
      <c r="AA165" s="66"/>
      <c r="AB165" s="66">
        <v>1</v>
      </c>
      <c r="AC165" s="66"/>
      <c r="AD165" s="66">
        <v>1</v>
      </c>
      <c r="AE165" s="66"/>
      <c r="AF165" s="66">
        <v>18</v>
      </c>
      <c r="AH165" s="67">
        <v>1</v>
      </c>
      <c r="AI165" s="67"/>
      <c r="AJ165" s="67">
        <v>1</v>
      </c>
      <c r="AL165" s="67">
        <v>1</v>
      </c>
      <c r="AN165" s="66">
        <v>18</v>
      </c>
      <c r="AP165" s="67">
        <v>1</v>
      </c>
      <c r="AQ165" s="67"/>
      <c r="AR165" s="67">
        <v>1</v>
      </c>
      <c r="AX165" s="67"/>
    </row>
    <row r="166" spans="1:55" s="62" customFormat="1" ht="15" customHeight="1" x14ac:dyDescent="0.2">
      <c r="A166" s="114"/>
      <c r="B166" s="71" t="s">
        <v>342</v>
      </c>
      <c r="C166" s="64" t="s">
        <v>624</v>
      </c>
      <c r="D166" s="73" t="s">
        <v>212</v>
      </c>
      <c r="E166" s="73" t="s">
        <v>213</v>
      </c>
      <c r="F166" s="71" t="s">
        <v>126</v>
      </c>
      <c r="G166" s="71" t="s">
        <v>242</v>
      </c>
      <c r="H166" s="146" t="s">
        <v>363</v>
      </c>
      <c r="I166" s="200" t="s">
        <v>530</v>
      </c>
      <c r="J166" s="67" t="s">
        <v>243</v>
      </c>
      <c r="K166" s="66"/>
      <c r="L166" s="66"/>
      <c r="M166" s="127"/>
      <c r="N166" s="66">
        <v>24</v>
      </c>
      <c r="O166" s="66"/>
      <c r="P166" s="66">
        <v>1</v>
      </c>
      <c r="Q166" s="66"/>
      <c r="R166" s="66">
        <v>24</v>
      </c>
      <c r="S166" s="67"/>
      <c r="T166" s="67">
        <v>1</v>
      </c>
      <c r="U166" s="67"/>
      <c r="V166" s="67">
        <v>1</v>
      </c>
      <c r="W166" s="67"/>
      <c r="X166" s="66">
        <v>24</v>
      </c>
      <c r="Y166" s="67"/>
      <c r="Z166" s="66">
        <v>2</v>
      </c>
      <c r="AA166" s="66"/>
      <c r="AB166" s="66">
        <v>2</v>
      </c>
      <c r="AC166" s="66"/>
      <c r="AD166" s="66">
        <v>2</v>
      </c>
      <c r="AE166" s="66"/>
      <c r="AF166" s="66">
        <v>24</v>
      </c>
      <c r="AH166" s="67">
        <v>1</v>
      </c>
      <c r="AI166" s="67"/>
      <c r="AJ166" s="67">
        <v>1</v>
      </c>
      <c r="AL166" s="67">
        <v>1</v>
      </c>
      <c r="AN166" s="66">
        <v>24</v>
      </c>
      <c r="AP166" s="67">
        <v>1</v>
      </c>
      <c r="AQ166" s="67"/>
      <c r="AR166" s="67">
        <v>1</v>
      </c>
      <c r="AX166" s="67"/>
    </row>
    <row r="167" spans="1:55" s="62" customFormat="1" ht="15" customHeight="1" x14ac:dyDescent="0.2">
      <c r="A167" s="114"/>
      <c r="B167" s="71" t="s">
        <v>342</v>
      </c>
      <c r="C167" s="64" t="s">
        <v>624</v>
      </c>
      <c r="D167" s="73" t="s">
        <v>216</v>
      </c>
      <c r="E167" s="73" t="s">
        <v>217</v>
      </c>
      <c r="F167" s="71" t="s">
        <v>128</v>
      </c>
      <c r="G167" s="71" t="s">
        <v>151</v>
      </c>
      <c r="H167" s="146" t="s">
        <v>363</v>
      </c>
      <c r="I167" s="200" t="s">
        <v>528</v>
      </c>
      <c r="J167" s="67" t="s">
        <v>243</v>
      </c>
      <c r="K167" s="66"/>
      <c r="L167" s="66"/>
      <c r="M167" s="127"/>
      <c r="N167" s="67">
        <v>6</v>
      </c>
      <c r="O167" s="67"/>
      <c r="P167" s="67">
        <v>1</v>
      </c>
      <c r="Q167" s="66"/>
      <c r="R167" s="67">
        <v>6</v>
      </c>
      <c r="S167" s="67"/>
      <c r="T167" s="67">
        <v>0</v>
      </c>
      <c r="U167" s="67"/>
      <c r="V167" s="67">
        <v>1</v>
      </c>
      <c r="W167" s="67"/>
      <c r="X167" s="67">
        <v>6</v>
      </c>
      <c r="Y167" s="67"/>
      <c r="Z167" s="66">
        <v>0</v>
      </c>
      <c r="AA167" s="66"/>
      <c r="AB167" s="66">
        <v>1</v>
      </c>
      <c r="AC167" s="66"/>
      <c r="AD167" s="66">
        <v>1</v>
      </c>
      <c r="AE167" s="66"/>
      <c r="AF167" s="67">
        <v>0</v>
      </c>
      <c r="AG167" s="67"/>
      <c r="AH167" s="67"/>
      <c r="AI167" s="67"/>
      <c r="AJ167" s="67"/>
      <c r="AK167" s="67"/>
      <c r="AL167" s="67"/>
      <c r="AM167" s="67"/>
      <c r="AN167" s="67">
        <v>0</v>
      </c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</row>
    <row r="168" spans="1:55" s="62" customFormat="1" ht="15" customHeight="1" x14ac:dyDescent="0.2">
      <c r="A168" s="69"/>
      <c r="B168" s="69" t="s">
        <v>342</v>
      </c>
      <c r="C168" s="69"/>
      <c r="D168" s="69"/>
      <c r="E168" s="69" t="s">
        <v>354</v>
      </c>
      <c r="F168" s="69"/>
      <c r="G168" s="69"/>
      <c r="H168" s="69"/>
      <c r="I168" s="69"/>
      <c r="J168" s="69"/>
      <c r="K168" s="69"/>
      <c r="L168" s="69"/>
      <c r="M168" s="69"/>
      <c r="N168" s="70">
        <f t="shared" ref="N168:AM168" si="129">SUM(N165:N167)</f>
        <v>48</v>
      </c>
      <c r="O168" s="70">
        <f t="shared" si="129"/>
        <v>0</v>
      </c>
      <c r="P168" s="70">
        <f t="shared" si="129"/>
        <v>3</v>
      </c>
      <c r="Q168" s="70">
        <f t="shared" si="129"/>
        <v>0</v>
      </c>
      <c r="R168" s="70">
        <f t="shared" si="129"/>
        <v>48</v>
      </c>
      <c r="S168" s="70">
        <f t="shared" si="129"/>
        <v>0</v>
      </c>
      <c r="T168" s="70">
        <f t="shared" si="129"/>
        <v>2</v>
      </c>
      <c r="U168" s="70">
        <f t="shared" si="129"/>
        <v>0</v>
      </c>
      <c r="V168" s="70">
        <f t="shared" si="129"/>
        <v>3</v>
      </c>
      <c r="W168" s="70">
        <f t="shared" si="129"/>
        <v>0</v>
      </c>
      <c r="X168" s="70">
        <f t="shared" si="129"/>
        <v>48</v>
      </c>
      <c r="Y168" s="70">
        <f t="shared" si="129"/>
        <v>0</v>
      </c>
      <c r="Z168" s="70">
        <f t="shared" si="129"/>
        <v>3</v>
      </c>
      <c r="AA168" s="70">
        <f t="shared" si="129"/>
        <v>0</v>
      </c>
      <c r="AB168" s="70">
        <f t="shared" si="129"/>
        <v>4</v>
      </c>
      <c r="AC168" s="70">
        <f t="shared" si="129"/>
        <v>0</v>
      </c>
      <c r="AD168" s="70">
        <f t="shared" si="129"/>
        <v>4</v>
      </c>
      <c r="AE168" s="70">
        <f t="shared" si="129"/>
        <v>0</v>
      </c>
      <c r="AF168" s="70">
        <f t="shared" si="129"/>
        <v>42</v>
      </c>
      <c r="AG168" s="70">
        <f t="shared" si="129"/>
        <v>0</v>
      </c>
      <c r="AH168" s="70">
        <f t="shared" si="129"/>
        <v>2</v>
      </c>
      <c r="AI168" s="70">
        <f t="shared" si="129"/>
        <v>0</v>
      </c>
      <c r="AJ168" s="70">
        <f t="shared" si="129"/>
        <v>2</v>
      </c>
      <c r="AK168" s="70">
        <f t="shared" si="129"/>
        <v>0</v>
      </c>
      <c r="AL168" s="70">
        <f t="shared" si="129"/>
        <v>2</v>
      </c>
      <c r="AM168" s="70">
        <f t="shared" si="129"/>
        <v>0</v>
      </c>
      <c r="AN168" s="70">
        <f t="shared" ref="AN168:AO168" si="130">SUM(AN165:AN167)</f>
        <v>42</v>
      </c>
      <c r="AO168" s="70">
        <f t="shared" si="130"/>
        <v>0</v>
      </c>
      <c r="AP168" s="70">
        <f t="shared" ref="AP168:AS168" si="131">SUM(AP165:AP167)</f>
        <v>2</v>
      </c>
      <c r="AQ168" s="70">
        <f t="shared" si="131"/>
        <v>0</v>
      </c>
      <c r="AR168" s="70">
        <f t="shared" si="131"/>
        <v>2</v>
      </c>
      <c r="AS168" s="70">
        <f t="shared" si="131"/>
        <v>0</v>
      </c>
      <c r="AT168" s="70">
        <f t="shared" ref="AT168:BC168" si="132">SUM(AT165:AT167)</f>
        <v>0</v>
      </c>
      <c r="AU168" s="70">
        <f t="shared" si="132"/>
        <v>0</v>
      </c>
      <c r="AV168" s="70">
        <f>SUM(AV165:AV167)</f>
        <v>0</v>
      </c>
      <c r="AW168" s="70">
        <f>SUM(AW165:AW167)</f>
        <v>0</v>
      </c>
      <c r="AX168" s="70">
        <f>SUM(AX165:AX167)</f>
        <v>0</v>
      </c>
      <c r="AY168" s="70"/>
      <c r="AZ168" s="70">
        <f t="shared" si="132"/>
        <v>0</v>
      </c>
      <c r="BA168" s="70">
        <f t="shared" si="132"/>
        <v>0</v>
      </c>
      <c r="BB168" s="70">
        <f t="shared" si="132"/>
        <v>0</v>
      </c>
      <c r="BC168" s="70">
        <f t="shared" si="132"/>
        <v>0</v>
      </c>
    </row>
    <row r="169" spans="1:55" s="62" customFormat="1" ht="15" customHeight="1" x14ac:dyDescent="0.2">
      <c r="A169" s="114"/>
      <c r="B169" s="71"/>
      <c r="C169" s="72"/>
      <c r="D169" s="73"/>
      <c r="E169" s="73"/>
      <c r="F169" s="71"/>
      <c r="G169" s="71"/>
      <c r="H169" s="71"/>
      <c r="I169" s="71"/>
      <c r="J169" s="67"/>
      <c r="K169" s="66"/>
      <c r="L169" s="66"/>
      <c r="M169" s="127"/>
      <c r="N169" s="67"/>
      <c r="O169" s="67"/>
      <c r="P169" s="67"/>
      <c r="Q169" s="66"/>
      <c r="R169" s="67"/>
      <c r="S169" s="67"/>
      <c r="T169" s="67"/>
      <c r="U169" s="67"/>
      <c r="V169" s="67"/>
      <c r="W169" s="67"/>
      <c r="X169" s="67"/>
      <c r="Y169" s="67"/>
      <c r="Z169" s="66"/>
      <c r="AA169" s="66"/>
      <c r="AB169" s="66"/>
      <c r="AC169" s="66"/>
      <c r="AD169" s="66"/>
      <c r="AE169" s="66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</row>
    <row r="170" spans="1:55" s="62" customFormat="1" ht="15" customHeight="1" x14ac:dyDescent="0.2">
      <c r="A170" s="114"/>
      <c r="B170" s="71" t="s">
        <v>347</v>
      </c>
      <c r="C170" s="64" t="s">
        <v>624</v>
      </c>
      <c r="D170" s="73" t="s">
        <v>172</v>
      </c>
      <c r="E170" s="73" t="s">
        <v>76</v>
      </c>
      <c r="F170" s="71" t="s">
        <v>128</v>
      </c>
      <c r="G170" s="71" t="s">
        <v>352</v>
      </c>
      <c r="H170" s="146" t="s">
        <v>363</v>
      </c>
      <c r="I170" s="200" t="s">
        <v>529</v>
      </c>
      <c r="J170" s="115" t="s">
        <v>243</v>
      </c>
      <c r="K170" s="66"/>
      <c r="L170" s="66"/>
      <c r="M170" s="127"/>
      <c r="N170" s="67">
        <v>24</v>
      </c>
      <c r="O170" s="67"/>
      <c r="P170" s="67">
        <v>1</v>
      </c>
      <c r="Q170" s="66"/>
      <c r="R170" s="67">
        <v>24</v>
      </c>
      <c r="S170" s="67"/>
      <c r="T170" s="67">
        <v>1</v>
      </c>
      <c r="U170" s="67"/>
      <c r="V170" s="67">
        <v>1</v>
      </c>
      <c r="W170" s="67"/>
      <c r="X170" s="67">
        <v>24</v>
      </c>
      <c r="Y170" s="67"/>
      <c r="Z170" s="66">
        <v>2</v>
      </c>
      <c r="AA170" s="66"/>
      <c r="AB170" s="66">
        <v>2</v>
      </c>
      <c r="AC170" s="66"/>
      <c r="AD170" s="66">
        <v>2</v>
      </c>
      <c r="AE170" s="66"/>
      <c r="AF170" s="67">
        <v>24</v>
      </c>
      <c r="AG170" s="67"/>
      <c r="AH170" s="67">
        <v>1</v>
      </c>
      <c r="AI170" s="67"/>
      <c r="AJ170" s="67">
        <v>1</v>
      </c>
      <c r="AK170" s="67"/>
      <c r="AL170" s="67">
        <v>1</v>
      </c>
      <c r="AM170" s="67"/>
      <c r="AN170" s="67">
        <v>24</v>
      </c>
      <c r="AO170" s="67"/>
      <c r="AP170" s="67">
        <v>1</v>
      </c>
      <c r="AQ170" s="67"/>
      <c r="AR170" s="67">
        <v>1</v>
      </c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</row>
    <row r="171" spans="1:55" s="62" customFormat="1" ht="15" customHeight="1" x14ac:dyDescent="0.2">
      <c r="A171" s="114"/>
      <c r="B171" s="71" t="s">
        <v>347</v>
      </c>
      <c r="C171" s="64" t="s">
        <v>624</v>
      </c>
      <c r="D171" s="73" t="s">
        <v>87</v>
      </c>
      <c r="E171" s="73" t="s">
        <v>667</v>
      </c>
      <c r="F171" s="71" t="s">
        <v>125</v>
      </c>
      <c r="G171" s="71" t="s">
        <v>151</v>
      </c>
      <c r="H171" s="146" t="s">
        <v>363</v>
      </c>
      <c r="I171" s="200" t="s">
        <v>528</v>
      </c>
      <c r="J171" s="67" t="s">
        <v>243</v>
      </c>
      <c r="K171" s="95"/>
      <c r="L171" s="95"/>
      <c r="M171" s="74"/>
      <c r="N171" s="66">
        <v>6</v>
      </c>
      <c r="O171" s="66"/>
      <c r="P171" s="66">
        <v>1</v>
      </c>
      <c r="Q171" s="66"/>
      <c r="R171" s="66">
        <v>6</v>
      </c>
      <c r="S171" s="67"/>
      <c r="T171" s="67">
        <v>1</v>
      </c>
      <c r="U171" s="67"/>
      <c r="V171" s="67">
        <v>0</v>
      </c>
      <c r="W171" s="67"/>
      <c r="X171" s="66">
        <v>6</v>
      </c>
      <c r="Y171" s="67"/>
      <c r="Z171" s="66">
        <v>1</v>
      </c>
      <c r="AA171" s="66"/>
      <c r="AB171" s="66">
        <v>0</v>
      </c>
      <c r="AC171" s="66"/>
      <c r="AD171" s="66">
        <v>0</v>
      </c>
      <c r="AE171" s="66"/>
      <c r="AF171" s="66">
        <v>0</v>
      </c>
      <c r="AH171" s="67"/>
      <c r="AJ171" s="67"/>
      <c r="AK171" s="67"/>
      <c r="AL171" s="67"/>
      <c r="AN171" s="66">
        <v>0</v>
      </c>
      <c r="AP171" s="67"/>
      <c r="AR171" s="67"/>
      <c r="AS171" s="67"/>
      <c r="AX171" s="67"/>
    </row>
    <row r="172" spans="1:55" s="62" customFormat="1" ht="15" customHeight="1" x14ac:dyDescent="0.2">
      <c r="A172" s="114"/>
      <c r="B172" s="71" t="s">
        <v>347</v>
      </c>
      <c r="C172" s="64" t="s">
        <v>624</v>
      </c>
      <c r="D172" s="73" t="s">
        <v>31</v>
      </c>
      <c r="E172" s="73" t="s">
        <v>32</v>
      </c>
      <c r="F172" s="71" t="s">
        <v>128</v>
      </c>
      <c r="G172" s="201" t="s">
        <v>512</v>
      </c>
      <c r="H172" s="146" t="s">
        <v>363</v>
      </c>
      <c r="I172" s="200" t="s">
        <v>527</v>
      </c>
      <c r="J172" s="67" t="s">
        <v>243</v>
      </c>
      <c r="K172" s="66"/>
      <c r="L172" s="66"/>
      <c r="M172" s="127"/>
      <c r="N172" s="67">
        <v>18</v>
      </c>
      <c r="O172" s="67"/>
      <c r="P172" s="67">
        <v>1</v>
      </c>
      <c r="Q172" s="66"/>
      <c r="R172" s="67">
        <v>18</v>
      </c>
      <c r="S172" s="67"/>
      <c r="T172" s="67">
        <v>1</v>
      </c>
      <c r="U172" s="67"/>
      <c r="V172" s="67">
        <v>1</v>
      </c>
      <c r="W172" s="67"/>
      <c r="X172" s="67">
        <v>18</v>
      </c>
      <c r="Y172" s="67"/>
      <c r="Z172" s="66">
        <v>1</v>
      </c>
      <c r="AA172" s="66"/>
      <c r="AB172" s="66">
        <v>1</v>
      </c>
      <c r="AC172" s="66"/>
      <c r="AD172" s="66">
        <v>1</v>
      </c>
      <c r="AE172" s="66"/>
      <c r="AF172" s="67">
        <v>18</v>
      </c>
      <c r="AG172" s="67"/>
      <c r="AH172" s="67">
        <v>1</v>
      </c>
      <c r="AI172" s="67"/>
      <c r="AJ172" s="67">
        <v>1</v>
      </c>
      <c r="AK172" s="67"/>
      <c r="AL172" s="67">
        <v>1</v>
      </c>
      <c r="AM172" s="67"/>
      <c r="AN172" s="67">
        <v>18</v>
      </c>
      <c r="AO172" s="67"/>
      <c r="AP172" s="67">
        <v>1</v>
      </c>
      <c r="AQ172" s="67"/>
      <c r="AR172" s="67">
        <v>1</v>
      </c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</row>
    <row r="173" spans="1:55" s="62" customFormat="1" ht="15" customHeight="1" x14ac:dyDescent="0.2">
      <c r="A173" s="69"/>
      <c r="B173" s="69" t="s">
        <v>347</v>
      </c>
      <c r="C173" s="69"/>
      <c r="D173" s="69"/>
      <c r="E173" s="69" t="s">
        <v>354</v>
      </c>
      <c r="F173" s="69"/>
      <c r="G173" s="69"/>
      <c r="H173" s="69"/>
      <c r="I173" s="69"/>
      <c r="J173" s="69"/>
      <c r="K173" s="69"/>
      <c r="L173" s="69"/>
      <c r="M173" s="69"/>
      <c r="N173" s="70">
        <f t="shared" ref="N173:AM173" si="133">SUM(N170:N172)</f>
        <v>48</v>
      </c>
      <c r="O173" s="70">
        <f t="shared" si="133"/>
        <v>0</v>
      </c>
      <c r="P173" s="70">
        <f t="shared" si="133"/>
        <v>3</v>
      </c>
      <c r="Q173" s="70">
        <f t="shared" si="133"/>
        <v>0</v>
      </c>
      <c r="R173" s="70">
        <f t="shared" si="133"/>
        <v>48</v>
      </c>
      <c r="S173" s="70">
        <f t="shared" si="133"/>
        <v>0</v>
      </c>
      <c r="T173" s="70">
        <f t="shared" si="133"/>
        <v>3</v>
      </c>
      <c r="U173" s="70">
        <f t="shared" si="133"/>
        <v>0</v>
      </c>
      <c r="V173" s="70">
        <f t="shared" si="133"/>
        <v>2</v>
      </c>
      <c r="W173" s="70">
        <f t="shared" si="133"/>
        <v>0</v>
      </c>
      <c r="X173" s="70">
        <f t="shared" si="133"/>
        <v>48</v>
      </c>
      <c r="Y173" s="70">
        <f t="shared" si="133"/>
        <v>0</v>
      </c>
      <c r="Z173" s="70">
        <f t="shared" si="133"/>
        <v>4</v>
      </c>
      <c r="AA173" s="70">
        <f t="shared" si="133"/>
        <v>0</v>
      </c>
      <c r="AB173" s="70">
        <f t="shared" si="133"/>
        <v>3</v>
      </c>
      <c r="AC173" s="70">
        <f t="shared" si="133"/>
        <v>0</v>
      </c>
      <c r="AD173" s="70">
        <f t="shared" si="133"/>
        <v>3</v>
      </c>
      <c r="AE173" s="70">
        <f t="shared" si="133"/>
        <v>0</v>
      </c>
      <c r="AF173" s="70">
        <f t="shared" si="133"/>
        <v>42</v>
      </c>
      <c r="AG173" s="70">
        <f t="shared" si="133"/>
        <v>0</v>
      </c>
      <c r="AH173" s="70">
        <f t="shared" si="133"/>
        <v>2</v>
      </c>
      <c r="AI173" s="70">
        <f t="shared" si="133"/>
        <v>0</v>
      </c>
      <c r="AJ173" s="70">
        <f t="shared" si="133"/>
        <v>2</v>
      </c>
      <c r="AK173" s="70">
        <f t="shared" si="133"/>
        <v>0</v>
      </c>
      <c r="AL173" s="70">
        <f t="shared" si="133"/>
        <v>2</v>
      </c>
      <c r="AM173" s="70">
        <f t="shared" si="133"/>
        <v>0</v>
      </c>
      <c r="AN173" s="70">
        <f t="shared" ref="AN173:AO173" si="134">SUM(AN170:AN172)</f>
        <v>42</v>
      </c>
      <c r="AO173" s="70">
        <f t="shared" si="134"/>
        <v>0</v>
      </c>
      <c r="AP173" s="70">
        <f t="shared" ref="AP173:AS173" si="135">SUM(AP170:AP172)</f>
        <v>2</v>
      </c>
      <c r="AQ173" s="70">
        <f t="shared" si="135"/>
        <v>0</v>
      </c>
      <c r="AR173" s="70">
        <f t="shared" si="135"/>
        <v>2</v>
      </c>
      <c r="AS173" s="70">
        <f t="shared" si="135"/>
        <v>0</v>
      </c>
      <c r="AT173" s="70">
        <f t="shared" ref="AT173:BC173" si="136">SUM(AT170:AT172)</f>
        <v>0</v>
      </c>
      <c r="AU173" s="70">
        <f t="shared" si="136"/>
        <v>0</v>
      </c>
      <c r="AV173" s="70">
        <f>SUM(AV170:AV172)</f>
        <v>0</v>
      </c>
      <c r="AW173" s="70">
        <f>SUM(AW170:AW172)</f>
        <v>0</v>
      </c>
      <c r="AX173" s="70">
        <f>SUM(AX170:AX172)</f>
        <v>0</v>
      </c>
      <c r="AY173" s="70"/>
      <c r="AZ173" s="70">
        <f t="shared" si="136"/>
        <v>0</v>
      </c>
      <c r="BA173" s="70">
        <f t="shared" si="136"/>
        <v>0</v>
      </c>
      <c r="BB173" s="70">
        <f t="shared" si="136"/>
        <v>0</v>
      </c>
      <c r="BC173" s="70">
        <f t="shared" si="136"/>
        <v>0</v>
      </c>
    </row>
    <row r="174" spans="1:55" s="62" customFormat="1" ht="15" customHeight="1" x14ac:dyDescent="0.2">
      <c r="A174" s="114"/>
      <c r="B174" s="71"/>
      <c r="C174" s="72"/>
      <c r="D174" s="73"/>
      <c r="E174" s="73"/>
      <c r="F174" s="71"/>
      <c r="G174" s="71"/>
      <c r="H174" s="71"/>
      <c r="I174" s="71"/>
      <c r="J174" s="67"/>
      <c r="K174" s="66"/>
      <c r="L174" s="66"/>
      <c r="M174" s="127"/>
      <c r="N174" s="67"/>
      <c r="O174" s="67"/>
      <c r="P174" s="67"/>
      <c r="Q174" s="66"/>
      <c r="R174" s="67"/>
      <c r="S174" s="67"/>
      <c r="T174" s="67"/>
      <c r="U174" s="67"/>
      <c r="V174" s="67"/>
      <c r="W174" s="67"/>
      <c r="X174" s="67"/>
      <c r="Y174" s="67"/>
      <c r="Z174" s="66"/>
      <c r="AA174" s="66"/>
      <c r="AB174" s="66"/>
      <c r="AC174" s="66"/>
      <c r="AD174" s="66"/>
      <c r="AE174" s="66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</row>
    <row r="175" spans="1:55" s="62" customFormat="1" ht="15" customHeight="1" x14ac:dyDescent="0.2">
      <c r="A175" s="76"/>
      <c r="B175" s="71" t="s">
        <v>334</v>
      </c>
      <c r="C175" s="64" t="s">
        <v>624</v>
      </c>
      <c r="D175" s="73" t="s">
        <v>142</v>
      </c>
      <c r="E175" s="73" t="s">
        <v>143</v>
      </c>
      <c r="F175" s="71" t="s">
        <v>128</v>
      </c>
      <c r="G175" s="71" t="s">
        <v>151</v>
      </c>
      <c r="H175" s="146" t="s">
        <v>363</v>
      </c>
      <c r="I175" s="200" t="s">
        <v>528</v>
      </c>
      <c r="J175" s="123" t="s">
        <v>243</v>
      </c>
      <c r="K175" s="87" t="s">
        <v>419</v>
      </c>
      <c r="L175" s="95"/>
      <c r="M175" s="74"/>
      <c r="N175" s="66">
        <v>6</v>
      </c>
      <c r="O175" s="67"/>
      <c r="P175" s="67">
        <v>1</v>
      </c>
      <c r="Q175" s="67"/>
      <c r="R175" s="66">
        <v>6</v>
      </c>
      <c r="S175" s="66"/>
      <c r="T175" s="67">
        <v>0</v>
      </c>
      <c r="U175" s="67"/>
      <c r="V175" s="67">
        <v>1</v>
      </c>
      <c r="W175" s="67"/>
      <c r="X175" s="66">
        <v>6</v>
      </c>
      <c r="Y175" s="67"/>
      <c r="Z175" s="66">
        <v>0</v>
      </c>
      <c r="AA175" s="66"/>
      <c r="AB175" s="66">
        <v>1</v>
      </c>
      <c r="AC175" s="66"/>
      <c r="AD175" s="66">
        <v>1</v>
      </c>
      <c r="AE175" s="66"/>
      <c r="AF175" s="66">
        <v>0</v>
      </c>
      <c r="AG175" s="66"/>
      <c r="AH175" s="67"/>
      <c r="AI175" s="67"/>
      <c r="AJ175" s="67"/>
      <c r="AK175" s="67"/>
      <c r="AL175" s="67"/>
      <c r="AM175" s="67"/>
      <c r="AN175" s="66">
        <v>0</v>
      </c>
      <c r="AO175" s="66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</row>
    <row r="176" spans="1:55" s="62" customFormat="1" ht="15" customHeight="1" x14ac:dyDescent="0.2">
      <c r="A176" s="69"/>
      <c r="B176" s="69" t="s">
        <v>334</v>
      </c>
      <c r="C176" s="69"/>
      <c r="D176" s="69"/>
      <c r="E176" s="69" t="s">
        <v>354</v>
      </c>
      <c r="F176" s="69"/>
      <c r="G176" s="69"/>
      <c r="H176" s="69"/>
      <c r="I176" s="69"/>
      <c r="J176" s="69"/>
      <c r="K176" s="69"/>
      <c r="L176" s="69"/>
      <c r="M176" s="69"/>
      <c r="N176" s="70">
        <f t="shared" ref="N176:AE176" si="137">SUM(N175:N175)</f>
        <v>6</v>
      </c>
      <c r="O176" s="70">
        <f t="shared" si="137"/>
        <v>0</v>
      </c>
      <c r="P176" s="70">
        <f t="shared" si="137"/>
        <v>1</v>
      </c>
      <c r="Q176" s="70">
        <f t="shared" si="137"/>
        <v>0</v>
      </c>
      <c r="R176" s="70">
        <f>SUM(R175:R175)</f>
        <v>6</v>
      </c>
      <c r="S176" s="70">
        <f t="shared" si="137"/>
        <v>0</v>
      </c>
      <c r="T176" s="70">
        <f t="shared" si="137"/>
        <v>0</v>
      </c>
      <c r="U176" s="70">
        <f t="shared" si="137"/>
        <v>0</v>
      </c>
      <c r="V176" s="70">
        <f t="shared" si="137"/>
        <v>1</v>
      </c>
      <c r="W176" s="70">
        <f t="shared" si="137"/>
        <v>0</v>
      </c>
      <c r="X176" s="70">
        <f>SUM(X175:X175)</f>
        <v>6</v>
      </c>
      <c r="Y176" s="70">
        <f t="shared" si="137"/>
        <v>0</v>
      </c>
      <c r="Z176" s="70">
        <f t="shared" si="137"/>
        <v>0</v>
      </c>
      <c r="AA176" s="70">
        <f t="shared" si="137"/>
        <v>0</v>
      </c>
      <c r="AB176" s="70">
        <f t="shared" si="137"/>
        <v>1</v>
      </c>
      <c r="AC176" s="70">
        <f t="shared" si="137"/>
        <v>0</v>
      </c>
      <c r="AD176" s="70">
        <f t="shared" si="137"/>
        <v>1</v>
      </c>
      <c r="AE176" s="70">
        <f t="shared" si="137"/>
        <v>0</v>
      </c>
      <c r="AF176" s="70">
        <f>SUM(AF175:AF175)</f>
        <v>0</v>
      </c>
      <c r="AG176" s="70">
        <f t="shared" ref="AG176:AM176" si="138">SUM(AG175:AG175)</f>
        <v>0</v>
      </c>
      <c r="AH176" s="70">
        <f t="shared" si="138"/>
        <v>0</v>
      </c>
      <c r="AI176" s="70">
        <f t="shared" si="138"/>
        <v>0</v>
      </c>
      <c r="AJ176" s="70">
        <f t="shared" si="138"/>
        <v>0</v>
      </c>
      <c r="AK176" s="70">
        <f t="shared" si="138"/>
        <v>0</v>
      </c>
      <c r="AL176" s="70">
        <f t="shared" si="138"/>
        <v>0</v>
      </c>
      <c r="AM176" s="70">
        <f t="shared" si="138"/>
        <v>0</v>
      </c>
      <c r="AN176" s="70">
        <f>SUM(AN175:AN175)</f>
        <v>0</v>
      </c>
      <c r="AO176" s="70">
        <f t="shared" ref="AO176" si="139">SUM(AO175:AO175)</f>
        <v>0</v>
      </c>
      <c r="AP176" s="70">
        <f t="shared" ref="AP176:AS176" si="140">SUM(AP175:AP175)</f>
        <v>0</v>
      </c>
      <c r="AQ176" s="70">
        <f t="shared" si="140"/>
        <v>0</v>
      </c>
      <c r="AR176" s="70">
        <f t="shared" si="140"/>
        <v>0</v>
      </c>
      <c r="AS176" s="70">
        <f t="shared" si="140"/>
        <v>0</v>
      </c>
      <c r="AT176" s="70">
        <f t="shared" ref="AT176:BC176" si="141">SUM(AT175:AT175)</f>
        <v>0</v>
      </c>
      <c r="AU176" s="70">
        <f t="shared" si="141"/>
        <v>0</v>
      </c>
      <c r="AV176" s="70">
        <f>SUM(AV175:AV175)</f>
        <v>0</v>
      </c>
      <c r="AW176" s="70">
        <f>SUM(AW175:AW175)</f>
        <v>0</v>
      </c>
      <c r="AX176" s="70">
        <f>SUM(AX175:AX175)</f>
        <v>0</v>
      </c>
      <c r="AY176" s="70"/>
      <c r="AZ176" s="70">
        <f t="shared" si="141"/>
        <v>0</v>
      </c>
      <c r="BA176" s="70">
        <f t="shared" si="141"/>
        <v>0</v>
      </c>
      <c r="BB176" s="70">
        <f t="shared" si="141"/>
        <v>0</v>
      </c>
      <c r="BC176" s="70">
        <f t="shared" si="141"/>
        <v>0</v>
      </c>
    </row>
    <row r="177" spans="1:55" s="62" customFormat="1" ht="15" customHeight="1" x14ac:dyDescent="0.2">
      <c r="A177" s="76"/>
      <c r="B177" s="71"/>
      <c r="C177" s="72"/>
      <c r="D177" s="73"/>
      <c r="E177" s="73"/>
      <c r="F177" s="71"/>
      <c r="G177" s="71"/>
      <c r="H177" s="71"/>
      <c r="I177" s="71"/>
      <c r="J177" s="123"/>
      <c r="K177" s="132"/>
      <c r="L177" s="95"/>
      <c r="M177" s="74"/>
      <c r="N177" s="66"/>
      <c r="O177" s="67"/>
      <c r="P177" s="67"/>
      <c r="Q177" s="67"/>
      <c r="R177" s="66"/>
      <c r="S177" s="66"/>
      <c r="T177" s="67"/>
      <c r="U177" s="67"/>
      <c r="V177" s="67"/>
      <c r="W177" s="67"/>
      <c r="X177" s="66"/>
      <c r="Y177" s="67"/>
      <c r="Z177" s="66"/>
      <c r="AA177" s="66"/>
      <c r="AB177" s="66"/>
      <c r="AC177" s="66"/>
      <c r="AD177" s="66"/>
      <c r="AE177" s="66"/>
      <c r="AF177" s="66"/>
      <c r="AG177" s="66"/>
      <c r="AH177" s="67"/>
      <c r="AI177" s="67"/>
      <c r="AJ177" s="67"/>
      <c r="AK177" s="67"/>
      <c r="AL177" s="67"/>
      <c r="AM177" s="67"/>
      <c r="AN177" s="66"/>
      <c r="AO177" s="66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</row>
    <row r="178" spans="1:55" s="62" customFormat="1" ht="15" customHeight="1" x14ac:dyDescent="0.2">
      <c r="A178" s="116"/>
      <c r="B178" s="64" t="s">
        <v>337</v>
      </c>
      <c r="C178" s="64" t="s">
        <v>624</v>
      </c>
      <c r="D178" s="73" t="s">
        <v>144</v>
      </c>
      <c r="E178" s="73" t="s">
        <v>183</v>
      </c>
      <c r="F178" s="64" t="s">
        <v>128</v>
      </c>
      <c r="G178" s="71" t="s">
        <v>151</v>
      </c>
      <c r="H178" s="146" t="s">
        <v>363</v>
      </c>
      <c r="I178" s="200" t="s">
        <v>528</v>
      </c>
      <c r="J178" s="123" t="s">
        <v>243</v>
      </c>
      <c r="K178" s="87"/>
      <c r="L178" s="87"/>
      <c r="M178" s="124"/>
      <c r="N178" s="67">
        <v>6</v>
      </c>
      <c r="O178" s="67"/>
      <c r="P178" s="67">
        <v>1</v>
      </c>
      <c r="Q178" s="66"/>
      <c r="R178" s="67">
        <v>6</v>
      </c>
      <c r="S178" s="67"/>
      <c r="T178" s="67">
        <v>1</v>
      </c>
      <c r="U178" s="67"/>
      <c r="V178" s="67">
        <v>0</v>
      </c>
      <c r="W178" s="67"/>
      <c r="X178" s="67">
        <v>6</v>
      </c>
      <c r="Y178" s="67"/>
      <c r="Z178" s="66">
        <v>1</v>
      </c>
      <c r="AA178" s="66"/>
      <c r="AB178" s="66">
        <v>0</v>
      </c>
      <c r="AC178" s="66"/>
      <c r="AD178" s="66">
        <v>0</v>
      </c>
      <c r="AE178" s="66"/>
      <c r="AF178" s="67">
        <v>0</v>
      </c>
      <c r="AG178" s="67"/>
      <c r="AH178" s="67"/>
      <c r="AI178" s="67"/>
      <c r="AJ178" s="67"/>
      <c r="AK178" s="67"/>
      <c r="AL178" s="67"/>
      <c r="AM178" s="67"/>
      <c r="AN178" s="67">
        <v>0</v>
      </c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</row>
    <row r="179" spans="1:55" s="62" customFormat="1" ht="15" customHeight="1" x14ac:dyDescent="0.2">
      <c r="A179" s="116"/>
      <c r="B179" s="64" t="s">
        <v>337</v>
      </c>
      <c r="C179" s="64" t="s">
        <v>624</v>
      </c>
      <c r="D179" s="73" t="s">
        <v>145</v>
      </c>
      <c r="E179" s="73" t="s">
        <v>146</v>
      </c>
      <c r="F179" s="64" t="s">
        <v>128</v>
      </c>
      <c r="G179" s="201" t="s">
        <v>512</v>
      </c>
      <c r="H179" s="146" t="s">
        <v>363</v>
      </c>
      <c r="I179" s="200" t="s">
        <v>527</v>
      </c>
      <c r="J179" s="123" t="s">
        <v>243</v>
      </c>
      <c r="K179" s="87"/>
      <c r="L179" s="87"/>
      <c r="M179" s="124"/>
      <c r="N179" s="66">
        <v>14</v>
      </c>
      <c r="O179" s="123"/>
      <c r="P179" s="67">
        <v>1</v>
      </c>
      <c r="Q179" s="123"/>
      <c r="R179" s="67">
        <v>14</v>
      </c>
      <c r="S179" s="123"/>
      <c r="T179" s="67">
        <v>1</v>
      </c>
      <c r="U179" s="67"/>
      <c r="V179" s="67">
        <v>1</v>
      </c>
      <c r="W179" s="67"/>
      <c r="X179" s="67">
        <v>14</v>
      </c>
      <c r="Y179" s="123"/>
      <c r="Z179" s="66">
        <v>1</v>
      </c>
      <c r="AA179" s="66"/>
      <c r="AB179" s="66">
        <v>1</v>
      </c>
      <c r="AC179" s="66"/>
      <c r="AD179" s="66">
        <v>1</v>
      </c>
      <c r="AE179" s="123"/>
      <c r="AF179" s="67">
        <v>14</v>
      </c>
      <c r="AG179" s="86"/>
      <c r="AH179" s="67">
        <v>1</v>
      </c>
      <c r="AI179" s="67"/>
      <c r="AJ179" s="67">
        <v>1</v>
      </c>
      <c r="AK179" s="86"/>
      <c r="AL179" s="67">
        <v>1</v>
      </c>
      <c r="AM179" s="86"/>
      <c r="AN179" s="67">
        <v>14</v>
      </c>
      <c r="AO179" s="86"/>
      <c r="AP179" s="67">
        <v>1</v>
      </c>
      <c r="AQ179" s="67"/>
      <c r="AR179" s="67">
        <v>1</v>
      </c>
      <c r="AS179" s="86"/>
      <c r="AT179" s="86"/>
      <c r="AU179" s="86"/>
      <c r="AV179" s="86"/>
      <c r="AW179" s="86"/>
      <c r="AX179" s="123"/>
      <c r="AY179" s="86"/>
      <c r="AZ179" s="86"/>
      <c r="BA179" s="86"/>
      <c r="BB179" s="86"/>
      <c r="BC179" s="86"/>
    </row>
    <row r="180" spans="1:55" s="62" customFormat="1" ht="15" customHeight="1" x14ac:dyDescent="0.2">
      <c r="A180" s="69"/>
      <c r="B180" s="69" t="s">
        <v>337</v>
      </c>
      <c r="C180" s="69"/>
      <c r="D180" s="69"/>
      <c r="E180" s="69" t="s">
        <v>354</v>
      </c>
      <c r="F180" s="69"/>
      <c r="G180" s="69"/>
      <c r="H180" s="69"/>
      <c r="I180" s="69"/>
      <c r="J180" s="69"/>
      <c r="K180" s="69"/>
      <c r="L180" s="69"/>
      <c r="M180" s="69"/>
      <c r="N180" s="70">
        <f t="shared" ref="N180:AM180" si="142">SUM(N178:N179)</f>
        <v>20</v>
      </c>
      <c r="O180" s="70">
        <f t="shared" si="142"/>
        <v>0</v>
      </c>
      <c r="P180" s="70">
        <f t="shared" si="142"/>
        <v>2</v>
      </c>
      <c r="Q180" s="70">
        <f t="shared" si="142"/>
        <v>0</v>
      </c>
      <c r="R180" s="70">
        <f t="shared" si="142"/>
        <v>20</v>
      </c>
      <c r="S180" s="70">
        <f t="shared" si="142"/>
        <v>0</v>
      </c>
      <c r="T180" s="70">
        <f t="shared" si="142"/>
        <v>2</v>
      </c>
      <c r="U180" s="70">
        <f t="shared" si="142"/>
        <v>0</v>
      </c>
      <c r="V180" s="70">
        <f t="shared" si="142"/>
        <v>1</v>
      </c>
      <c r="W180" s="70">
        <f t="shared" si="142"/>
        <v>0</v>
      </c>
      <c r="X180" s="70">
        <f t="shared" si="142"/>
        <v>20</v>
      </c>
      <c r="Y180" s="70">
        <f t="shared" si="142"/>
        <v>0</v>
      </c>
      <c r="Z180" s="70">
        <f t="shared" si="142"/>
        <v>2</v>
      </c>
      <c r="AA180" s="70">
        <f t="shared" si="142"/>
        <v>0</v>
      </c>
      <c r="AB180" s="70">
        <f t="shared" si="142"/>
        <v>1</v>
      </c>
      <c r="AC180" s="70">
        <f t="shared" si="142"/>
        <v>0</v>
      </c>
      <c r="AD180" s="70">
        <f t="shared" si="142"/>
        <v>1</v>
      </c>
      <c r="AE180" s="70">
        <f t="shared" si="142"/>
        <v>0</v>
      </c>
      <c r="AF180" s="70">
        <f t="shared" si="142"/>
        <v>14</v>
      </c>
      <c r="AG180" s="70">
        <f t="shared" si="142"/>
        <v>0</v>
      </c>
      <c r="AH180" s="70">
        <f t="shared" si="142"/>
        <v>1</v>
      </c>
      <c r="AI180" s="70">
        <f t="shared" si="142"/>
        <v>0</v>
      </c>
      <c r="AJ180" s="70">
        <f t="shared" si="142"/>
        <v>1</v>
      </c>
      <c r="AK180" s="70">
        <f t="shared" si="142"/>
        <v>0</v>
      </c>
      <c r="AL180" s="70">
        <f t="shared" si="142"/>
        <v>1</v>
      </c>
      <c r="AM180" s="70">
        <f t="shared" si="142"/>
        <v>0</v>
      </c>
      <c r="AN180" s="70">
        <f t="shared" ref="AN180:AO180" si="143">SUM(AN178:AN179)</f>
        <v>14</v>
      </c>
      <c r="AO180" s="70">
        <f t="shared" si="143"/>
        <v>0</v>
      </c>
      <c r="AP180" s="70">
        <f t="shared" ref="AP180:AS180" si="144">SUM(AP178:AP179)</f>
        <v>1</v>
      </c>
      <c r="AQ180" s="70">
        <f t="shared" si="144"/>
        <v>0</v>
      </c>
      <c r="AR180" s="70">
        <f t="shared" si="144"/>
        <v>1</v>
      </c>
      <c r="AS180" s="70">
        <f t="shared" si="144"/>
        <v>0</v>
      </c>
      <c r="AT180" s="70">
        <f t="shared" ref="AT180:BC180" si="145">SUM(AT178:AT179)</f>
        <v>0</v>
      </c>
      <c r="AU180" s="70">
        <f t="shared" si="145"/>
        <v>0</v>
      </c>
      <c r="AV180" s="70">
        <f>SUM(AV178:AV179)</f>
        <v>0</v>
      </c>
      <c r="AW180" s="70">
        <f>SUM(AW178:AW179)</f>
        <v>0</v>
      </c>
      <c r="AX180" s="70">
        <f>SUM(AX178:AX179)</f>
        <v>0</v>
      </c>
      <c r="AY180" s="70"/>
      <c r="AZ180" s="70">
        <f t="shared" si="145"/>
        <v>0</v>
      </c>
      <c r="BA180" s="70">
        <f t="shared" si="145"/>
        <v>0</v>
      </c>
      <c r="BB180" s="70">
        <f t="shared" si="145"/>
        <v>0</v>
      </c>
      <c r="BC180" s="70">
        <f t="shared" si="145"/>
        <v>0</v>
      </c>
    </row>
    <row r="181" spans="1:55" s="62" customFormat="1" ht="15" customHeight="1" x14ac:dyDescent="0.2">
      <c r="A181" s="116"/>
      <c r="B181" s="64"/>
      <c r="C181" s="64"/>
      <c r="D181" s="73"/>
      <c r="E181" s="73"/>
      <c r="F181" s="64"/>
      <c r="G181" s="73"/>
      <c r="H181" s="71"/>
      <c r="I181" s="71"/>
      <c r="J181" s="123"/>
      <c r="K181" s="87"/>
      <c r="L181" s="87"/>
      <c r="M181" s="124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86"/>
      <c r="AH181" s="86"/>
      <c r="AI181" s="86"/>
      <c r="AJ181" s="86"/>
      <c r="AK181" s="86"/>
      <c r="AL181" s="86"/>
      <c r="AM181" s="86"/>
      <c r="AN181" s="123"/>
      <c r="AO181" s="86"/>
      <c r="AP181" s="86"/>
      <c r="AQ181" s="86"/>
      <c r="AR181" s="86"/>
      <c r="AS181" s="86"/>
      <c r="AX181" s="67"/>
    </row>
    <row r="182" spans="1:55" s="62" customFormat="1" ht="42.75" x14ac:dyDescent="0.2">
      <c r="A182" s="80"/>
      <c r="B182" s="66"/>
      <c r="C182" s="72"/>
      <c r="D182" s="73"/>
      <c r="E182" s="95"/>
      <c r="F182" s="66"/>
      <c r="G182" s="66"/>
      <c r="H182" s="66"/>
      <c r="I182" s="66"/>
      <c r="J182" s="66"/>
      <c r="K182" s="95"/>
      <c r="L182" s="95"/>
      <c r="M182" s="74"/>
      <c r="N182" s="66" t="s">
        <v>120</v>
      </c>
      <c r="O182" s="66"/>
      <c r="P182" s="66" t="s">
        <v>116</v>
      </c>
      <c r="Q182" s="66"/>
      <c r="R182" s="66" t="s">
        <v>120</v>
      </c>
      <c r="S182" s="66"/>
      <c r="T182" s="66" t="s">
        <v>116</v>
      </c>
      <c r="U182" s="66"/>
      <c r="V182" s="66" t="s">
        <v>111</v>
      </c>
      <c r="W182" s="67"/>
      <c r="X182" s="66" t="s">
        <v>120</v>
      </c>
      <c r="Y182" s="66"/>
      <c r="Z182" s="66" t="s">
        <v>116</v>
      </c>
      <c r="AA182" s="66"/>
      <c r="AB182" s="66" t="s">
        <v>522</v>
      </c>
      <c r="AC182" s="67"/>
      <c r="AD182" s="66" t="s">
        <v>523</v>
      </c>
      <c r="AE182" s="67"/>
      <c r="AF182" s="66" t="s">
        <v>515</v>
      </c>
      <c r="AG182" s="66"/>
      <c r="AH182" s="66" t="s">
        <v>111</v>
      </c>
      <c r="AI182" s="66"/>
      <c r="AJ182" s="66" t="s">
        <v>116</v>
      </c>
      <c r="AK182" s="66"/>
      <c r="AL182" s="66" t="s">
        <v>117</v>
      </c>
      <c r="AM182" s="66"/>
      <c r="AN182" s="66" t="s">
        <v>675</v>
      </c>
      <c r="AO182" s="66"/>
      <c r="AP182" s="66" t="s">
        <v>111</v>
      </c>
      <c r="AQ182" s="66"/>
      <c r="AR182" s="66" t="s">
        <v>116</v>
      </c>
      <c r="AS182" s="66"/>
      <c r="AT182" s="86"/>
      <c r="AU182" s="86"/>
      <c r="AV182" s="86"/>
      <c r="AW182" s="86"/>
      <c r="AX182" s="123"/>
      <c r="AY182" s="86"/>
      <c r="AZ182" s="86"/>
      <c r="BA182" s="86"/>
      <c r="BB182" s="86"/>
      <c r="BC182" s="86"/>
    </row>
    <row r="183" spans="1:55" ht="14.1" customHeight="1" x14ac:dyDescent="0.2">
      <c r="N183" s="96">
        <f xml:space="preserve"> SUM(N5:N180)/2</f>
        <v>1531</v>
      </c>
      <c r="P183" s="96">
        <f xml:space="preserve"> SUM(P5:P180)/2</f>
        <v>101</v>
      </c>
      <c r="R183" s="96">
        <f xml:space="preserve"> SUM(R5:R180)/2</f>
        <v>1531</v>
      </c>
      <c r="T183" s="96">
        <f xml:space="preserve"> SUM(T5:T180)/2</f>
        <v>92</v>
      </c>
      <c r="V183" s="96">
        <f xml:space="preserve"> SUM(V5:V180)/2</f>
        <v>91</v>
      </c>
      <c r="X183" s="96">
        <f xml:space="preserve"> SUM(X5:X180)/2</f>
        <v>1531</v>
      </c>
      <c r="Z183" s="96">
        <f xml:space="preserve"> SUM(Z5:Z180)/2</f>
        <v>111</v>
      </c>
      <c r="AB183" s="96">
        <f xml:space="preserve"> SUM(AB5:AB180)/2</f>
        <v>110</v>
      </c>
      <c r="AD183" s="96">
        <f xml:space="preserve"> SUM(AD5:AD180)/2</f>
        <v>110</v>
      </c>
      <c r="AF183" s="96">
        <f xml:space="preserve"> SUM(AF5:AF180)/2</f>
        <v>1413</v>
      </c>
      <c r="AH183" s="96">
        <f xml:space="preserve"> SUM(AH5:AH180)/2</f>
        <v>82</v>
      </c>
      <c r="AJ183" s="96">
        <f xml:space="preserve"> SUM(AJ5:AJ180)/2</f>
        <v>81</v>
      </c>
      <c r="AL183" s="96">
        <f xml:space="preserve"> SUM(AL5:AL180)/2</f>
        <v>81</v>
      </c>
      <c r="AN183" s="96">
        <f xml:space="preserve"> SUM(AN5:AN180)/2</f>
        <v>1413</v>
      </c>
      <c r="AP183" s="96">
        <f xml:space="preserve"> SUM(AP5:AP180)/2</f>
        <v>82</v>
      </c>
      <c r="AR183" s="96">
        <f xml:space="preserve"> SUM(AR5:AR180)/2</f>
        <v>81</v>
      </c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</row>
    <row r="184" spans="1:55" ht="14.1" customHeight="1" thickBot="1" x14ac:dyDescent="0.25">
      <c r="N184" s="104">
        <f>P183</f>
        <v>101</v>
      </c>
      <c r="P184" s="45"/>
      <c r="R184" s="104">
        <f>T183</f>
        <v>92</v>
      </c>
      <c r="T184" s="45"/>
      <c r="X184" s="104">
        <f>Z183</f>
        <v>111</v>
      </c>
      <c r="Z184" s="45"/>
      <c r="AF184" s="11">
        <f>AJ183</f>
        <v>81</v>
      </c>
      <c r="AH184" s="45"/>
      <c r="AN184" s="11">
        <f>AR183</f>
        <v>81</v>
      </c>
      <c r="AP184" s="45"/>
    </row>
    <row r="185" spans="1:55" ht="14.1" customHeight="1" thickTop="1" thickBot="1" x14ac:dyDescent="0.25">
      <c r="D185" s="3"/>
      <c r="G185" s="3" t="s">
        <v>363</v>
      </c>
      <c r="H185" s="3">
        <f>COUNTIF(H4:H180, "NAWQA")</f>
        <v>73</v>
      </c>
      <c r="N185" s="11">
        <f>SUM(N183:N184)</f>
        <v>1632</v>
      </c>
      <c r="P185" s="11">
        <f>SUM(P183:P184)</f>
        <v>101</v>
      </c>
      <c r="R185" s="11">
        <f>SUM(R183:R184)</f>
        <v>1623</v>
      </c>
      <c r="T185" s="11">
        <f>SUM(T183:T184)</f>
        <v>92</v>
      </c>
      <c r="X185" s="11">
        <f>SUM(X183:X184)</f>
        <v>1642</v>
      </c>
      <c r="Z185" s="11">
        <f>SUM(Z183:Z184)</f>
        <v>111</v>
      </c>
      <c r="AB185" s="329" t="s">
        <v>534</v>
      </c>
      <c r="AC185" s="329"/>
      <c r="AD185" s="329"/>
      <c r="AE185" s="329"/>
      <c r="AF185" s="45">
        <f>AL183</f>
        <v>81</v>
      </c>
      <c r="AH185" s="11">
        <f>SUM(AH183:AH184)</f>
        <v>82</v>
      </c>
      <c r="AN185" s="45">
        <f>AT183</f>
        <v>0</v>
      </c>
      <c r="AP185" s="11">
        <f>SUM(AP183:AP184)</f>
        <v>82</v>
      </c>
    </row>
    <row r="186" spans="1:55" ht="14.1" customHeight="1" thickTop="1" x14ac:dyDescent="0.2">
      <c r="G186" s="3" t="s">
        <v>361</v>
      </c>
      <c r="H186" s="3">
        <f>COUNTIF(H4:H181, "NASQAN")</f>
        <v>26</v>
      </c>
      <c r="AB186" s="329"/>
      <c r="AC186" s="329"/>
      <c r="AD186" s="329"/>
      <c r="AE186" s="329"/>
      <c r="AF186" s="11">
        <f>SUM(AF183:AF185)</f>
        <v>1575</v>
      </c>
      <c r="AN186" s="11">
        <f>SUM(AN183:AN185)</f>
        <v>1494</v>
      </c>
    </row>
    <row r="187" spans="1:55" ht="14.1" customHeight="1" x14ac:dyDescent="0.2">
      <c r="A187" s="2"/>
      <c r="B187" s="2"/>
      <c r="C187" s="2"/>
      <c r="D187" s="2"/>
      <c r="E187" s="2"/>
      <c r="F187" s="2"/>
      <c r="G187" s="11" t="s">
        <v>357</v>
      </c>
      <c r="H187" s="3">
        <f>COUNTIF(H5:H182, "NMN")</f>
        <v>4</v>
      </c>
      <c r="J187" s="2"/>
      <c r="K187" s="2"/>
      <c r="L187" s="2"/>
      <c r="M187" s="29" t="s">
        <v>121</v>
      </c>
      <c r="N187" s="193">
        <f>100*(P183)/(N183)</f>
        <v>6.5969954278249512</v>
      </c>
      <c r="R187" s="193">
        <f>100*(V183+T183)/(R183)</f>
        <v>11.952971913781841</v>
      </c>
      <c r="X187" s="193">
        <f>100*(AB183+Z183)/(X183)</f>
        <v>14.435009797517962</v>
      </c>
      <c r="AF187" s="193">
        <f>100*(AJ183+AH183+AL183)/(AF183)</f>
        <v>17.26822363765039</v>
      </c>
      <c r="AK187" s="2"/>
      <c r="AL187" s="2"/>
      <c r="AM187" s="2"/>
      <c r="AN187" s="193">
        <f>100*(AR183+AP183)/(AN183)</f>
        <v>11.535739561217268</v>
      </c>
      <c r="AP187" s="2"/>
      <c r="AQ187" s="2"/>
      <c r="AR187" s="2"/>
      <c r="AS187" s="2"/>
    </row>
    <row r="188" spans="1:55" ht="14.1" customHeight="1" x14ac:dyDescent="0.2">
      <c r="A188" s="2"/>
      <c r="B188" s="2"/>
      <c r="C188" s="2"/>
      <c r="D188" s="2"/>
      <c r="E188" s="2"/>
      <c r="F188" s="2"/>
      <c r="G188" s="11" t="s">
        <v>352</v>
      </c>
      <c r="H188" s="3">
        <f>COUNTIF(G5:G183, "Agriculture")</f>
        <v>11</v>
      </c>
      <c r="J188" s="2"/>
      <c r="K188" s="2"/>
      <c r="L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Y188" s="2"/>
      <c r="AZ188" s="2"/>
      <c r="BA188" s="2"/>
      <c r="BB188" s="2"/>
      <c r="BC188" s="2"/>
    </row>
    <row r="189" spans="1:55" ht="14.1" customHeight="1" x14ac:dyDescent="0.2">
      <c r="A189" s="2"/>
      <c r="B189" s="2"/>
      <c r="C189" s="2"/>
      <c r="D189" s="2"/>
      <c r="E189" s="2"/>
      <c r="F189" s="2"/>
      <c r="G189" s="11" t="s">
        <v>242</v>
      </c>
      <c r="H189" s="3">
        <f>COUNTIF(G5:G180, "Urban")</f>
        <v>11</v>
      </c>
      <c r="J189" s="2"/>
      <c r="K189" s="2"/>
      <c r="L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Y189" s="2"/>
      <c r="AZ189" s="2"/>
      <c r="BA189" s="2"/>
      <c r="BB189" s="2"/>
      <c r="BC189" s="2"/>
    </row>
    <row r="190" spans="1:55" ht="14.1" customHeight="1" x14ac:dyDescent="0.2">
      <c r="A190" s="2"/>
      <c r="B190" s="2"/>
      <c r="C190" s="2"/>
      <c r="D190" s="2"/>
      <c r="E190" s="2"/>
      <c r="F190" s="2"/>
      <c r="G190" s="11" t="s">
        <v>151</v>
      </c>
      <c r="H190" s="3">
        <f>COUNTIF(G5:G180, "Reference")</f>
        <v>19</v>
      </c>
      <c r="J190" s="2"/>
      <c r="K190" s="2"/>
      <c r="L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Y190" s="2"/>
      <c r="AZ190" s="2"/>
      <c r="BA190" s="2"/>
      <c r="BB190" s="2"/>
      <c r="BC190" s="2"/>
    </row>
    <row r="191" spans="1:55" ht="14.1" customHeight="1" x14ac:dyDescent="0.2">
      <c r="A191" s="2"/>
      <c r="B191" s="2"/>
      <c r="C191" s="2"/>
      <c r="D191" s="2"/>
      <c r="E191" s="2"/>
      <c r="F191" s="2"/>
      <c r="G191" s="11" t="s">
        <v>356</v>
      </c>
      <c r="H191" s="3">
        <f>COUNTIF(G5:G186, "Large River")</f>
        <v>0</v>
      </c>
      <c r="J191" s="2"/>
      <c r="K191" s="2"/>
      <c r="L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Y191" s="2"/>
      <c r="AZ191" s="2"/>
      <c r="BA191" s="2"/>
      <c r="BB191" s="2"/>
      <c r="BC191" s="2"/>
    </row>
    <row r="192" spans="1:55" ht="14.1" customHeight="1" x14ac:dyDescent="0.2">
      <c r="A192" s="2"/>
      <c r="B192" s="2"/>
      <c r="C192" s="2"/>
      <c r="D192" s="2"/>
      <c r="E192" s="2"/>
      <c r="F192" s="2"/>
      <c r="G192" s="2"/>
      <c r="H192" s="11"/>
      <c r="I192" s="11"/>
      <c r="J192" s="2"/>
      <c r="K192" s="2"/>
      <c r="L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Y192" s="2"/>
      <c r="AZ192" s="2"/>
      <c r="BA192" s="2"/>
      <c r="BB192" s="2"/>
      <c r="BC192" s="2"/>
    </row>
    <row r="193" spans="1:55" ht="14.1" customHeight="1" x14ac:dyDescent="0.2">
      <c r="A193" s="2"/>
      <c r="B193" s="2"/>
      <c r="C193" s="2"/>
      <c r="D193" s="2"/>
      <c r="E193" s="2"/>
      <c r="F193" s="2"/>
      <c r="G193" s="2"/>
      <c r="H193" s="11"/>
      <c r="I193" s="11"/>
      <c r="J193" s="2"/>
      <c r="K193" s="2"/>
      <c r="L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Y193" s="2"/>
      <c r="AZ193" s="2"/>
      <c r="BA193" s="2"/>
      <c r="BB193" s="2"/>
      <c r="BC193" s="2"/>
    </row>
    <row r="194" spans="1:55" ht="14.1" customHeight="1" x14ac:dyDescent="0.2">
      <c r="A194" s="2"/>
      <c r="B194" s="2"/>
      <c r="C194" s="2"/>
      <c r="D194" s="2"/>
      <c r="E194" s="2"/>
      <c r="F194" s="2"/>
      <c r="G194" s="2"/>
      <c r="H194" s="11"/>
      <c r="I194" s="11"/>
      <c r="J194" s="2"/>
      <c r="K194" s="2"/>
      <c r="L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Y194" s="2"/>
      <c r="AZ194" s="2"/>
      <c r="BA194" s="2"/>
      <c r="BB194" s="2"/>
      <c r="BC194" s="2"/>
    </row>
    <row r="195" spans="1:55" ht="14.1" customHeight="1" x14ac:dyDescent="0.2">
      <c r="A195" s="2"/>
      <c r="B195" s="2"/>
      <c r="C195" s="2"/>
      <c r="D195" s="2"/>
      <c r="E195" s="2"/>
      <c r="F195" s="2"/>
      <c r="G195" s="2"/>
      <c r="H195" s="11"/>
      <c r="I195" s="11"/>
      <c r="J195" s="2"/>
      <c r="K195" s="2"/>
      <c r="L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Y195" s="2"/>
      <c r="AZ195" s="2"/>
      <c r="BA195" s="2"/>
      <c r="BB195" s="2"/>
      <c r="BC195" s="2"/>
    </row>
    <row r="196" spans="1:55" ht="14.1" customHeight="1" x14ac:dyDescent="0.2">
      <c r="A196" s="2"/>
      <c r="B196" s="2"/>
      <c r="C196" s="2"/>
      <c r="D196" s="2"/>
      <c r="E196" s="2"/>
      <c r="F196" s="2"/>
      <c r="G196" s="2"/>
      <c r="H196" s="11"/>
      <c r="I196" s="11"/>
      <c r="J196" s="2"/>
      <c r="K196" s="2"/>
      <c r="L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Y196" s="2"/>
      <c r="AZ196" s="2"/>
      <c r="BA196" s="2"/>
      <c r="BB196" s="2"/>
      <c r="BC196" s="2"/>
    </row>
    <row r="197" spans="1:55" ht="14.1" customHeight="1" x14ac:dyDescent="0.2">
      <c r="A197" s="2"/>
      <c r="B197" s="2"/>
      <c r="C197" s="2"/>
      <c r="D197" s="2"/>
      <c r="E197" s="2"/>
      <c r="F197" s="2"/>
      <c r="G197" s="2"/>
      <c r="H197" s="11"/>
      <c r="I197" s="11"/>
      <c r="J197" s="2"/>
      <c r="K197" s="2"/>
      <c r="L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Y197" s="2"/>
      <c r="AZ197" s="2"/>
      <c r="BA197" s="2"/>
      <c r="BB197" s="2"/>
      <c r="BC197" s="2"/>
    </row>
    <row r="198" spans="1:55" ht="14.1" customHeight="1" x14ac:dyDescent="0.2">
      <c r="A198" s="2"/>
      <c r="B198" s="2"/>
      <c r="C198" s="2"/>
      <c r="D198" s="2"/>
      <c r="E198" s="2"/>
      <c r="F198" s="2"/>
      <c r="G198" s="2"/>
      <c r="H198" s="11"/>
      <c r="I198" s="11"/>
      <c r="J198" s="2"/>
      <c r="K198" s="2"/>
      <c r="L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Y198" s="2"/>
      <c r="AZ198" s="2"/>
      <c r="BA198" s="2"/>
      <c r="BB198" s="2"/>
      <c r="BC198" s="2"/>
    </row>
    <row r="199" spans="1:55" ht="14.1" customHeight="1" x14ac:dyDescent="0.2">
      <c r="A199" s="2"/>
      <c r="B199" s="2"/>
      <c r="C199" s="2"/>
      <c r="D199" s="2"/>
      <c r="E199" s="2"/>
      <c r="F199" s="2"/>
      <c r="G199" s="2"/>
      <c r="H199" s="11"/>
      <c r="I199" s="11"/>
      <c r="J199" s="2"/>
      <c r="K199" s="2"/>
      <c r="L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Y199" s="2"/>
      <c r="AZ199" s="2"/>
      <c r="BA199" s="2"/>
      <c r="BB199" s="2"/>
      <c r="BC199" s="2"/>
    </row>
    <row r="200" spans="1:55" ht="14.1" customHeight="1" x14ac:dyDescent="0.2">
      <c r="A200" s="2"/>
      <c r="B200" s="2"/>
      <c r="C200" s="2"/>
      <c r="D200" s="2"/>
      <c r="E200" s="2"/>
      <c r="F200" s="2"/>
      <c r="G200" s="2"/>
      <c r="H200" s="11"/>
      <c r="I200" s="11"/>
      <c r="J200" s="2"/>
      <c r="K200" s="2"/>
      <c r="L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Y200" s="2"/>
      <c r="AZ200" s="2"/>
      <c r="BA200" s="2"/>
      <c r="BB200" s="2"/>
      <c r="BC200" s="2"/>
    </row>
    <row r="201" spans="1:55" ht="14.1" customHeight="1" x14ac:dyDescent="0.2">
      <c r="A201" s="2"/>
      <c r="B201" s="2"/>
      <c r="C201" s="2"/>
      <c r="D201" s="2"/>
      <c r="E201" s="2"/>
      <c r="F201" s="2"/>
      <c r="G201" s="2"/>
      <c r="H201" s="11"/>
      <c r="I201" s="11"/>
      <c r="J201" s="2"/>
      <c r="K201" s="2"/>
      <c r="L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Y201" s="2"/>
      <c r="AZ201" s="2"/>
      <c r="BA201" s="2"/>
      <c r="BB201" s="2"/>
      <c r="BC201" s="2"/>
    </row>
    <row r="202" spans="1:55" ht="14.1" customHeight="1" x14ac:dyDescent="0.2">
      <c r="A202" s="2"/>
      <c r="B202" s="2"/>
      <c r="C202" s="2"/>
      <c r="D202" s="2"/>
      <c r="E202" s="2"/>
      <c r="F202" s="2"/>
      <c r="G202" s="2"/>
      <c r="H202" s="11"/>
      <c r="I202" s="11"/>
      <c r="J202" s="2"/>
      <c r="K202" s="2"/>
      <c r="L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Y202" s="2"/>
      <c r="AZ202" s="2"/>
      <c r="BA202" s="2"/>
      <c r="BB202" s="2"/>
      <c r="BC202" s="2"/>
    </row>
    <row r="203" spans="1:55" ht="14.1" customHeight="1" x14ac:dyDescent="0.2">
      <c r="A203" s="2"/>
      <c r="B203" s="2"/>
      <c r="C203" s="2"/>
      <c r="D203" s="2"/>
      <c r="E203" s="2"/>
      <c r="F203" s="2"/>
      <c r="G203" s="2"/>
      <c r="H203" s="11"/>
      <c r="I203" s="11"/>
      <c r="J203" s="2"/>
      <c r="K203" s="2"/>
      <c r="L203" s="2"/>
      <c r="M203" s="2"/>
      <c r="O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Y203" s="2"/>
      <c r="AZ203" s="2"/>
      <c r="BA203" s="2"/>
      <c r="BB203" s="2"/>
      <c r="BC203" s="2"/>
    </row>
    <row r="204" spans="1:55" ht="14.1" customHeight="1" x14ac:dyDescent="0.2">
      <c r="AT204" s="2"/>
      <c r="AU204" s="2"/>
      <c r="AV204" s="2"/>
      <c r="AW204" s="2"/>
      <c r="AY204" s="2"/>
      <c r="AZ204" s="2"/>
      <c r="BA204" s="2"/>
      <c r="BB204" s="2"/>
      <c r="BC204" s="2"/>
    </row>
  </sheetData>
  <sortState ref="A4:BO75">
    <sortCondition ref="B4:B75"/>
  </sortState>
  <mergeCells count="24">
    <mergeCell ref="AB185:AE186"/>
    <mergeCell ref="BE1:BE2"/>
    <mergeCell ref="AD1:AE1"/>
    <mergeCell ref="AB1:AC1"/>
    <mergeCell ref="AF1:AM1"/>
    <mergeCell ref="BD1:BD2"/>
    <mergeCell ref="AT1:AU1"/>
    <mergeCell ref="AZ1:BA1"/>
    <mergeCell ref="BB1:BC1"/>
    <mergeCell ref="AV1:AW1"/>
    <mergeCell ref="AX1:AY1"/>
    <mergeCell ref="AN1:AS1"/>
    <mergeCell ref="A1:A2"/>
    <mergeCell ref="B1:B2"/>
    <mergeCell ref="C1:C2"/>
    <mergeCell ref="X1:AA1"/>
    <mergeCell ref="D1:E1"/>
    <mergeCell ref="K1:M1"/>
    <mergeCell ref="H1:H2"/>
    <mergeCell ref="F1:F2"/>
    <mergeCell ref="G1:G2"/>
    <mergeCell ref="R1:W1"/>
    <mergeCell ref="I1:I2"/>
    <mergeCell ref="N1:Q1"/>
  </mergeCells>
  <phoneticPr fontId="0" type="noConversion"/>
  <printOptions headings="1" gridLines="1"/>
  <pageMargins left="0.2" right="0.21" top="0.26" bottom="0.45" header="0.18" footer="0.2"/>
  <pageSetup scale="65" pageOrder="overThenDown" orientation="landscape" r:id="rId1"/>
  <headerFooter alignWithMargins="0">
    <oddFooter>&amp;L&amp;F, &amp;A&amp;C&amp;D&amp;R&amp;P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O49"/>
  <sheetViews>
    <sheetView zoomScale="75" workbookViewId="0">
      <pane xSplit="4" ySplit="4" topLeftCell="K17" activePane="bottomRight" state="frozen"/>
      <selection pane="topRight" activeCell="G1" sqref="G1"/>
      <selection pane="bottomLeft" activeCell="A5" sqref="A5"/>
      <selection pane="bottomRight" activeCell="D30" sqref="D30"/>
    </sheetView>
  </sheetViews>
  <sheetFormatPr defaultRowHeight="12.75" x14ac:dyDescent="0.2"/>
  <cols>
    <col min="1" max="1" width="15.140625" customWidth="1"/>
    <col min="3" max="3" width="21.140625" customWidth="1"/>
    <col min="4" max="4" width="49.7109375" customWidth="1"/>
    <col min="5" max="5" width="21.42578125" customWidth="1"/>
    <col min="7" max="7" width="13.7109375" customWidth="1"/>
    <col min="8" max="8" width="33.7109375" customWidth="1"/>
    <col min="9" max="9" width="9.7109375" customWidth="1"/>
    <col min="10" max="10" width="12.42578125" customWidth="1"/>
    <col min="17" max="17" width="10.28515625" customWidth="1"/>
    <col min="18" max="18" width="14.140625" customWidth="1"/>
    <col min="20" max="20" width="10.7109375" customWidth="1"/>
    <col min="21" max="21" width="14.5703125" customWidth="1"/>
    <col min="23" max="23" width="11.140625" customWidth="1"/>
    <col min="24" max="24" width="13.7109375" customWidth="1"/>
    <col min="26" max="26" width="10.42578125" customWidth="1"/>
    <col min="27" max="27" width="14.7109375" customWidth="1"/>
    <col min="31" max="31" width="13.140625" customWidth="1"/>
    <col min="32" max="32" width="10.5703125" customWidth="1"/>
    <col min="33" max="33" width="14.5703125" customWidth="1"/>
    <col min="37" max="37" width="10.42578125" customWidth="1"/>
    <col min="38" max="38" width="14.7109375" customWidth="1"/>
    <col min="41" max="41" width="80.85546875" customWidth="1"/>
  </cols>
  <sheetData>
    <row r="1" spans="1:41" ht="39" customHeight="1" x14ac:dyDescent="0.2">
      <c r="A1" s="340" t="s">
        <v>420</v>
      </c>
      <c r="B1" s="343" t="s">
        <v>327</v>
      </c>
      <c r="C1" s="341">
        <v>41703</v>
      </c>
      <c r="D1" s="342"/>
      <c r="E1" s="216"/>
      <c r="F1" s="216"/>
      <c r="G1" s="381" t="s">
        <v>132</v>
      </c>
      <c r="H1" s="345" t="s">
        <v>133</v>
      </c>
      <c r="I1" s="382" t="s">
        <v>421</v>
      </c>
      <c r="J1" s="383" t="s">
        <v>422</v>
      </c>
      <c r="K1" s="384" t="s">
        <v>150</v>
      </c>
      <c r="L1" s="382" t="s">
        <v>0</v>
      </c>
      <c r="M1" s="379" t="s">
        <v>445</v>
      </c>
      <c r="N1" s="380" t="s">
        <v>90</v>
      </c>
      <c r="O1" s="350" t="s">
        <v>6</v>
      </c>
      <c r="P1" s="351"/>
      <c r="Q1" s="355" t="s">
        <v>7</v>
      </c>
      <c r="R1" s="356"/>
      <c r="S1" s="354" t="s">
        <v>562</v>
      </c>
      <c r="T1" s="355" t="s">
        <v>8</v>
      </c>
      <c r="U1" s="356"/>
      <c r="V1" s="354" t="s">
        <v>562</v>
      </c>
      <c r="W1" s="355" t="s">
        <v>9</v>
      </c>
      <c r="X1" s="356"/>
      <c r="Y1" s="354" t="s">
        <v>562</v>
      </c>
      <c r="Z1" s="359" t="s">
        <v>492</v>
      </c>
      <c r="AA1" s="360"/>
      <c r="AB1" s="354" t="s">
        <v>562</v>
      </c>
      <c r="AC1" s="361" t="s">
        <v>237</v>
      </c>
      <c r="AD1" s="362"/>
      <c r="AE1" s="362"/>
      <c r="AF1" s="362"/>
      <c r="AG1" s="362"/>
      <c r="AH1" s="354" t="s">
        <v>562</v>
      </c>
      <c r="AI1" s="363" t="s">
        <v>236</v>
      </c>
      <c r="AJ1" s="364"/>
      <c r="AK1" s="364"/>
      <c r="AL1" s="364"/>
      <c r="AM1" s="365" t="s">
        <v>562</v>
      </c>
      <c r="AN1" s="354" t="s">
        <v>563</v>
      </c>
      <c r="AO1" s="217" t="s">
        <v>92</v>
      </c>
    </row>
    <row r="2" spans="1:41" ht="35.25" customHeight="1" x14ac:dyDescent="0.2">
      <c r="A2" s="340"/>
      <c r="B2" s="343"/>
      <c r="C2" s="344" t="s">
        <v>14</v>
      </c>
      <c r="D2" s="345" t="s">
        <v>74</v>
      </c>
      <c r="E2" s="376" t="s">
        <v>564</v>
      </c>
      <c r="F2" s="376" t="s">
        <v>565</v>
      </c>
      <c r="G2" s="381"/>
      <c r="H2" s="345"/>
      <c r="I2" s="382"/>
      <c r="J2" s="383"/>
      <c r="K2" s="384"/>
      <c r="L2" s="382"/>
      <c r="M2" s="379"/>
      <c r="N2" s="380"/>
      <c r="O2" s="352"/>
      <c r="P2" s="353"/>
      <c r="Q2" s="346" t="s">
        <v>11</v>
      </c>
      <c r="R2" s="348" t="s">
        <v>594</v>
      </c>
      <c r="S2" s="354"/>
      <c r="T2" s="346" t="s">
        <v>11</v>
      </c>
      <c r="U2" s="348" t="s">
        <v>446</v>
      </c>
      <c r="V2" s="354"/>
      <c r="W2" s="346" t="s">
        <v>11</v>
      </c>
      <c r="X2" s="348" t="s">
        <v>446</v>
      </c>
      <c r="Y2" s="354"/>
      <c r="Z2" s="346" t="s">
        <v>11</v>
      </c>
      <c r="AA2" s="348" t="s">
        <v>446</v>
      </c>
      <c r="AB2" s="354"/>
      <c r="AC2" s="377" t="s">
        <v>155</v>
      </c>
      <c r="AD2" s="378"/>
      <c r="AE2" s="357" t="s">
        <v>156</v>
      </c>
      <c r="AF2" s="366" t="s">
        <v>11</v>
      </c>
      <c r="AG2" s="368" t="s">
        <v>446</v>
      </c>
      <c r="AH2" s="354"/>
      <c r="AI2" s="370" t="s">
        <v>155</v>
      </c>
      <c r="AJ2" s="371"/>
      <c r="AK2" s="372" t="s">
        <v>11</v>
      </c>
      <c r="AL2" s="374" t="s">
        <v>446</v>
      </c>
      <c r="AM2" s="365"/>
      <c r="AN2" s="354"/>
      <c r="AO2" s="217"/>
    </row>
    <row r="3" spans="1:41" ht="31.5" customHeight="1" x14ac:dyDescent="0.2">
      <c r="A3" s="340"/>
      <c r="B3" s="343"/>
      <c r="C3" s="344"/>
      <c r="D3" s="345"/>
      <c r="E3" s="376"/>
      <c r="F3" s="376"/>
      <c r="G3" s="381"/>
      <c r="H3" s="345"/>
      <c r="I3" s="382"/>
      <c r="J3" s="383"/>
      <c r="K3" s="384"/>
      <c r="L3" s="382"/>
      <c r="M3" s="379"/>
      <c r="N3" s="380"/>
      <c r="O3" s="291" t="s">
        <v>494</v>
      </c>
      <c r="P3" s="292" t="s">
        <v>493</v>
      </c>
      <c r="Q3" s="347"/>
      <c r="R3" s="349" t="s">
        <v>12</v>
      </c>
      <c r="S3" s="354"/>
      <c r="T3" s="347"/>
      <c r="U3" s="349" t="s">
        <v>12</v>
      </c>
      <c r="V3" s="354"/>
      <c r="W3" s="347"/>
      <c r="X3" s="349" t="s">
        <v>12</v>
      </c>
      <c r="Y3" s="354"/>
      <c r="Z3" s="347"/>
      <c r="AA3" s="349" t="s">
        <v>12</v>
      </c>
      <c r="AB3" s="354"/>
      <c r="AC3" s="220" t="s">
        <v>494</v>
      </c>
      <c r="AD3" s="221" t="s">
        <v>493</v>
      </c>
      <c r="AE3" s="358"/>
      <c r="AF3" s="367"/>
      <c r="AG3" s="369"/>
      <c r="AH3" s="354"/>
      <c r="AI3" s="222" t="s">
        <v>494</v>
      </c>
      <c r="AJ3" s="223" t="s">
        <v>493</v>
      </c>
      <c r="AK3" s="373"/>
      <c r="AL3" s="375"/>
      <c r="AM3" s="365"/>
      <c r="AN3" s="354"/>
      <c r="AO3" s="217"/>
    </row>
    <row r="4" spans="1:41" ht="11.25" customHeight="1" x14ac:dyDescent="0.2">
      <c r="A4" s="224"/>
      <c r="B4" s="224"/>
      <c r="C4" s="225"/>
      <c r="D4" s="226"/>
      <c r="E4" s="226"/>
      <c r="F4" s="226"/>
      <c r="G4" s="227"/>
      <c r="H4" s="225"/>
      <c r="I4" s="228"/>
      <c r="J4" s="228"/>
      <c r="K4" s="229"/>
      <c r="L4" s="230"/>
      <c r="M4" s="231"/>
      <c r="N4" s="232"/>
      <c r="O4" s="233"/>
      <c r="P4" s="234"/>
      <c r="Q4" s="235"/>
      <c r="R4" s="236"/>
      <c r="S4" s="237"/>
      <c r="T4" s="236"/>
      <c r="U4" s="236"/>
      <c r="V4" s="237"/>
      <c r="W4" s="236"/>
      <c r="X4" s="236"/>
      <c r="Y4" s="237"/>
      <c r="Z4" s="236"/>
      <c r="AA4" s="236"/>
      <c r="AB4" s="237"/>
      <c r="AC4" s="236"/>
      <c r="AD4" s="236"/>
      <c r="AE4" s="237"/>
      <c r="AF4" s="236"/>
      <c r="AG4" s="236"/>
      <c r="AH4" s="237"/>
      <c r="AI4" s="236"/>
      <c r="AJ4" s="236"/>
      <c r="AK4" s="236"/>
      <c r="AL4" s="236"/>
      <c r="AM4" s="237"/>
      <c r="AN4" s="237"/>
      <c r="AO4" s="236"/>
    </row>
    <row r="5" spans="1:41" ht="28.5" customHeight="1" x14ac:dyDescent="0.2">
      <c r="A5" s="238"/>
      <c r="B5" s="239" t="s">
        <v>341</v>
      </c>
      <c r="C5" s="240" t="s">
        <v>250</v>
      </c>
      <c r="D5" s="240" t="s">
        <v>251</v>
      </c>
      <c r="E5" s="385" t="s">
        <v>566</v>
      </c>
      <c r="F5" s="240" t="s">
        <v>567</v>
      </c>
      <c r="G5" s="241"/>
      <c r="H5" s="240"/>
      <c r="I5" s="242" t="s">
        <v>128</v>
      </c>
      <c r="J5" s="243" t="s">
        <v>151</v>
      </c>
      <c r="K5" s="239">
        <v>79</v>
      </c>
      <c r="L5" s="239">
        <v>2014</v>
      </c>
      <c r="M5" s="244" t="s">
        <v>104</v>
      </c>
      <c r="N5" s="244" t="s">
        <v>99</v>
      </c>
      <c r="O5" s="245">
        <v>41944</v>
      </c>
      <c r="P5" s="245">
        <v>41988</v>
      </c>
      <c r="Q5" s="244">
        <v>1</v>
      </c>
      <c r="R5" s="246"/>
      <c r="S5" s="281" t="str">
        <f>IF(Q5&gt;0,IF(R5&lt;($O5-7),"EARLY",IF(R5&gt;N($P5+7),"LATE","")),"")</f>
        <v>EARLY</v>
      </c>
      <c r="T5" s="244">
        <v>0</v>
      </c>
      <c r="U5" s="246"/>
      <c r="V5" s="281" t="str">
        <f>IF(T5&gt;0,IF(U5&lt;($O5-7),"EARLY",IF(U5&gt;N($P5+7),"LATE","")),"")</f>
        <v/>
      </c>
      <c r="W5" s="244">
        <v>1</v>
      </c>
      <c r="X5" s="246"/>
      <c r="Y5" s="281" t="str">
        <f>IF(W5&gt;0,IF(X5&lt;($O5-7),"EARLY",IF(X5&gt;N($P5+7),"LATE","")),"")</f>
        <v>EARLY</v>
      </c>
      <c r="Z5" s="244">
        <v>1</v>
      </c>
      <c r="AA5" s="246"/>
      <c r="AB5" s="281" t="str">
        <f>IF(Z5&gt;0,IF(AA5&lt;($O5-7),"EARLY",IF(AA5&gt;N($P5+7),"LATE","")),"")</f>
        <v>EARLY</v>
      </c>
      <c r="AC5" s="245">
        <v>41944</v>
      </c>
      <c r="AD5" s="245">
        <v>41988</v>
      </c>
      <c r="AE5" s="282"/>
      <c r="AF5" s="244">
        <v>1</v>
      </c>
      <c r="AG5" s="246"/>
      <c r="AH5" s="281" t="str">
        <f>IF(AF5&gt;0,IF(AG5&lt;($AC5-7),"EARLY",IF(AG5&gt;N($AD5+7),"LATE","")),"")</f>
        <v>EARLY</v>
      </c>
      <c r="AI5" s="245">
        <v>41944</v>
      </c>
      <c r="AJ5" s="245">
        <v>41988</v>
      </c>
      <c r="AK5" s="244">
        <v>1</v>
      </c>
      <c r="AL5" s="246"/>
      <c r="AM5" s="281" t="str">
        <f>IF(AK5&gt;0,IF(AL5&lt;($AI5-7),"EARLY",IF(AL5&gt;N($AJ5+7),"LATE","")),"")</f>
        <v>EARLY</v>
      </c>
      <c r="AN5" s="281" t="str">
        <f>IF(OR(S5&lt;&gt;"",V5&lt;&gt;"",Y5&lt;&gt;"",AB5&lt;&gt;"",AH5&lt;&gt;"",AM5&lt;&gt;""),"CHECK","")</f>
        <v>CHECK</v>
      </c>
      <c r="AO5" s="247"/>
    </row>
    <row r="6" spans="1:41" ht="14.25" customHeight="1" x14ac:dyDescent="0.2">
      <c r="A6" s="248"/>
      <c r="B6" s="239" t="s">
        <v>341</v>
      </c>
      <c r="C6" s="240" t="s">
        <v>252</v>
      </c>
      <c r="D6" s="240" t="s">
        <v>253</v>
      </c>
      <c r="E6" s="386"/>
      <c r="F6" s="240" t="s">
        <v>567</v>
      </c>
      <c r="G6" s="241"/>
      <c r="H6" s="240"/>
      <c r="I6" s="242" t="s">
        <v>128</v>
      </c>
      <c r="J6" s="243" t="s">
        <v>151</v>
      </c>
      <c r="K6" s="239">
        <v>23</v>
      </c>
      <c r="L6" s="239">
        <v>2014</v>
      </c>
      <c r="M6" s="244" t="s">
        <v>104</v>
      </c>
      <c r="N6" s="244" t="s">
        <v>99</v>
      </c>
      <c r="O6" s="245">
        <v>42292</v>
      </c>
      <c r="P6" s="245">
        <v>42338</v>
      </c>
      <c r="Q6" s="244">
        <v>1</v>
      </c>
      <c r="R6" s="246"/>
      <c r="S6" s="281" t="str">
        <f t="shared" ref="S6:S43" si="0">IF(Q6&gt;0,IF(R6&lt;($O6-7),"EARLY",IF(R6&gt;N($P6+7),"LATE","")),"")</f>
        <v>EARLY</v>
      </c>
      <c r="T6" s="244">
        <v>0</v>
      </c>
      <c r="U6" s="246"/>
      <c r="V6" s="281" t="str">
        <f t="shared" ref="V6:V43" si="1">IF(T6&gt;0,IF(U6&lt;($O6-7),"EARLY",IF(U6&gt;N($P6+7),"LATE","")),"")</f>
        <v/>
      </c>
      <c r="W6" s="244">
        <v>1</v>
      </c>
      <c r="X6" s="246"/>
      <c r="Y6" s="281" t="str">
        <f t="shared" ref="Y6:Y43" si="2">IF(W6&gt;0,IF(X6&lt;($O6-7),"EARLY",IF(X6&gt;N($P6+7),"LATE","")),"")</f>
        <v>EARLY</v>
      </c>
      <c r="Z6" s="244">
        <v>1</v>
      </c>
      <c r="AA6" s="246"/>
      <c r="AB6" s="281" t="str">
        <f t="shared" ref="AB6:AB43" si="3">IF(Z6&gt;0,IF(AA6&lt;($O6-7),"EARLY",IF(AA6&gt;N($P6+7),"LATE","")),"")</f>
        <v>EARLY</v>
      </c>
      <c r="AC6" s="245">
        <v>42292</v>
      </c>
      <c r="AD6" s="245">
        <v>42338</v>
      </c>
      <c r="AE6" s="282"/>
      <c r="AF6" s="244">
        <v>1</v>
      </c>
      <c r="AG6" s="246"/>
      <c r="AH6" s="281" t="str">
        <f t="shared" ref="AH6:AH43" si="4">IF(AF6&gt;0,IF(AG6&lt;($AC6-7),"EARLY",IF(AG6&gt;N($AD6+7),"LATE","")),"")</f>
        <v>EARLY</v>
      </c>
      <c r="AI6" s="245">
        <v>42292</v>
      </c>
      <c r="AJ6" s="245">
        <v>42338</v>
      </c>
      <c r="AK6" s="244">
        <v>1</v>
      </c>
      <c r="AL6" s="246"/>
      <c r="AM6" s="281" t="str">
        <f t="shared" ref="AM6:AM43" si="5">IF(AK6&gt;0,IF(AL6&lt;($AI6-7),"EARLY",IF(AL6&gt;N($AJ6+7),"LATE","")),"")</f>
        <v>EARLY</v>
      </c>
      <c r="AN6" s="281" t="str">
        <f t="shared" ref="AN6:AN43" si="6">IF(OR(S6&lt;&gt;"",V6&lt;&gt;"",Y6&lt;&gt;"",AB6&lt;&gt;"",AH6&lt;&gt;"",AM6&lt;&gt;""),"CHECK","")</f>
        <v>CHECK</v>
      </c>
      <c r="AO6" s="247" t="s">
        <v>444</v>
      </c>
    </row>
    <row r="7" spans="1:41" ht="14.25" x14ac:dyDescent="0.2">
      <c r="A7" s="248"/>
      <c r="B7" s="249" t="s">
        <v>339</v>
      </c>
      <c r="C7" s="250" t="s">
        <v>53</v>
      </c>
      <c r="D7" s="250" t="s">
        <v>85</v>
      </c>
      <c r="E7" s="387" t="s">
        <v>568</v>
      </c>
      <c r="F7" s="250" t="s">
        <v>567</v>
      </c>
      <c r="G7" s="251"/>
      <c r="H7" s="250"/>
      <c r="I7" s="252" t="s">
        <v>128</v>
      </c>
      <c r="J7" s="252" t="s">
        <v>151</v>
      </c>
      <c r="K7" s="249">
        <v>38</v>
      </c>
      <c r="L7" s="253">
        <v>2014</v>
      </c>
      <c r="M7" s="254" t="s">
        <v>104</v>
      </c>
      <c r="N7" s="254" t="s">
        <v>99</v>
      </c>
      <c r="O7" s="255">
        <v>42231</v>
      </c>
      <c r="P7" s="255">
        <v>42277</v>
      </c>
      <c r="Q7" s="254">
        <v>1</v>
      </c>
      <c r="R7" s="256"/>
      <c r="S7" s="281" t="str">
        <f t="shared" si="0"/>
        <v>EARLY</v>
      </c>
      <c r="T7" s="254">
        <v>0</v>
      </c>
      <c r="U7" s="256"/>
      <c r="V7" s="281" t="str">
        <f t="shared" si="1"/>
        <v/>
      </c>
      <c r="W7" s="254">
        <v>1</v>
      </c>
      <c r="X7" s="256"/>
      <c r="Y7" s="281" t="str">
        <f t="shared" si="2"/>
        <v>EARLY</v>
      </c>
      <c r="Z7" s="254">
        <v>1</v>
      </c>
      <c r="AA7" s="256"/>
      <c r="AB7" s="281" t="str">
        <f t="shared" si="3"/>
        <v>EARLY</v>
      </c>
      <c r="AC7" s="255">
        <v>42200</v>
      </c>
      <c r="AD7" s="255">
        <v>42247</v>
      </c>
      <c r="AE7" s="282"/>
      <c r="AF7" s="254">
        <v>1</v>
      </c>
      <c r="AG7" s="256"/>
      <c r="AH7" s="281" t="str">
        <f t="shared" si="4"/>
        <v>EARLY</v>
      </c>
      <c r="AI7" s="255">
        <v>42200</v>
      </c>
      <c r="AJ7" s="255">
        <v>42247</v>
      </c>
      <c r="AK7" s="254">
        <v>1</v>
      </c>
      <c r="AL7" s="256"/>
      <c r="AM7" s="281" t="str">
        <f t="shared" si="5"/>
        <v>EARLY</v>
      </c>
      <c r="AN7" s="281" t="str">
        <f t="shared" si="6"/>
        <v>CHECK</v>
      </c>
      <c r="AO7" s="257"/>
    </row>
    <row r="8" spans="1:41" ht="14.25" x14ac:dyDescent="0.2">
      <c r="A8" s="238"/>
      <c r="B8" s="249" t="s">
        <v>339</v>
      </c>
      <c r="C8" s="250" t="s">
        <v>54</v>
      </c>
      <c r="D8" s="250" t="s">
        <v>86</v>
      </c>
      <c r="E8" s="388"/>
      <c r="F8" s="250" t="s">
        <v>567</v>
      </c>
      <c r="G8" s="251"/>
      <c r="H8" s="250"/>
      <c r="I8" s="252" t="s">
        <v>128</v>
      </c>
      <c r="J8" s="252" t="s">
        <v>151</v>
      </c>
      <c r="K8" s="249">
        <v>39</v>
      </c>
      <c r="L8" s="253">
        <v>2014</v>
      </c>
      <c r="M8" s="254" t="s">
        <v>106</v>
      </c>
      <c r="N8" s="254" t="s">
        <v>99</v>
      </c>
      <c r="O8" s="255">
        <v>42231</v>
      </c>
      <c r="P8" s="255">
        <v>42277</v>
      </c>
      <c r="Q8" s="254">
        <v>1</v>
      </c>
      <c r="R8" s="256"/>
      <c r="S8" s="281" t="str">
        <f t="shared" si="0"/>
        <v>EARLY</v>
      </c>
      <c r="T8" s="254">
        <v>0</v>
      </c>
      <c r="U8" s="256"/>
      <c r="V8" s="281" t="str">
        <f t="shared" si="1"/>
        <v/>
      </c>
      <c r="W8" s="254">
        <v>1</v>
      </c>
      <c r="X8" s="256"/>
      <c r="Y8" s="281" t="str">
        <f t="shared" si="2"/>
        <v>EARLY</v>
      </c>
      <c r="Z8" s="254">
        <v>1</v>
      </c>
      <c r="AA8" s="256"/>
      <c r="AB8" s="281" t="str">
        <f t="shared" si="3"/>
        <v>EARLY</v>
      </c>
      <c r="AC8" s="255">
        <v>42200</v>
      </c>
      <c r="AD8" s="255">
        <v>42247</v>
      </c>
      <c r="AE8" s="282"/>
      <c r="AF8" s="254">
        <v>1</v>
      </c>
      <c r="AG8" s="256"/>
      <c r="AH8" s="281" t="str">
        <f t="shared" si="4"/>
        <v>EARLY</v>
      </c>
      <c r="AI8" s="255">
        <v>42200</v>
      </c>
      <c r="AJ8" s="255">
        <v>42247</v>
      </c>
      <c r="AK8" s="254">
        <v>1</v>
      </c>
      <c r="AL8" s="256"/>
      <c r="AM8" s="281" t="str">
        <f t="shared" si="5"/>
        <v>EARLY</v>
      </c>
      <c r="AN8" s="281" t="str">
        <f t="shared" si="6"/>
        <v>CHECK</v>
      </c>
      <c r="AO8" s="257"/>
    </row>
    <row r="9" spans="1:41" ht="14.25" x14ac:dyDescent="0.2">
      <c r="A9" s="248"/>
      <c r="B9" s="239" t="s">
        <v>344</v>
      </c>
      <c r="C9" s="240" t="s">
        <v>65</v>
      </c>
      <c r="D9" s="240" t="s">
        <v>66</v>
      </c>
      <c r="E9" s="389" t="s">
        <v>569</v>
      </c>
      <c r="F9" s="278" t="s">
        <v>567</v>
      </c>
      <c r="G9" s="241"/>
      <c r="H9" s="240"/>
      <c r="I9" s="240" t="s">
        <v>128</v>
      </c>
      <c r="J9" s="243" t="s">
        <v>73</v>
      </c>
      <c r="K9" s="239">
        <v>5</v>
      </c>
      <c r="L9" s="239">
        <v>2014</v>
      </c>
      <c r="M9" s="244" t="s">
        <v>104</v>
      </c>
      <c r="N9" s="244" t="s">
        <v>100</v>
      </c>
      <c r="O9" s="245">
        <v>42231</v>
      </c>
      <c r="P9" s="245">
        <v>42277</v>
      </c>
      <c r="Q9" s="244">
        <v>0</v>
      </c>
      <c r="R9" s="246"/>
      <c r="S9" s="281" t="str">
        <f t="shared" si="0"/>
        <v/>
      </c>
      <c r="T9" s="244">
        <v>0</v>
      </c>
      <c r="U9" s="246"/>
      <c r="V9" s="281" t="str">
        <f t="shared" si="1"/>
        <v/>
      </c>
      <c r="W9" s="244">
        <v>0</v>
      </c>
      <c r="X9" s="246"/>
      <c r="Y9" s="281" t="str">
        <f t="shared" si="2"/>
        <v/>
      </c>
      <c r="Z9" s="244">
        <v>0</v>
      </c>
      <c r="AA9" s="246"/>
      <c r="AB9" s="281" t="str">
        <f t="shared" si="3"/>
        <v/>
      </c>
      <c r="AC9" s="245">
        <v>42231</v>
      </c>
      <c r="AD9" s="245">
        <v>42277</v>
      </c>
      <c r="AE9" s="282"/>
      <c r="AF9" s="244">
        <v>0</v>
      </c>
      <c r="AG9" s="246"/>
      <c r="AH9" s="281" t="str">
        <f t="shared" si="4"/>
        <v/>
      </c>
      <c r="AI9" s="245">
        <v>42231</v>
      </c>
      <c r="AJ9" s="245">
        <v>42277</v>
      </c>
      <c r="AK9" s="244">
        <v>0</v>
      </c>
      <c r="AL9" s="246"/>
      <c r="AM9" s="281" t="str">
        <f t="shared" si="5"/>
        <v/>
      </c>
      <c r="AN9" s="281" t="str">
        <f t="shared" si="6"/>
        <v/>
      </c>
      <c r="AO9" s="258"/>
    </row>
    <row r="10" spans="1:41" ht="14.25" x14ac:dyDescent="0.2">
      <c r="A10" s="248"/>
      <c r="B10" s="239" t="s">
        <v>344</v>
      </c>
      <c r="C10" s="240" t="s">
        <v>187</v>
      </c>
      <c r="D10" s="240" t="s">
        <v>64</v>
      </c>
      <c r="E10" s="390"/>
      <c r="F10" s="278" t="s">
        <v>567</v>
      </c>
      <c r="G10" s="241"/>
      <c r="H10" s="240"/>
      <c r="I10" s="240" t="s">
        <v>125</v>
      </c>
      <c r="J10" s="243" t="s">
        <v>151</v>
      </c>
      <c r="K10" s="239">
        <v>7</v>
      </c>
      <c r="L10" s="239">
        <v>2014</v>
      </c>
      <c r="M10" s="244" t="s">
        <v>106</v>
      </c>
      <c r="N10" s="244" t="s">
        <v>99</v>
      </c>
      <c r="O10" s="245">
        <v>42231</v>
      </c>
      <c r="P10" s="245">
        <v>42277</v>
      </c>
      <c r="Q10" s="244">
        <v>1</v>
      </c>
      <c r="R10" s="246"/>
      <c r="S10" s="281" t="str">
        <f t="shared" si="0"/>
        <v>EARLY</v>
      </c>
      <c r="T10" s="244">
        <v>0</v>
      </c>
      <c r="U10" s="246"/>
      <c r="V10" s="281" t="str">
        <f t="shared" si="1"/>
        <v/>
      </c>
      <c r="W10" s="244">
        <v>1</v>
      </c>
      <c r="X10" s="246"/>
      <c r="Y10" s="281" t="str">
        <f t="shared" si="2"/>
        <v>EARLY</v>
      </c>
      <c r="Z10" s="244">
        <v>1</v>
      </c>
      <c r="AA10" s="246"/>
      <c r="AB10" s="281" t="str">
        <f t="shared" si="3"/>
        <v>EARLY</v>
      </c>
      <c r="AC10" s="245">
        <v>42231</v>
      </c>
      <c r="AD10" s="245">
        <v>42277</v>
      </c>
      <c r="AE10" s="282"/>
      <c r="AF10" s="244">
        <v>1</v>
      </c>
      <c r="AG10" s="246"/>
      <c r="AH10" s="281" t="str">
        <f t="shared" si="4"/>
        <v>EARLY</v>
      </c>
      <c r="AI10" s="245">
        <v>42231</v>
      </c>
      <c r="AJ10" s="245">
        <v>42277</v>
      </c>
      <c r="AK10" s="244">
        <v>1</v>
      </c>
      <c r="AL10" s="246"/>
      <c r="AM10" s="281" t="str">
        <f t="shared" si="5"/>
        <v>EARLY</v>
      </c>
      <c r="AN10" s="281" t="str">
        <f t="shared" si="6"/>
        <v>CHECK</v>
      </c>
      <c r="AO10" s="258"/>
    </row>
    <row r="11" spans="1:41" ht="28.5" x14ac:dyDescent="0.2">
      <c r="A11" s="248"/>
      <c r="B11" s="239" t="s">
        <v>344</v>
      </c>
      <c r="C11" s="240" t="s">
        <v>570</v>
      </c>
      <c r="D11" s="240" t="s">
        <v>524</v>
      </c>
      <c r="E11" s="391"/>
      <c r="F11" s="278" t="s">
        <v>567</v>
      </c>
      <c r="G11" s="241"/>
      <c r="H11" s="240"/>
      <c r="I11" s="240" t="s">
        <v>125</v>
      </c>
      <c r="J11" s="243" t="s">
        <v>151</v>
      </c>
      <c r="K11" s="239"/>
      <c r="L11" s="239">
        <v>2014</v>
      </c>
      <c r="M11" s="244" t="s">
        <v>104</v>
      </c>
      <c r="N11" s="244" t="s">
        <v>99</v>
      </c>
      <c r="O11" s="245">
        <v>42231</v>
      </c>
      <c r="P11" s="245">
        <v>42277</v>
      </c>
      <c r="Q11" s="244">
        <v>1</v>
      </c>
      <c r="R11" s="246"/>
      <c r="S11" s="281" t="str">
        <f t="shared" si="0"/>
        <v>EARLY</v>
      </c>
      <c r="T11" s="244">
        <v>0</v>
      </c>
      <c r="U11" s="246"/>
      <c r="V11" s="281" t="str">
        <f t="shared" si="1"/>
        <v/>
      </c>
      <c r="W11" s="244">
        <v>1</v>
      </c>
      <c r="X11" s="246"/>
      <c r="Y11" s="281" t="str">
        <f t="shared" si="2"/>
        <v>EARLY</v>
      </c>
      <c r="Z11" s="244">
        <v>1</v>
      </c>
      <c r="AA11" s="246"/>
      <c r="AB11" s="281" t="str">
        <f t="shared" si="3"/>
        <v>EARLY</v>
      </c>
      <c r="AC11" s="245">
        <v>42193</v>
      </c>
      <c r="AD11" s="245">
        <v>42238</v>
      </c>
      <c r="AE11" s="282"/>
      <c r="AF11" s="244">
        <v>1</v>
      </c>
      <c r="AG11" s="246"/>
      <c r="AH11" s="281" t="str">
        <f t="shared" si="4"/>
        <v>EARLY</v>
      </c>
      <c r="AI11" s="245">
        <v>42193</v>
      </c>
      <c r="AJ11" s="245">
        <v>42238</v>
      </c>
      <c r="AK11" s="244">
        <v>1</v>
      </c>
      <c r="AL11" s="246"/>
      <c r="AM11" s="281" t="str">
        <f t="shared" si="5"/>
        <v>EARLY</v>
      </c>
      <c r="AN11" s="281" t="str">
        <f t="shared" si="6"/>
        <v>CHECK</v>
      </c>
      <c r="AO11" s="258"/>
    </row>
    <row r="12" spans="1:41" ht="14.25" x14ac:dyDescent="0.2">
      <c r="A12" s="259"/>
      <c r="B12" s="249" t="s">
        <v>336</v>
      </c>
      <c r="C12" s="250" t="s">
        <v>204</v>
      </c>
      <c r="D12" s="250" t="s">
        <v>205</v>
      </c>
      <c r="E12" s="276" t="s">
        <v>571</v>
      </c>
      <c r="F12" s="277" t="s">
        <v>567</v>
      </c>
      <c r="G12" s="251"/>
      <c r="H12" s="250"/>
      <c r="I12" s="250" t="s">
        <v>126</v>
      </c>
      <c r="J12" s="252" t="s">
        <v>242</v>
      </c>
      <c r="K12" s="249">
        <v>25</v>
      </c>
      <c r="L12" s="253">
        <v>2014</v>
      </c>
      <c r="M12" s="254" t="s">
        <v>105</v>
      </c>
      <c r="N12" s="254" t="s">
        <v>99</v>
      </c>
      <c r="O12" s="255">
        <v>42200</v>
      </c>
      <c r="P12" s="255">
        <v>42247</v>
      </c>
      <c r="Q12" s="254">
        <v>1</v>
      </c>
      <c r="R12" s="256"/>
      <c r="S12" s="281" t="str">
        <f t="shared" si="0"/>
        <v>EARLY</v>
      </c>
      <c r="T12" s="254">
        <v>0</v>
      </c>
      <c r="U12" s="256"/>
      <c r="V12" s="281" t="str">
        <f t="shared" si="1"/>
        <v/>
      </c>
      <c r="W12" s="254">
        <v>1</v>
      </c>
      <c r="X12" s="256"/>
      <c r="Y12" s="281" t="str">
        <f t="shared" si="2"/>
        <v>EARLY</v>
      </c>
      <c r="Z12" s="254">
        <v>1</v>
      </c>
      <c r="AA12" s="256"/>
      <c r="AB12" s="281" t="str">
        <f t="shared" si="3"/>
        <v>EARLY</v>
      </c>
      <c r="AC12" s="255">
        <v>42200</v>
      </c>
      <c r="AD12" s="255">
        <v>42247</v>
      </c>
      <c r="AE12" s="282"/>
      <c r="AF12" s="254">
        <v>1</v>
      </c>
      <c r="AG12" s="256"/>
      <c r="AH12" s="281" t="str">
        <f t="shared" si="4"/>
        <v>EARLY</v>
      </c>
      <c r="AI12" s="255">
        <v>42200</v>
      </c>
      <c r="AJ12" s="255">
        <v>42247</v>
      </c>
      <c r="AK12" s="254">
        <v>1</v>
      </c>
      <c r="AL12" s="256"/>
      <c r="AM12" s="281" t="str">
        <f t="shared" si="5"/>
        <v>EARLY</v>
      </c>
      <c r="AN12" s="281" t="str">
        <f t="shared" si="6"/>
        <v>CHECK</v>
      </c>
      <c r="AO12" s="257"/>
    </row>
    <row r="13" spans="1:41" ht="15" customHeight="1" x14ac:dyDescent="0.2">
      <c r="A13" s="248"/>
      <c r="B13" s="239" t="s">
        <v>320</v>
      </c>
      <c r="C13" s="240" t="s">
        <v>33</v>
      </c>
      <c r="D13" s="240" t="s">
        <v>37</v>
      </c>
      <c r="E13" s="385" t="s">
        <v>572</v>
      </c>
      <c r="F13" s="278" t="s">
        <v>567</v>
      </c>
      <c r="G13" s="241" t="s">
        <v>114</v>
      </c>
      <c r="H13" s="240" t="s">
        <v>113</v>
      </c>
      <c r="I13" s="240" t="s">
        <v>128</v>
      </c>
      <c r="J13" s="243" t="s">
        <v>151</v>
      </c>
      <c r="K13" s="239">
        <v>58</v>
      </c>
      <c r="L13" s="239">
        <v>2014</v>
      </c>
      <c r="M13" s="244" t="s">
        <v>104</v>
      </c>
      <c r="N13" s="244" t="s">
        <v>99</v>
      </c>
      <c r="O13" s="245">
        <v>42217</v>
      </c>
      <c r="P13" s="245">
        <v>42262</v>
      </c>
      <c r="Q13" s="244">
        <v>1</v>
      </c>
      <c r="R13" s="246"/>
      <c r="S13" s="281" t="str">
        <f t="shared" si="0"/>
        <v>EARLY</v>
      </c>
      <c r="T13" s="244">
        <v>0</v>
      </c>
      <c r="U13" s="246"/>
      <c r="V13" s="281" t="str">
        <f t="shared" si="1"/>
        <v/>
      </c>
      <c r="W13" s="244">
        <v>1</v>
      </c>
      <c r="X13" s="246"/>
      <c r="Y13" s="281" t="str">
        <f t="shared" si="2"/>
        <v>EARLY</v>
      </c>
      <c r="Z13" s="244">
        <v>1</v>
      </c>
      <c r="AA13" s="246"/>
      <c r="AB13" s="281" t="str">
        <f t="shared" si="3"/>
        <v>EARLY</v>
      </c>
      <c r="AC13" s="245">
        <v>42217</v>
      </c>
      <c r="AD13" s="245">
        <v>42262</v>
      </c>
      <c r="AE13" s="282"/>
      <c r="AF13" s="244">
        <v>1</v>
      </c>
      <c r="AG13" s="246"/>
      <c r="AH13" s="281" t="str">
        <f t="shared" si="4"/>
        <v>EARLY</v>
      </c>
      <c r="AI13" s="245">
        <v>42217</v>
      </c>
      <c r="AJ13" s="245">
        <v>42262</v>
      </c>
      <c r="AK13" s="244">
        <v>1</v>
      </c>
      <c r="AL13" s="246"/>
      <c r="AM13" s="281" t="str">
        <f t="shared" si="5"/>
        <v>EARLY</v>
      </c>
      <c r="AN13" s="281" t="str">
        <f t="shared" si="6"/>
        <v>CHECK</v>
      </c>
      <c r="AO13" s="258"/>
    </row>
    <row r="14" spans="1:41" ht="15" customHeight="1" x14ac:dyDescent="0.2">
      <c r="A14" s="248"/>
      <c r="B14" s="239" t="s">
        <v>320</v>
      </c>
      <c r="C14" s="240" t="s">
        <v>36</v>
      </c>
      <c r="D14" s="240" t="s">
        <v>38</v>
      </c>
      <c r="E14" s="386"/>
      <c r="F14" s="278" t="s">
        <v>567</v>
      </c>
      <c r="G14" s="241"/>
      <c r="H14" s="240"/>
      <c r="I14" s="240" t="s">
        <v>128</v>
      </c>
      <c r="J14" s="243" t="s">
        <v>242</v>
      </c>
      <c r="K14" s="239">
        <v>59</v>
      </c>
      <c r="L14" s="239">
        <v>2014</v>
      </c>
      <c r="M14" s="244" t="s">
        <v>104</v>
      </c>
      <c r="N14" s="244" t="s">
        <v>99</v>
      </c>
      <c r="O14" s="245">
        <v>42217</v>
      </c>
      <c r="P14" s="245">
        <v>42262</v>
      </c>
      <c r="Q14" s="244">
        <v>1</v>
      </c>
      <c r="R14" s="246"/>
      <c r="S14" s="281" t="str">
        <f t="shared" si="0"/>
        <v>EARLY</v>
      </c>
      <c r="T14" s="244">
        <v>0</v>
      </c>
      <c r="U14" s="246"/>
      <c r="V14" s="281" t="str">
        <f t="shared" si="1"/>
        <v/>
      </c>
      <c r="W14" s="244">
        <v>1</v>
      </c>
      <c r="X14" s="246"/>
      <c r="Y14" s="281" t="str">
        <f t="shared" si="2"/>
        <v>EARLY</v>
      </c>
      <c r="Z14" s="244">
        <v>1</v>
      </c>
      <c r="AA14" s="246"/>
      <c r="AB14" s="281" t="str">
        <f t="shared" si="3"/>
        <v>EARLY</v>
      </c>
      <c r="AC14" s="245">
        <v>42217</v>
      </c>
      <c r="AD14" s="245">
        <v>42262</v>
      </c>
      <c r="AE14" s="282"/>
      <c r="AF14" s="244">
        <v>1</v>
      </c>
      <c r="AG14" s="246"/>
      <c r="AH14" s="281" t="str">
        <f t="shared" si="4"/>
        <v>EARLY</v>
      </c>
      <c r="AI14" s="245">
        <v>42217</v>
      </c>
      <c r="AJ14" s="245">
        <v>42262</v>
      </c>
      <c r="AK14" s="244">
        <v>1</v>
      </c>
      <c r="AL14" s="246"/>
      <c r="AM14" s="281" t="str">
        <f t="shared" si="5"/>
        <v>EARLY</v>
      </c>
      <c r="AN14" s="281" t="str">
        <f t="shared" si="6"/>
        <v>CHECK</v>
      </c>
      <c r="AO14" s="258"/>
    </row>
    <row r="15" spans="1:41" ht="14.25" x14ac:dyDescent="0.2">
      <c r="A15" s="259"/>
      <c r="B15" s="249" t="s">
        <v>324</v>
      </c>
      <c r="C15" s="250">
        <v>2338523</v>
      </c>
      <c r="D15" s="250" t="s">
        <v>154</v>
      </c>
      <c r="E15" s="387" t="s">
        <v>573</v>
      </c>
      <c r="F15" s="277" t="s">
        <v>567</v>
      </c>
      <c r="G15" s="251"/>
      <c r="H15" s="250"/>
      <c r="I15" s="252" t="s">
        <v>128</v>
      </c>
      <c r="J15" s="252" t="s">
        <v>151</v>
      </c>
      <c r="K15" s="249">
        <v>45</v>
      </c>
      <c r="L15" s="253">
        <v>2014</v>
      </c>
      <c r="M15" s="254" t="s">
        <v>105</v>
      </c>
      <c r="N15" s="254" t="s">
        <v>99</v>
      </c>
      <c r="O15" s="255">
        <v>42139</v>
      </c>
      <c r="P15" s="255">
        <v>42185</v>
      </c>
      <c r="Q15" s="254">
        <v>1</v>
      </c>
      <c r="R15" s="256"/>
      <c r="S15" s="281" t="str">
        <f t="shared" si="0"/>
        <v>EARLY</v>
      </c>
      <c r="T15" s="254">
        <v>0</v>
      </c>
      <c r="U15" s="256"/>
      <c r="V15" s="281" t="str">
        <f t="shared" si="1"/>
        <v/>
      </c>
      <c r="W15" s="254">
        <v>1</v>
      </c>
      <c r="X15" s="256"/>
      <c r="Y15" s="281" t="str">
        <f t="shared" si="2"/>
        <v>EARLY</v>
      </c>
      <c r="Z15" s="254">
        <v>1</v>
      </c>
      <c r="AA15" s="256"/>
      <c r="AB15" s="281" t="str">
        <f t="shared" si="3"/>
        <v>EARLY</v>
      </c>
      <c r="AC15" s="255">
        <v>42248</v>
      </c>
      <c r="AD15" s="255">
        <v>42292</v>
      </c>
      <c r="AE15" s="282"/>
      <c r="AF15" s="254">
        <v>1</v>
      </c>
      <c r="AG15" s="256"/>
      <c r="AH15" s="281" t="str">
        <f t="shared" si="4"/>
        <v>EARLY</v>
      </c>
      <c r="AI15" s="255">
        <v>42248</v>
      </c>
      <c r="AJ15" s="255">
        <v>42292</v>
      </c>
      <c r="AK15" s="254">
        <v>1</v>
      </c>
      <c r="AL15" s="256"/>
      <c r="AM15" s="281" t="str">
        <f t="shared" si="5"/>
        <v>EARLY</v>
      </c>
      <c r="AN15" s="281" t="str">
        <f t="shared" si="6"/>
        <v>CHECK</v>
      </c>
      <c r="AO15" s="257"/>
    </row>
    <row r="16" spans="1:41" ht="14.25" x14ac:dyDescent="0.2">
      <c r="A16" s="259"/>
      <c r="B16" s="249" t="s">
        <v>324</v>
      </c>
      <c r="C16" s="250" t="s">
        <v>245</v>
      </c>
      <c r="D16" s="250" t="s">
        <v>29</v>
      </c>
      <c r="E16" s="388"/>
      <c r="F16" s="277" t="s">
        <v>567</v>
      </c>
      <c r="G16" s="251"/>
      <c r="H16" s="250"/>
      <c r="I16" s="250" t="s">
        <v>126</v>
      </c>
      <c r="J16" s="252" t="s">
        <v>242</v>
      </c>
      <c r="K16" s="249">
        <v>45</v>
      </c>
      <c r="L16" s="253">
        <v>2014</v>
      </c>
      <c r="M16" s="254" t="s">
        <v>104</v>
      </c>
      <c r="N16" s="254" t="s">
        <v>99</v>
      </c>
      <c r="O16" s="255">
        <v>42139</v>
      </c>
      <c r="P16" s="255">
        <v>42185</v>
      </c>
      <c r="Q16" s="254">
        <v>1</v>
      </c>
      <c r="R16" s="256"/>
      <c r="S16" s="281" t="str">
        <f t="shared" si="0"/>
        <v>EARLY</v>
      </c>
      <c r="T16" s="254">
        <v>0</v>
      </c>
      <c r="U16" s="256"/>
      <c r="V16" s="281" t="str">
        <f t="shared" si="1"/>
        <v/>
      </c>
      <c r="W16" s="254">
        <v>1</v>
      </c>
      <c r="X16" s="256"/>
      <c r="Y16" s="281" t="str">
        <f t="shared" si="2"/>
        <v>EARLY</v>
      </c>
      <c r="Z16" s="254">
        <v>1</v>
      </c>
      <c r="AA16" s="256"/>
      <c r="AB16" s="281" t="str">
        <f t="shared" si="3"/>
        <v>EARLY</v>
      </c>
      <c r="AC16" s="255">
        <v>42248</v>
      </c>
      <c r="AD16" s="255">
        <v>42292</v>
      </c>
      <c r="AE16" s="282"/>
      <c r="AF16" s="254">
        <v>1</v>
      </c>
      <c r="AG16" s="256"/>
      <c r="AH16" s="281" t="str">
        <f t="shared" si="4"/>
        <v>EARLY</v>
      </c>
      <c r="AI16" s="255">
        <v>42248</v>
      </c>
      <c r="AJ16" s="255">
        <v>42292</v>
      </c>
      <c r="AK16" s="254">
        <v>1</v>
      </c>
      <c r="AL16" s="256"/>
      <c r="AM16" s="281" t="str">
        <f t="shared" si="5"/>
        <v>EARLY</v>
      </c>
      <c r="AN16" s="281" t="str">
        <f t="shared" si="6"/>
        <v>CHECK</v>
      </c>
      <c r="AO16" s="257"/>
    </row>
    <row r="17" spans="1:41" ht="13.5" customHeight="1" x14ac:dyDescent="0.2">
      <c r="A17" s="248"/>
      <c r="B17" s="239" t="s">
        <v>346</v>
      </c>
      <c r="C17" s="240" t="s">
        <v>210</v>
      </c>
      <c r="D17" s="240" t="s">
        <v>201</v>
      </c>
      <c r="E17" s="240" t="s">
        <v>574</v>
      </c>
      <c r="F17" s="278" t="s">
        <v>567</v>
      </c>
      <c r="G17" s="260"/>
      <c r="H17" s="240"/>
      <c r="I17" s="243" t="s">
        <v>128</v>
      </c>
      <c r="J17" s="243" t="s">
        <v>73</v>
      </c>
      <c r="K17" s="239">
        <v>12</v>
      </c>
      <c r="L17" s="239">
        <v>2014</v>
      </c>
      <c r="M17" s="244" t="s">
        <v>104</v>
      </c>
      <c r="N17" s="244" t="s">
        <v>99</v>
      </c>
      <c r="O17" s="245">
        <v>42186</v>
      </c>
      <c r="P17" s="245">
        <v>42231</v>
      </c>
      <c r="Q17" s="244">
        <v>1</v>
      </c>
      <c r="R17" s="246"/>
      <c r="S17" s="281" t="str">
        <f t="shared" si="0"/>
        <v>EARLY</v>
      </c>
      <c r="T17" s="244">
        <v>0</v>
      </c>
      <c r="U17" s="246"/>
      <c r="V17" s="281" t="str">
        <f t="shared" si="1"/>
        <v/>
      </c>
      <c r="W17" s="244">
        <v>1</v>
      </c>
      <c r="X17" s="246"/>
      <c r="Y17" s="281" t="str">
        <f t="shared" si="2"/>
        <v>EARLY</v>
      </c>
      <c r="Z17" s="244">
        <v>1</v>
      </c>
      <c r="AA17" s="246"/>
      <c r="AB17" s="281" t="str">
        <f t="shared" si="3"/>
        <v>EARLY</v>
      </c>
      <c r="AC17" s="245">
        <v>42186</v>
      </c>
      <c r="AD17" s="245">
        <v>42231</v>
      </c>
      <c r="AE17" s="282"/>
      <c r="AF17" s="244">
        <v>1</v>
      </c>
      <c r="AG17" s="246"/>
      <c r="AH17" s="281" t="str">
        <f t="shared" si="4"/>
        <v>EARLY</v>
      </c>
      <c r="AI17" s="245">
        <v>42186</v>
      </c>
      <c r="AJ17" s="245">
        <v>42231</v>
      </c>
      <c r="AK17" s="244">
        <v>1</v>
      </c>
      <c r="AL17" s="246"/>
      <c r="AM17" s="281" t="str">
        <f t="shared" si="5"/>
        <v>EARLY</v>
      </c>
      <c r="AN17" s="281" t="str">
        <f t="shared" si="6"/>
        <v>CHECK</v>
      </c>
      <c r="AO17" s="258"/>
    </row>
    <row r="18" spans="1:41" ht="13.5" customHeight="1" x14ac:dyDescent="0.2">
      <c r="A18" s="238"/>
      <c r="B18" s="249" t="s">
        <v>333</v>
      </c>
      <c r="C18" s="250" t="s">
        <v>131</v>
      </c>
      <c r="D18" s="250" t="s">
        <v>135</v>
      </c>
      <c r="E18" s="250" t="s">
        <v>575</v>
      </c>
      <c r="F18" s="277" t="s">
        <v>567</v>
      </c>
      <c r="G18" s="251"/>
      <c r="H18" s="250"/>
      <c r="I18" s="252" t="s">
        <v>126</v>
      </c>
      <c r="J18" s="252" t="s">
        <v>73</v>
      </c>
      <c r="K18" s="249">
        <v>55</v>
      </c>
      <c r="L18" s="253">
        <v>2014</v>
      </c>
      <c r="M18" s="254" t="s">
        <v>104</v>
      </c>
      <c r="N18" s="254" t="s">
        <v>99</v>
      </c>
      <c r="O18" s="255">
        <v>42200</v>
      </c>
      <c r="P18" s="255">
        <v>42247</v>
      </c>
      <c r="Q18" s="254">
        <v>1</v>
      </c>
      <c r="R18" s="256"/>
      <c r="S18" s="281" t="str">
        <f t="shared" si="0"/>
        <v>EARLY</v>
      </c>
      <c r="T18" s="254">
        <v>0</v>
      </c>
      <c r="U18" s="256"/>
      <c r="V18" s="281" t="str">
        <f t="shared" si="1"/>
        <v/>
      </c>
      <c r="W18" s="254">
        <v>1</v>
      </c>
      <c r="X18" s="256"/>
      <c r="Y18" s="281" t="str">
        <f t="shared" si="2"/>
        <v>EARLY</v>
      </c>
      <c r="Z18" s="254">
        <v>1</v>
      </c>
      <c r="AA18" s="256"/>
      <c r="AB18" s="281" t="str">
        <f t="shared" si="3"/>
        <v>EARLY</v>
      </c>
      <c r="AC18" s="255">
        <v>42217</v>
      </c>
      <c r="AD18" s="255">
        <v>42262</v>
      </c>
      <c r="AE18" s="282"/>
      <c r="AF18" s="254">
        <v>1</v>
      </c>
      <c r="AG18" s="256"/>
      <c r="AH18" s="281" t="str">
        <f t="shared" si="4"/>
        <v>EARLY</v>
      </c>
      <c r="AI18" s="255">
        <v>42200</v>
      </c>
      <c r="AJ18" s="255">
        <v>42247</v>
      </c>
      <c r="AK18" s="254">
        <v>1</v>
      </c>
      <c r="AL18" s="256"/>
      <c r="AM18" s="281" t="str">
        <f t="shared" si="5"/>
        <v>EARLY</v>
      </c>
      <c r="AN18" s="281" t="str">
        <f t="shared" si="6"/>
        <v>CHECK</v>
      </c>
      <c r="AO18" s="257"/>
    </row>
    <row r="19" spans="1:41" ht="13.5" customHeight="1" x14ac:dyDescent="0.2">
      <c r="A19" s="248"/>
      <c r="B19" s="239" t="s">
        <v>328</v>
      </c>
      <c r="C19" s="240" t="s">
        <v>41</v>
      </c>
      <c r="D19" s="240" t="s">
        <v>79</v>
      </c>
      <c r="E19" s="240" t="s">
        <v>576</v>
      </c>
      <c r="F19" s="278" t="s">
        <v>567</v>
      </c>
      <c r="G19" s="260"/>
      <c r="H19" s="240"/>
      <c r="I19" s="243" t="s">
        <v>126</v>
      </c>
      <c r="J19" s="243" t="s">
        <v>73</v>
      </c>
      <c r="K19" s="239">
        <v>47</v>
      </c>
      <c r="L19" s="239">
        <v>2014</v>
      </c>
      <c r="M19" s="244" t="s">
        <v>104</v>
      </c>
      <c r="N19" s="244" t="s">
        <v>100</v>
      </c>
      <c r="O19" s="245">
        <v>42217</v>
      </c>
      <c r="P19" s="245">
        <v>42262</v>
      </c>
      <c r="Q19" s="244">
        <v>1</v>
      </c>
      <c r="R19" s="246"/>
      <c r="S19" s="281" t="str">
        <f t="shared" si="0"/>
        <v>EARLY</v>
      </c>
      <c r="T19" s="244">
        <v>0</v>
      </c>
      <c r="U19" s="246"/>
      <c r="V19" s="281" t="str">
        <f t="shared" si="1"/>
        <v/>
      </c>
      <c r="W19" s="244">
        <v>1</v>
      </c>
      <c r="X19" s="246"/>
      <c r="Y19" s="281" t="str">
        <f t="shared" si="2"/>
        <v>EARLY</v>
      </c>
      <c r="Z19" s="244">
        <v>1</v>
      </c>
      <c r="AA19" s="246"/>
      <c r="AB19" s="281" t="str">
        <f t="shared" si="3"/>
        <v>EARLY</v>
      </c>
      <c r="AC19" s="245">
        <v>42231</v>
      </c>
      <c r="AD19" s="245">
        <v>42277</v>
      </c>
      <c r="AE19" s="282"/>
      <c r="AF19" s="244">
        <v>1</v>
      </c>
      <c r="AG19" s="246"/>
      <c r="AH19" s="281" t="str">
        <f t="shared" si="4"/>
        <v>EARLY</v>
      </c>
      <c r="AI19" s="245">
        <v>42217</v>
      </c>
      <c r="AJ19" s="245">
        <v>42262</v>
      </c>
      <c r="AK19" s="244">
        <v>1</v>
      </c>
      <c r="AL19" s="246"/>
      <c r="AM19" s="281" t="str">
        <f t="shared" si="5"/>
        <v>EARLY</v>
      </c>
      <c r="AN19" s="281" t="str">
        <f t="shared" si="6"/>
        <v>CHECK</v>
      </c>
      <c r="AO19" s="258"/>
    </row>
    <row r="20" spans="1:41" ht="13.5" customHeight="1" x14ac:dyDescent="0.2">
      <c r="A20" s="238"/>
      <c r="B20" s="249" t="s">
        <v>338</v>
      </c>
      <c r="C20" s="250" t="s">
        <v>244</v>
      </c>
      <c r="D20" s="250" t="s">
        <v>101</v>
      </c>
      <c r="E20" s="250" t="s">
        <v>577</v>
      </c>
      <c r="F20" s="277" t="s">
        <v>567</v>
      </c>
      <c r="G20" s="251"/>
      <c r="H20" s="250"/>
      <c r="I20" s="252" t="s">
        <v>128</v>
      </c>
      <c r="J20" s="252" t="s">
        <v>151</v>
      </c>
      <c r="K20" s="249">
        <v>35</v>
      </c>
      <c r="L20" s="253">
        <v>2014</v>
      </c>
      <c r="M20" s="254" t="s">
        <v>104</v>
      </c>
      <c r="N20" s="254" t="s">
        <v>100</v>
      </c>
      <c r="O20" s="255">
        <v>42200</v>
      </c>
      <c r="P20" s="255">
        <v>42247</v>
      </c>
      <c r="Q20" s="254">
        <v>1</v>
      </c>
      <c r="R20" s="256"/>
      <c r="S20" s="281" t="str">
        <f t="shared" si="0"/>
        <v>EARLY</v>
      </c>
      <c r="T20" s="254">
        <v>0</v>
      </c>
      <c r="U20" s="256"/>
      <c r="V20" s="281" t="str">
        <f t="shared" si="1"/>
        <v/>
      </c>
      <c r="W20" s="254">
        <v>1</v>
      </c>
      <c r="X20" s="256"/>
      <c r="Y20" s="281" t="str">
        <f t="shared" si="2"/>
        <v>EARLY</v>
      </c>
      <c r="Z20" s="254">
        <v>1</v>
      </c>
      <c r="AA20" s="256"/>
      <c r="AB20" s="281" t="str">
        <f t="shared" si="3"/>
        <v>EARLY</v>
      </c>
      <c r="AC20" s="255">
        <v>42200</v>
      </c>
      <c r="AD20" s="255">
        <v>42247</v>
      </c>
      <c r="AE20" s="282"/>
      <c r="AF20" s="254">
        <v>1</v>
      </c>
      <c r="AG20" s="256"/>
      <c r="AH20" s="281" t="str">
        <f t="shared" si="4"/>
        <v>EARLY</v>
      </c>
      <c r="AI20" s="255">
        <v>42200</v>
      </c>
      <c r="AJ20" s="255">
        <v>42247</v>
      </c>
      <c r="AK20" s="254">
        <v>1</v>
      </c>
      <c r="AL20" s="256"/>
      <c r="AM20" s="281" t="str">
        <f t="shared" si="5"/>
        <v>EARLY</v>
      </c>
      <c r="AN20" s="281" t="str">
        <f t="shared" si="6"/>
        <v>CHECK</v>
      </c>
      <c r="AO20" s="257"/>
    </row>
    <row r="21" spans="1:41" ht="13.5" customHeight="1" x14ac:dyDescent="0.2">
      <c r="A21" s="248"/>
      <c r="B21" s="239" t="s">
        <v>323</v>
      </c>
      <c r="C21" s="240" t="s">
        <v>254</v>
      </c>
      <c r="D21" s="240" t="s">
        <v>159</v>
      </c>
      <c r="E21" s="385" t="s">
        <v>578</v>
      </c>
      <c r="F21" s="278" t="s">
        <v>567</v>
      </c>
      <c r="G21" s="260"/>
      <c r="H21" s="240"/>
      <c r="I21" s="243" t="s">
        <v>128</v>
      </c>
      <c r="J21" s="243" t="s">
        <v>151</v>
      </c>
      <c r="K21" s="239">
        <v>67</v>
      </c>
      <c r="L21" s="239">
        <v>2014</v>
      </c>
      <c r="M21" s="244" t="s">
        <v>105</v>
      </c>
      <c r="N21" s="244" t="s">
        <v>99</v>
      </c>
      <c r="O21" s="245">
        <v>42186</v>
      </c>
      <c r="P21" s="245">
        <v>42231</v>
      </c>
      <c r="Q21" s="244">
        <v>1</v>
      </c>
      <c r="R21" s="246"/>
      <c r="S21" s="281" t="str">
        <f t="shared" si="0"/>
        <v>EARLY</v>
      </c>
      <c r="T21" s="244">
        <v>0</v>
      </c>
      <c r="U21" s="246"/>
      <c r="V21" s="281" t="str">
        <f t="shared" si="1"/>
        <v/>
      </c>
      <c r="W21" s="244">
        <v>1</v>
      </c>
      <c r="X21" s="246"/>
      <c r="Y21" s="281" t="str">
        <f t="shared" si="2"/>
        <v>EARLY</v>
      </c>
      <c r="Z21" s="244">
        <v>1</v>
      </c>
      <c r="AA21" s="246"/>
      <c r="AB21" s="281" t="str">
        <f t="shared" si="3"/>
        <v>EARLY</v>
      </c>
      <c r="AC21" s="245">
        <v>42186</v>
      </c>
      <c r="AD21" s="245">
        <v>42231</v>
      </c>
      <c r="AE21" s="282"/>
      <c r="AF21" s="244">
        <v>1</v>
      </c>
      <c r="AG21" s="246"/>
      <c r="AH21" s="281" t="str">
        <f t="shared" si="4"/>
        <v>EARLY</v>
      </c>
      <c r="AI21" s="245">
        <v>42186</v>
      </c>
      <c r="AJ21" s="245">
        <v>42231</v>
      </c>
      <c r="AK21" s="244">
        <v>1</v>
      </c>
      <c r="AL21" s="246"/>
      <c r="AM21" s="281" t="str">
        <f t="shared" si="5"/>
        <v>EARLY</v>
      </c>
      <c r="AN21" s="281" t="str">
        <f t="shared" si="6"/>
        <v>CHECK</v>
      </c>
      <c r="AO21" s="258"/>
    </row>
    <row r="22" spans="1:41" ht="13.5" customHeight="1" x14ac:dyDescent="0.2">
      <c r="A22" s="248"/>
      <c r="B22" s="239" t="s">
        <v>323</v>
      </c>
      <c r="C22" s="240" t="s">
        <v>56</v>
      </c>
      <c r="D22" s="240" t="s">
        <v>57</v>
      </c>
      <c r="E22" s="386"/>
      <c r="F22" s="278" t="s">
        <v>567</v>
      </c>
      <c r="G22" s="260"/>
      <c r="H22" s="240"/>
      <c r="I22" s="243" t="s">
        <v>126</v>
      </c>
      <c r="J22" s="243" t="s">
        <v>242</v>
      </c>
      <c r="K22" s="239">
        <v>45</v>
      </c>
      <c r="L22" s="239">
        <v>2014</v>
      </c>
      <c r="M22" s="244" t="s">
        <v>104</v>
      </c>
      <c r="N22" s="244" t="s">
        <v>99</v>
      </c>
      <c r="O22" s="245">
        <v>42156</v>
      </c>
      <c r="P22" s="245">
        <v>42200</v>
      </c>
      <c r="Q22" s="244">
        <v>1</v>
      </c>
      <c r="R22" s="246"/>
      <c r="S22" s="281" t="str">
        <f t="shared" si="0"/>
        <v>EARLY</v>
      </c>
      <c r="T22" s="244">
        <v>0</v>
      </c>
      <c r="U22" s="246"/>
      <c r="V22" s="281" t="str">
        <f t="shared" si="1"/>
        <v/>
      </c>
      <c r="W22" s="244">
        <v>1</v>
      </c>
      <c r="X22" s="246"/>
      <c r="Y22" s="281" t="str">
        <f t="shared" si="2"/>
        <v>EARLY</v>
      </c>
      <c r="Z22" s="244">
        <v>1</v>
      </c>
      <c r="AA22" s="246"/>
      <c r="AB22" s="281" t="str">
        <f t="shared" si="3"/>
        <v>EARLY</v>
      </c>
      <c r="AC22" s="245">
        <v>42217</v>
      </c>
      <c r="AD22" s="245">
        <v>42262</v>
      </c>
      <c r="AE22" s="282"/>
      <c r="AF22" s="244">
        <v>1</v>
      </c>
      <c r="AG22" s="246"/>
      <c r="AH22" s="281" t="str">
        <f t="shared" si="4"/>
        <v>EARLY</v>
      </c>
      <c r="AI22" s="245">
        <v>42217</v>
      </c>
      <c r="AJ22" s="245">
        <v>42262</v>
      </c>
      <c r="AK22" s="244">
        <v>1</v>
      </c>
      <c r="AL22" s="246"/>
      <c r="AM22" s="281" t="str">
        <f t="shared" si="5"/>
        <v>EARLY</v>
      </c>
      <c r="AN22" s="281" t="str">
        <f t="shared" si="6"/>
        <v>CHECK</v>
      </c>
      <c r="AO22" s="258"/>
    </row>
    <row r="23" spans="1:41" ht="13.5" customHeight="1" x14ac:dyDescent="0.2">
      <c r="A23" s="238"/>
      <c r="B23" s="249" t="s">
        <v>332</v>
      </c>
      <c r="C23" s="250" t="s">
        <v>504</v>
      </c>
      <c r="D23" s="250" t="s">
        <v>505</v>
      </c>
      <c r="E23" s="250" t="s">
        <v>579</v>
      </c>
      <c r="F23" s="277" t="s">
        <v>567</v>
      </c>
      <c r="G23" s="251"/>
      <c r="H23" s="250"/>
      <c r="I23" s="252" t="s">
        <v>126</v>
      </c>
      <c r="J23" s="252" t="s">
        <v>242</v>
      </c>
      <c r="K23" s="249">
        <v>51</v>
      </c>
      <c r="L23" s="253">
        <v>2014</v>
      </c>
      <c r="M23" s="254" t="s">
        <v>105</v>
      </c>
      <c r="N23" s="254" t="s">
        <v>99</v>
      </c>
      <c r="O23" s="255">
        <v>42186</v>
      </c>
      <c r="P23" s="255">
        <v>42231</v>
      </c>
      <c r="Q23" s="254">
        <v>1</v>
      </c>
      <c r="R23" s="256"/>
      <c r="S23" s="281" t="str">
        <f t="shared" si="0"/>
        <v>EARLY</v>
      </c>
      <c r="T23" s="254">
        <v>0</v>
      </c>
      <c r="U23" s="256"/>
      <c r="V23" s="281" t="str">
        <f t="shared" si="1"/>
        <v/>
      </c>
      <c r="W23" s="254">
        <v>1</v>
      </c>
      <c r="X23" s="256"/>
      <c r="Y23" s="281" t="str">
        <f t="shared" si="2"/>
        <v>EARLY</v>
      </c>
      <c r="Z23" s="254">
        <v>1</v>
      </c>
      <c r="AA23" s="256"/>
      <c r="AB23" s="281" t="str">
        <f t="shared" si="3"/>
        <v>EARLY</v>
      </c>
      <c r="AC23" s="255">
        <v>42186</v>
      </c>
      <c r="AD23" s="255">
        <v>42231</v>
      </c>
      <c r="AE23" s="295"/>
      <c r="AF23" s="254">
        <v>1</v>
      </c>
      <c r="AG23" s="256"/>
      <c r="AH23" s="281" t="str">
        <f t="shared" si="4"/>
        <v>EARLY</v>
      </c>
      <c r="AI23" s="255">
        <v>42186</v>
      </c>
      <c r="AJ23" s="255">
        <v>42231</v>
      </c>
      <c r="AK23" s="254">
        <v>1</v>
      </c>
      <c r="AL23" s="256"/>
      <c r="AM23" s="281" t="str">
        <f t="shared" si="5"/>
        <v>EARLY</v>
      </c>
      <c r="AN23" s="281" t="str">
        <f t="shared" si="6"/>
        <v>CHECK</v>
      </c>
      <c r="AO23" s="257"/>
    </row>
    <row r="24" spans="1:41" ht="13.5" customHeight="1" x14ac:dyDescent="0.2">
      <c r="A24" s="248"/>
      <c r="B24" s="239" t="s">
        <v>355</v>
      </c>
      <c r="C24" s="240" t="s">
        <v>50</v>
      </c>
      <c r="D24" s="240" t="s">
        <v>83</v>
      </c>
      <c r="E24" s="240" t="s">
        <v>580</v>
      </c>
      <c r="F24" s="278" t="s">
        <v>567</v>
      </c>
      <c r="G24" s="260"/>
      <c r="H24" s="240"/>
      <c r="I24" s="240" t="s">
        <v>124</v>
      </c>
      <c r="J24" s="243" t="s">
        <v>73</v>
      </c>
      <c r="K24" s="239">
        <v>73</v>
      </c>
      <c r="L24" s="239">
        <v>2014</v>
      </c>
      <c r="M24" s="244" t="s">
        <v>104</v>
      </c>
      <c r="N24" s="244" t="s">
        <v>100</v>
      </c>
      <c r="O24" s="245">
        <v>42217</v>
      </c>
      <c r="P24" s="245">
        <v>42262</v>
      </c>
      <c r="Q24" s="244">
        <v>1</v>
      </c>
      <c r="R24" s="246"/>
      <c r="S24" s="281" t="str">
        <f t="shared" si="0"/>
        <v>EARLY</v>
      </c>
      <c r="T24" s="244">
        <v>0</v>
      </c>
      <c r="U24" s="246"/>
      <c r="V24" s="281" t="str">
        <f t="shared" si="1"/>
        <v/>
      </c>
      <c r="W24" s="244">
        <v>1</v>
      </c>
      <c r="X24" s="246"/>
      <c r="Y24" s="281" t="str">
        <f t="shared" si="2"/>
        <v>EARLY</v>
      </c>
      <c r="Z24" s="244">
        <v>1</v>
      </c>
      <c r="AA24" s="246"/>
      <c r="AB24" s="281" t="str">
        <f t="shared" si="3"/>
        <v>EARLY</v>
      </c>
      <c r="AC24" s="245">
        <v>42200</v>
      </c>
      <c r="AD24" s="245">
        <v>42247</v>
      </c>
      <c r="AE24" s="282"/>
      <c r="AF24" s="244">
        <v>1</v>
      </c>
      <c r="AG24" s="246"/>
      <c r="AH24" s="281" t="str">
        <f t="shared" si="4"/>
        <v>EARLY</v>
      </c>
      <c r="AI24" s="245">
        <v>42200</v>
      </c>
      <c r="AJ24" s="245">
        <v>42247</v>
      </c>
      <c r="AK24" s="244">
        <v>1</v>
      </c>
      <c r="AL24" s="246"/>
      <c r="AM24" s="281" t="str">
        <f t="shared" si="5"/>
        <v>EARLY</v>
      </c>
      <c r="AN24" s="281" t="str">
        <f t="shared" si="6"/>
        <v>CHECK</v>
      </c>
      <c r="AO24" s="258"/>
    </row>
    <row r="25" spans="1:41" ht="13.5" customHeight="1" x14ac:dyDescent="0.2">
      <c r="A25" s="248"/>
      <c r="B25" s="249" t="s">
        <v>335</v>
      </c>
      <c r="C25" s="250" t="s">
        <v>173</v>
      </c>
      <c r="D25" s="250" t="s">
        <v>174</v>
      </c>
      <c r="E25" s="387" t="s">
        <v>581</v>
      </c>
      <c r="F25" s="277" t="s">
        <v>567</v>
      </c>
      <c r="G25" s="251"/>
      <c r="H25" s="250"/>
      <c r="I25" s="250" t="s">
        <v>125</v>
      </c>
      <c r="J25" s="252" t="s">
        <v>151</v>
      </c>
      <c r="K25" s="249">
        <v>44</v>
      </c>
      <c r="L25" s="253">
        <v>2014</v>
      </c>
      <c r="M25" s="254" t="s">
        <v>106</v>
      </c>
      <c r="N25" s="254" t="s">
        <v>100</v>
      </c>
      <c r="O25" s="255">
        <v>42217</v>
      </c>
      <c r="P25" s="255">
        <v>42262</v>
      </c>
      <c r="Q25" s="254">
        <v>1</v>
      </c>
      <c r="R25" s="256"/>
      <c r="S25" s="281" t="str">
        <f t="shared" si="0"/>
        <v>EARLY</v>
      </c>
      <c r="T25" s="254">
        <v>0</v>
      </c>
      <c r="U25" s="256"/>
      <c r="V25" s="281" t="str">
        <f t="shared" si="1"/>
        <v/>
      </c>
      <c r="W25" s="254">
        <v>1</v>
      </c>
      <c r="X25" s="256"/>
      <c r="Y25" s="281" t="str">
        <f t="shared" si="2"/>
        <v>EARLY</v>
      </c>
      <c r="Z25" s="254">
        <v>1</v>
      </c>
      <c r="AA25" s="256"/>
      <c r="AB25" s="281" t="str">
        <f t="shared" si="3"/>
        <v>EARLY</v>
      </c>
      <c r="AC25" s="255">
        <v>42217</v>
      </c>
      <c r="AD25" s="255">
        <v>42262</v>
      </c>
      <c r="AE25" s="282"/>
      <c r="AF25" s="254">
        <v>1</v>
      </c>
      <c r="AG25" s="256"/>
      <c r="AH25" s="281" t="str">
        <f t="shared" si="4"/>
        <v>EARLY</v>
      </c>
      <c r="AI25" s="255">
        <v>42217</v>
      </c>
      <c r="AJ25" s="255">
        <v>42262</v>
      </c>
      <c r="AK25" s="254">
        <v>1</v>
      </c>
      <c r="AL25" s="256"/>
      <c r="AM25" s="281" t="str">
        <f t="shared" si="5"/>
        <v>EARLY</v>
      </c>
      <c r="AN25" s="281" t="str">
        <f t="shared" si="6"/>
        <v>CHECK</v>
      </c>
      <c r="AO25" s="257"/>
    </row>
    <row r="26" spans="1:41" ht="13.5" customHeight="1" x14ac:dyDescent="0.2">
      <c r="A26" s="248"/>
      <c r="B26" s="249" t="s">
        <v>335</v>
      </c>
      <c r="C26" s="250" t="s">
        <v>175</v>
      </c>
      <c r="D26" s="250" t="s">
        <v>176</v>
      </c>
      <c r="E26" s="388"/>
      <c r="F26" s="277" t="s">
        <v>567</v>
      </c>
      <c r="G26" s="251"/>
      <c r="H26" s="250"/>
      <c r="I26" s="250" t="s">
        <v>126</v>
      </c>
      <c r="J26" s="252" t="s">
        <v>73</v>
      </c>
      <c r="K26" s="249">
        <v>47</v>
      </c>
      <c r="L26" s="253">
        <v>2014</v>
      </c>
      <c r="M26" s="254" t="s">
        <v>106</v>
      </c>
      <c r="N26" s="254" t="s">
        <v>100</v>
      </c>
      <c r="O26" s="255">
        <v>42217</v>
      </c>
      <c r="P26" s="255">
        <v>42262</v>
      </c>
      <c r="Q26" s="254">
        <v>1</v>
      </c>
      <c r="R26" s="256"/>
      <c r="S26" s="281" t="str">
        <f t="shared" si="0"/>
        <v>EARLY</v>
      </c>
      <c r="T26" s="254">
        <v>0</v>
      </c>
      <c r="U26" s="256"/>
      <c r="V26" s="281" t="str">
        <f t="shared" si="1"/>
        <v/>
      </c>
      <c r="W26" s="254">
        <v>1</v>
      </c>
      <c r="X26" s="256"/>
      <c r="Y26" s="281" t="str">
        <f t="shared" si="2"/>
        <v>EARLY</v>
      </c>
      <c r="Z26" s="254">
        <v>1</v>
      </c>
      <c r="AA26" s="256"/>
      <c r="AB26" s="281" t="str">
        <f t="shared" si="3"/>
        <v>EARLY</v>
      </c>
      <c r="AC26" s="255">
        <v>42217</v>
      </c>
      <c r="AD26" s="255">
        <v>42262</v>
      </c>
      <c r="AE26" s="282"/>
      <c r="AF26" s="254">
        <v>1</v>
      </c>
      <c r="AG26" s="256"/>
      <c r="AH26" s="281" t="str">
        <f t="shared" si="4"/>
        <v>EARLY</v>
      </c>
      <c r="AI26" s="255">
        <v>42217</v>
      </c>
      <c r="AJ26" s="255">
        <v>42262</v>
      </c>
      <c r="AK26" s="254">
        <v>1</v>
      </c>
      <c r="AL26" s="256"/>
      <c r="AM26" s="281" t="str">
        <f t="shared" si="5"/>
        <v>EARLY</v>
      </c>
      <c r="AN26" s="281" t="str">
        <f t="shared" si="6"/>
        <v>CHECK</v>
      </c>
      <c r="AO26" s="257"/>
    </row>
    <row r="27" spans="1:41" ht="13.5" customHeight="1" x14ac:dyDescent="0.2">
      <c r="A27" s="248"/>
      <c r="B27" s="239" t="s">
        <v>348</v>
      </c>
      <c r="C27" s="240" t="s">
        <v>59</v>
      </c>
      <c r="D27" s="240" t="s">
        <v>89</v>
      </c>
      <c r="E27" s="240" t="s">
        <v>582</v>
      </c>
      <c r="F27" s="278" t="s">
        <v>567</v>
      </c>
      <c r="G27" s="241"/>
      <c r="H27" s="240"/>
      <c r="I27" s="240" t="s">
        <v>125</v>
      </c>
      <c r="J27" s="243" t="s">
        <v>151</v>
      </c>
      <c r="K27" s="239">
        <v>21</v>
      </c>
      <c r="L27" s="239">
        <v>2014</v>
      </c>
      <c r="M27" s="244" t="s">
        <v>104</v>
      </c>
      <c r="N27" s="244" t="s">
        <v>99</v>
      </c>
      <c r="O27" s="245">
        <v>42200</v>
      </c>
      <c r="P27" s="245">
        <v>42247</v>
      </c>
      <c r="Q27" s="244">
        <v>1</v>
      </c>
      <c r="R27" s="246"/>
      <c r="S27" s="281" t="str">
        <f t="shared" si="0"/>
        <v>EARLY</v>
      </c>
      <c r="T27" s="244">
        <v>0</v>
      </c>
      <c r="U27" s="246"/>
      <c r="V27" s="281" t="str">
        <f t="shared" si="1"/>
        <v/>
      </c>
      <c r="W27" s="244">
        <v>1</v>
      </c>
      <c r="X27" s="246"/>
      <c r="Y27" s="281" t="str">
        <f t="shared" si="2"/>
        <v>EARLY</v>
      </c>
      <c r="Z27" s="244">
        <v>1</v>
      </c>
      <c r="AA27" s="246"/>
      <c r="AB27" s="281" t="str">
        <f t="shared" si="3"/>
        <v>EARLY</v>
      </c>
      <c r="AC27" s="245">
        <v>42200</v>
      </c>
      <c r="AD27" s="245">
        <v>42247</v>
      </c>
      <c r="AE27" s="282"/>
      <c r="AF27" s="244">
        <v>1</v>
      </c>
      <c r="AG27" s="246"/>
      <c r="AH27" s="281" t="str">
        <f t="shared" si="4"/>
        <v>EARLY</v>
      </c>
      <c r="AI27" s="245">
        <v>42200</v>
      </c>
      <c r="AJ27" s="245">
        <v>42247</v>
      </c>
      <c r="AK27" s="244">
        <v>1</v>
      </c>
      <c r="AL27" s="244"/>
      <c r="AM27" s="281" t="str">
        <f t="shared" si="5"/>
        <v>EARLY</v>
      </c>
      <c r="AN27" s="281" t="str">
        <f t="shared" si="6"/>
        <v>CHECK</v>
      </c>
      <c r="AO27" s="258"/>
    </row>
    <row r="28" spans="1:41" ht="13.5" customHeight="1" x14ac:dyDescent="0.2">
      <c r="A28" s="259"/>
      <c r="B28" s="249" t="s">
        <v>322</v>
      </c>
      <c r="C28" s="250" t="s">
        <v>43</v>
      </c>
      <c r="D28" s="250" t="s">
        <v>44</v>
      </c>
      <c r="E28" s="250" t="s">
        <v>583</v>
      </c>
      <c r="F28" s="277" t="s">
        <v>567</v>
      </c>
      <c r="G28" s="251"/>
      <c r="H28" s="250"/>
      <c r="I28" s="250" t="s">
        <v>128</v>
      </c>
      <c r="J28" s="252" t="s">
        <v>73</v>
      </c>
      <c r="K28" s="249">
        <v>83</v>
      </c>
      <c r="L28" s="253">
        <v>2014</v>
      </c>
      <c r="M28" s="254" t="s">
        <v>104</v>
      </c>
      <c r="N28" s="254" t="s">
        <v>99</v>
      </c>
      <c r="O28" s="255">
        <v>42200</v>
      </c>
      <c r="P28" s="255">
        <v>42247</v>
      </c>
      <c r="Q28" s="254">
        <v>1</v>
      </c>
      <c r="R28" s="256"/>
      <c r="S28" s="281" t="str">
        <f t="shared" si="0"/>
        <v>EARLY</v>
      </c>
      <c r="T28" s="254">
        <v>0</v>
      </c>
      <c r="U28" s="256"/>
      <c r="V28" s="281" t="str">
        <f t="shared" si="1"/>
        <v/>
      </c>
      <c r="W28" s="254">
        <v>1</v>
      </c>
      <c r="X28" s="256"/>
      <c r="Y28" s="281" t="str">
        <f t="shared" si="2"/>
        <v>EARLY</v>
      </c>
      <c r="Z28" s="254">
        <v>1</v>
      </c>
      <c r="AA28" s="256"/>
      <c r="AB28" s="281" t="str">
        <f t="shared" si="3"/>
        <v>EARLY</v>
      </c>
      <c r="AC28" s="255">
        <v>42217</v>
      </c>
      <c r="AD28" s="255">
        <v>42262</v>
      </c>
      <c r="AE28" s="282"/>
      <c r="AF28" s="254">
        <v>1</v>
      </c>
      <c r="AG28" s="256"/>
      <c r="AH28" s="281" t="str">
        <f t="shared" si="4"/>
        <v>EARLY</v>
      </c>
      <c r="AI28" s="255">
        <v>42217</v>
      </c>
      <c r="AJ28" s="255">
        <v>42262</v>
      </c>
      <c r="AK28" s="254">
        <v>1</v>
      </c>
      <c r="AL28" s="256"/>
      <c r="AM28" s="281" t="str">
        <f t="shared" si="5"/>
        <v>EARLY</v>
      </c>
      <c r="AN28" s="281" t="str">
        <f t="shared" si="6"/>
        <v>CHECK</v>
      </c>
      <c r="AO28" s="257"/>
    </row>
    <row r="29" spans="1:41" ht="13.5" customHeight="1" x14ac:dyDescent="0.2">
      <c r="A29" s="248"/>
      <c r="B29" s="239" t="s">
        <v>325</v>
      </c>
      <c r="C29" s="240" t="s">
        <v>249</v>
      </c>
      <c r="D29" s="240" t="s">
        <v>75</v>
      </c>
      <c r="E29" s="385" t="s">
        <v>584</v>
      </c>
      <c r="F29" s="278" t="s">
        <v>567</v>
      </c>
      <c r="G29" s="241"/>
      <c r="H29" s="240"/>
      <c r="I29" s="240" t="s">
        <v>128</v>
      </c>
      <c r="J29" s="243" t="s">
        <v>73</v>
      </c>
      <c r="K29" s="239">
        <v>65</v>
      </c>
      <c r="L29" s="239">
        <v>2014</v>
      </c>
      <c r="M29" s="244" t="s">
        <v>104</v>
      </c>
      <c r="N29" s="244" t="s">
        <v>100</v>
      </c>
      <c r="O29" s="245">
        <v>42139</v>
      </c>
      <c r="P29" s="245">
        <v>42185</v>
      </c>
      <c r="Q29" s="244">
        <v>1</v>
      </c>
      <c r="R29" s="246"/>
      <c r="S29" s="281" t="str">
        <f t="shared" si="0"/>
        <v>EARLY</v>
      </c>
      <c r="T29" s="244">
        <v>0</v>
      </c>
      <c r="U29" s="246"/>
      <c r="V29" s="281" t="str">
        <f t="shared" si="1"/>
        <v/>
      </c>
      <c r="W29" s="244">
        <v>1</v>
      </c>
      <c r="X29" s="246"/>
      <c r="Y29" s="281" t="str">
        <f t="shared" si="2"/>
        <v>EARLY</v>
      </c>
      <c r="Z29" s="244">
        <v>1</v>
      </c>
      <c r="AA29" s="246"/>
      <c r="AB29" s="281" t="str">
        <f t="shared" si="3"/>
        <v>EARLY</v>
      </c>
      <c r="AC29" s="245">
        <v>42248</v>
      </c>
      <c r="AD29" s="245">
        <v>42292</v>
      </c>
      <c r="AE29" s="282"/>
      <c r="AF29" s="244">
        <v>1</v>
      </c>
      <c r="AG29" s="246"/>
      <c r="AH29" s="281" t="str">
        <f t="shared" si="4"/>
        <v>EARLY</v>
      </c>
      <c r="AI29" s="245">
        <v>42248</v>
      </c>
      <c r="AJ29" s="245">
        <v>42292</v>
      </c>
      <c r="AK29" s="244">
        <v>1</v>
      </c>
      <c r="AL29" s="244"/>
      <c r="AM29" s="281" t="str">
        <f t="shared" si="5"/>
        <v>EARLY</v>
      </c>
      <c r="AN29" s="281" t="str">
        <f t="shared" si="6"/>
        <v>CHECK</v>
      </c>
      <c r="AO29" s="258"/>
    </row>
    <row r="30" spans="1:41" ht="13.5" customHeight="1" x14ac:dyDescent="0.2">
      <c r="A30" s="248"/>
      <c r="B30" s="239" t="s">
        <v>325</v>
      </c>
      <c r="C30" s="240">
        <v>2087580</v>
      </c>
      <c r="D30" s="240" t="s">
        <v>186</v>
      </c>
      <c r="E30" s="386"/>
      <c r="F30" s="278" t="s">
        <v>567</v>
      </c>
      <c r="G30" s="241"/>
      <c r="H30" s="240"/>
      <c r="I30" s="240" t="s">
        <v>126</v>
      </c>
      <c r="J30" s="243" t="s">
        <v>242</v>
      </c>
      <c r="K30" s="239">
        <v>65</v>
      </c>
      <c r="L30" s="239">
        <v>2014</v>
      </c>
      <c r="M30" s="244" t="s">
        <v>106</v>
      </c>
      <c r="N30" s="244" t="s">
        <v>99</v>
      </c>
      <c r="O30" s="245">
        <v>42139</v>
      </c>
      <c r="P30" s="245">
        <v>42185</v>
      </c>
      <c r="Q30" s="244">
        <v>1</v>
      </c>
      <c r="R30" s="246"/>
      <c r="S30" s="281" t="str">
        <f t="shared" si="0"/>
        <v>EARLY</v>
      </c>
      <c r="T30" s="244">
        <v>0</v>
      </c>
      <c r="U30" s="246"/>
      <c r="V30" s="281" t="str">
        <f t="shared" si="1"/>
        <v/>
      </c>
      <c r="W30" s="244">
        <v>1</v>
      </c>
      <c r="X30" s="246"/>
      <c r="Y30" s="281" t="str">
        <f t="shared" si="2"/>
        <v>EARLY</v>
      </c>
      <c r="Z30" s="244">
        <v>1</v>
      </c>
      <c r="AA30" s="246"/>
      <c r="AB30" s="281" t="str">
        <f t="shared" si="3"/>
        <v>EARLY</v>
      </c>
      <c r="AC30" s="245">
        <v>42248</v>
      </c>
      <c r="AD30" s="245">
        <v>42292</v>
      </c>
      <c r="AE30" s="282"/>
      <c r="AF30" s="244">
        <v>1</v>
      </c>
      <c r="AG30" s="246"/>
      <c r="AH30" s="281" t="str">
        <f t="shared" si="4"/>
        <v>EARLY</v>
      </c>
      <c r="AI30" s="245">
        <v>42248</v>
      </c>
      <c r="AJ30" s="245">
        <v>42292</v>
      </c>
      <c r="AK30" s="244">
        <v>1</v>
      </c>
      <c r="AL30" s="244"/>
      <c r="AM30" s="281" t="str">
        <f t="shared" si="5"/>
        <v>EARLY</v>
      </c>
      <c r="AN30" s="281" t="str">
        <f t="shared" si="6"/>
        <v>CHECK</v>
      </c>
      <c r="AO30" s="258"/>
    </row>
    <row r="31" spans="1:41" ht="13.5" customHeight="1" x14ac:dyDescent="0.2">
      <c r="A31" s="259"/>
      <c r="B31" s="249" t="s">
        <v>330</v>
      </c>
      <c r="C31" s="250" t="s">
        <v>45</v>
      </c>
      <c r="D31" s="250" t="s">
        <v>81</v>
      </c>
      <c r="E31" s="250" t="s">
        <v>585</v>
      </c>
      <c r="F31" s="277" t="s">
        <v>567</v>
      </c>
      <c r="G31" s="251"/>
      <c r="H31" s="250"/>
      <c r="I31" s="250" t="s">
        <v>128</v>
      </c>
      <c r="J31" s="252" t="s">
        <v>242</v>
      </c>
      <c r="K31" s="249">
        <v>56</v>
      </c>
      <c r="L31" s="253">
        <v>2014</v>
      </c>
      <c r="M31" s="254" t="s">
        <v>104</v>
      </c>
      <c r="N31" s="254" t="s">
        <v>99</v>
      </c>
      <c r="O31" s="255">
        <v>42217</v>
      </c>
      <c r="P31" s="255">
        <v>42262</v>
      </c>
      <c r="Q31" s="254">
        <v>1</v>
      </c>
      <c r="R31" s="256"/>
      <c r="S31" s="281" t="str">
        <f t="shared" si="0"/>
        <v>EARLY</v>
      </c>
      <c r="T31" s="254">
        <v>0</v>
      </c>
      <c r="U31" s="256"/>
      <c r="V31" s="281" t="str">
        <f t="shared" si="1"/>
        <v/>
      </c>
      <c r="W31" s="254">
        <v>1</v>
      </c>
      <c r="X31" s="256"/>
      <c r="Y31" s="281" t="str">
        <f t="shared" si="2"/>
        <v>EARLY</v>
      </c>
      <c r="Z31" s="254">
        <v>1</v>
      </c>
      <c r="AA31" s="256"/>
      <c r="AB31" s="281" t="str">
        <f t="shared" si="3"/>
        <v>EARLY</v>
      </c>
      <c r="AC31" s="255">
        <v>42217</v>
      </c>
      <c r="AD31" s="255">
        <v>42262</v>
      </c>
      <c r="AE31" s="282"/>
      <c r="AF31" s="254">
        <v>1</v>
      </c>
      <c r="AG31" s="256"/>
      <c r="AH31" s="281" t="str">
        <f t="shared" si="4"/>
        <v>EARLY</v>
      </c>
      <c r="AI31" s="255">
        <v>42217</v>
      </c>
      <c r="AJ31" s="255">
        <v>42262</v>
      </c>
      <c r="AK31" s="254">
        <v>1</v>
      </c>
      <c r="AL31" s="256"/>
      <c r="AM31" s="281" t="str">
        <f t="shared" si="5"/>
        <v>EARLY</v>
      </c>
      <c r="AN31" s="281" t="str">
        <f t="shared" si="6"/>
        <v>CHECK</v>
      </c>
      <c r="AO31" s="257"/>
    </row>
    <row r="32" spans="1:41" ht="13.5" customHeight="1" x14ac:dyDescent="0.2">
      <c r="A32" s="248"/>
      <c r="B32" s="239" t="s">
        <v>345</v>
      </c>
      <c r="C32" s="240" t="s">
        <v>136</v>
      </c>
      <c r="D32" s="240" t="s">
        <v>77</v>
      </c>
      <c r="E32" s="389" t="s">
        <v>586</v>
      </c>
      <c r="F32" s="278" t="s">
        <v>587</v>
      </c>
      <c r="G32" s="241"/>
      <c r="H32" s="240"/>
      <c r="I32" s="240" t="s">
        <v>128</v>
      </c>
      <c r="J32" s="243" t="s">
        <v>73</v>
      </c>
      <c r="K32" s="239">
        <v>3</v>
      </c>
      <c r="L32" s="239">
        <v>2014</v>
      </c>
      <c r="M32" s="244" t="s">
        <v>104</v>
      </c>
      <c r="N32" s="244" t="s">
        <v>100</v>
      </c>
      <c r="O32" s="245">
        <v>42231</v>
      </c>
      <c r="P32" s="245">
        <v>42277</v>
      </c>
      <c r="Q32" s="244">
        <v>1</v>
      </c>
      <c r="R32" s="246"/>
      <c r="S32" s="281" t="str">
        <f t="shared" si="0"/>
        <v>EARLY</v>
      </c>
      <c r="T32" s="244">
        <v>0</v>
      </c>
      <c r="U32" s="246"/>
      <c r="V32" s="281" t="str">
        <f t="shared" si="1"/>
        <v/>
      </c>
      <c r="W32" s="244">
        <v>1</v>
      </c>
      <c r="X32" s="246"/>
      <c r="Y32" s="281" t="str">
        <f t="shared" si="2"/>
        <v>EARLY</v>
      </c>
      <c r="Z32" s="244">
        <v>1</v>
      </c>
      <c r="AA32" s="246"/>
      <c r="AB32" s="281" t="str">
        <f t="shared" si="3"/>
        <v>EARLY</v>
      </c>
      <c r="AC32" s="245">
        <v>42231</v>
      </c>
      <c r="AD32" s="245">
        <v>42277</v>
      </c>
      <c r="AE32" s="282"/>
      <c r="AF32" s="244">
        <v>1</v>
      </c>
      <c r="AG32" s="246"/>
      <c r="AH32" s="281" t="str">
        <f t="shared" si="4"/>
        <v>EARLY</v>
      </c>
      <c r="AI32" s="245">
        <v>42231</v>
      </c>
      <c r="AJ32" s="245">
        <v>42277</v>
      </c>
      <c r="AK32" s="244">
        <v>1</v>
      </c>
      <c r="AL32" s="244"/>
      <c r="AM32" s="281" t="str">
        <f t="shared" si="5"/>
        <v>EARLY</v>
      </c>
      <c r="AN32" s="281" t="str">
        <f t="shared" si="6"/>
        <v>CHECK</v>
      </c>
      <c r="AO32" s="258"/>
    </row>
    <row r="33" spans="1:41" ht="13.5" customHeight="1" x14ac:dyDescent="0.2">
      <c r="A33" s="248"/>
      <c r="B33" s="239" t="s">
        <v>345</v>
      </c>
      <c r="C33" s="240">
        <v>14206950</v>
      </c>
      <c r="D33" s="240" t="s">
        <v>139</v>
      </c>
      <c r="E33" s="390"/>
      <c r="F33" s="278" t="s">
        <v>587</v>
      </c>
      <c r="G33" s="241"/>
      <c r="H33" s="240"/>
      <c r="I33" s="240" t="s">
        <v>126</v>
      </c>
      <c r="J33" s="243" t="s">
        <v>242</v>
      </c>
      <c r="K33" s="239">
        <v>3</v>
      </c>
      <c r="L33" s="239">
        <v>2014</v>
      </c>
      <c r="M33" s="244" t="s">
        <v>104</v>
      </c>
      <c r="N33" s="244" t="s">
        <v>99</v>
      </c>
      <c r="O33" s="245">
        <v>42231</v>
      </c>
      <c r="P33" s="245">
        <v>42277</v>
      </c>
      <c r="Q33" s="244">
        <v>1</v>
      </c>
      <c r="R33" s="246"/>
      <c r="S33" s="281" t="str">
        <f t="shared" si="0"/>
        <v>EARLY</v>
      </c>
      <c r="T33" s="244">
        <v>0</v>
      </c>
      <c r="U33" s="246"/>
      <c r="V33" s="281" t="str">
        <f t="shared" si="1"/>
        <v/>
      </c>
      <c r="W33" s="244">
        <v>1</v>
      </c>
      <c r="X33" s="246"/>
      <c r="Y33" s="281" t="str">
        <f t="shared" si="2"/>
        <v>EARLY</v>
      </c>
      <c r="Z33" s="244">
        <v>1</v>
      </c>
      <c r="AA33" s="246"/>
      <c r="AB33" s="281" t="str">
        <f t="shared" si="3"/>
        <v>EARLY</v>
      </c>
      <c r="AC33" s="245">
        <v>42231</v>
      </c>
      <c r="AD33" s="245">
        <v>42277</v>
      </c>
      <c r="AE33" s="282"/>
      <c r="AF33" s="244">
        <v>1</v>
      </c>
      <c r="AG33" s="246"/>
      <c r="AH33" s="281" t="str">
        <f t="shared" si="4"/>
        <v>EARLY</v>
      </c>
      <c r="AI33" s="245">
        <v>42231</v>
      </c>
      <c r="AJ33" s="245">
        <v>42277</v>
      </c>
      <c r="AK33" s="244">
        <v>1</v>
      </c>
      <c r="AL33" s="244"/>
      <c r="AM33" s="281" t="str">
        <f t="shared" si="5"/>
        <v>EARLY</v>
      </c>
      <c r="AN33" s="281" t="str">
        <f t="shared" si="6"/>
        <v>CHECK</v>
      </c>
      <c r="AO33" s="258"/>
    </row>
    <row r="34" spans="1:41" ht="13.5" customHeight="1" x14ac:dyDescent="0.2">
      <c r="A34" s="248"/>
      <c r="B34" s="239" t="s">
        <v>345</v>
      </c>
      <c r="C34" s="240" t="s">
        <v>188</v>
      </c>
      <c r="D34" s="240" t="s">
        <v>78</v>
      </c>
      <c r="E34" s="391"/>
      <c r="F34" s="278" t="s">
        <v>587</v>
      </c>
      <c r="G34" s="241"/>
      <c r="H34" s="240"/>
      <c r="I34" s="240" t="s">
        <v>128</v>
      </c>
      <c r="J34" s="243" t="s">
        <v>151</v>
      </c>
      <c r="K34" s="239">
        <v>3</v>
      </c>
      <c r="L34" s="239">
        <v>2014</v>
      </c>
      <c r="M34" s="244" t="s">
        <v>104</v>
      </c>
      <c r="N34" s="244" t="s">
        <v>99</v>
      </c>
      <c r="O34" s="245">
        <v>42231</v>
      </c>
      <c r="P34" s="245">
        <v>42277</v>
      </c>
      <c r="Q34" s="244">
        <v>1</v>
      </c>
      <c r="R34" s="246"/>
      <c r="S34" s="281" t="str">
        <f t="shared" si="0"/>
        <v>EARLY</v>
      </c>
      <c r="T34" s="244">
        <v>0</v>
      </c>
      <c r="U34" s="246"/>
      <c r="V34" s="281" t="str">
        <f t="shared" si="1"/>
        <v/>
      </c>
      <c r="W34" s="244">
        <v>1</v>
      </c>
      <c r="X34" s="246"/>
      <c r="Y34" s="281" t="str">
        <f t="shared" si="2"/>
        <v>EARLY</v>
      </c>
      <c r="Z34" s="244">
        <v>1</v>
      </c>
      <c r="AA34" s="246"/>
      <c r="AB34" s="281" t="str">
        <f t="shared" si="3"/>
        <v>EARLY</v>
      </c>
      <c r="AC34" s="245">
        <v>42231</v>
      </c>
      <c r="AD34" s="245">
        <v>42277</v>
      </c>
      <c r="AE34" s="282"/>
      <c r="AF34" s="244">
        <v>1</v>
      </c>
      <c r="AG34" s="246"/>
      <c r="AH34" s="281" t="str">
        <f t="shared" si="4"/>
        <v>EARLY</v>
      </c>
      <c r="AI34" s="245">
        <v>42231</v>
      </c>
      <c r="AJ34" s="245">
        <v>42277</v>
      </c>
      <c r="AK34" s="244">
        <v>1</v>
      </c>
      <c r="AL34" s="244"/>
      <c r="AM34" s="281" t="str">
        <f t="shared" si="5"/>
        <v>EARLY</v>
      </c>
      <c r="AN34" s="281" t="str">
        <f t="shared" si="6"/>
        <v>CHECK</v>
      </c>
      <c r="AO34" s="258"/>
    </row>
    <row r="35" spans="1:41" ht="13.5" customHeight="1" x14ac:dyDescent="0.2">
      <c r="A35" s="275"/>
      <c r="B35" s="249" t="s">
        <v>327</v>
      </c>
      <c r="C35" s="250" t="s">
        <v>69</v>
      </c>
      <c r="D35" s="250" t="s">
        <v>70</v>
      </c>
      <c r="E35" s="250" t="s">
        <v>573</v>
      </c>
      <c r="F35" s="277" t="s">
        <v>567</v>
      </c>
      <c r="G35" s="251"/>
      <c r="H35" s="250"/>
      <c r="I35" s="250" t="s">
        <v>128</v>
      </c>
      <c r="J35" s="252" t="s">
        <v>151</v>
      </c>
      <c r="K35" s="249">
        <v>65</v>
      </c>
      <c r="L35" s="253">
        <v>2014</v>
      </c>
      <c r="M35" s="254" t="s">
        <v>104</v>
      </c>
      <c r="N35" s="254" t="s">
        <v>100</v>
      </c>
      <c r="O35" s="255">
        <v>42139</v>
      </c>
      <c r="P35" s="255">
        <v>42185</v>
      </c>
      <c r="Q35" s="254">
        <v>1</v>
      </c>
      <c r="R35" s="256"/>
      <c r="S35" s="281" t="str">
        <f t="shared" si="0"/>
        <v>EARLY</v>
      </c>
      <c r="T35" s="254">
        <v>0</v>
      </c>
      <c r="U35" s="256"/>
      <c r="V35" s="281" t="str">
        <f t="shared" si="1"/>
        <v/>
      </c>
      <c r="W35" s="254">
        <v>1</v>
      </c>
      <c r="X35" s="256"/>
      <c r="Y35" s="281" t="str">
        <f t="shared" si="2"/>
        <v>EARLY</v>
      </c>
      <c r="Z35" s="254">
        <v>1</v>
      </c>
      <c r="AA35" s="256"/>
      <c r="AB35" s="281" t="str">
        <f t="shared" si="3"/>
        <v>EARLY</v>
      </c>
      <c r="AC35" s="255">
        <v>42248</v>
      </c>
      <c r="AD35" s="255">
        <v>42292</v>
      </c>
      <c r="AE35" s="282"/>
      <c r="AF35" s="254">
        <v>1</v>
      </c>
      <c r="AG35" s="256"/>
      <c r="AH35" s="281" t="str">
        <f t="shared" si="4"/>
        <v>EARLY</v>
      </c>
      <c r="AI35" s="255">
        <v>42139</v>
      </c>
      <c r="AJ35" s="255">
        <v>42185</v>
      </c>
      <c r="AK35" s="254">
        <v>1</v>
      </c>
      <c r="AL35" s="256"/>
      <c r="AM35" s="281" t="str">
        <f t="shared" si="5"/>
        <v>EARLY</v>
      </c>
      <c r="AN35" s="281" t="str">
        <f t="shared" si="6"/>
        <v>CHECK</v>
      </c>
      <c r="AO35" s="257"/>
    </row>
    <row r="36" spans="1:41" ht="13.5" customHeight="1" x14ac:dyDescent="0.2">
      <c r="A36" s="248"/>
      <c r="B36" s="239" t="s">
        <v>340</v>
      </c>
      <c r="C36" s="240" t="s">
        <v>195</v>
      </c>
      <c r="D36" s="240" t="s">
        <v>197</v>
      </c>
      <c r="E36" s="385" t="s">
        <v>588</v>
      </c>
      <c r="F36" s="278" t="s">
        <v>567</v>
      </c>
      <c r="G36" s="241"/>
      <c r="H36" s="240"/>
      <c r="I36" s="240" t="s">
        <v>126</v>
      </c>
      <c r="J36" s="243" t="s">
        <v>242</v>
      </c>
      <c r="K36" s="239">
        <v>32</v>
      </c>
      <c r="L36" s="239">
        <v>2014</v>
      </c>
      <c r="M36" s="244" t="s">
        <v>104</v>
      </c>
      <c r="N36" s="244" t="s">
        <v>99</v>
      </c>
      <c r="O36" s="245">
        <v>42186</v>
      </c>
      <c r="P36" s="245">
        <v>42231</v>
      </c>
      <c r="Q36" s="244">
        <v>1</v>
      </c>
      <c r="R36" s="246"/>
      <c r="S36" s="281" t="str">
        <f t="shared" si="0"/>
        <v>EARLY</v>
      </c>
      <c r="T36" s="244">
        <v>0</v>
      </c>
      <c r="U36" s="246"/>
      <c r="V36" s="281" t="str">
        <f t="shared" si="1"/>
        <v/>
      </c>
      <c r="W36" s="244">
        <v>1</v>
      </c>
      <c r="X36" s="246"/>
      <c r="Y36" s="281" t="str">
        <f t="shared" si="2"/>
        <v>EARLY</v>
      </c>
      <c r="Z36" s="244">
        <v>1</v>
      </c>
      <c r="AA36" s="246"/>
      <c r="AB36" s="281" t="str">
        <f t="shared" si="3"/>
        <v>EARLY</v>
      </c>
      <c r="AC36" s="245">
        <v>42186</v>
      </c>
      <c r="AD36" s="245">
        <v>42231</v>
      </c>
      <c r="AE36" s="282"/>
      <c r="AF36" s="244">
        <v>1</v>
      </c>
      <c r="AG36" s="246"/>
      <c r="AH36" s="281" t="str">
        <f t="shared" si="4"/>
        <v>EARLY</v>
      </c>
      <c r="AI36" s="245">
        <v>42186</v>
      </c>
      <c r="AJ36" s="245">
        <v>42231</v>
      </c>
      <c r="AK36" s="244">
        <v>1</v>
      </c>
      <c r="AL36" s="244"/>
      <c r="AM36" s="281" t="str">
        <f t="shared" si="5"/>
        <v>EARLY</v>
      </c>
      <c r="AN36" s="281" t="str">
        <f t="shared" si="6"/>
        <v>CHECK</v>
      </c>
      <c r="AO36" s="258"/>
    </row>
    <row r="37" spans="1:41" ht="13.5" customHeight="1" x14ac:dyDescent="0.2">
      <c r="A37" s="248"/>
      <c r="B37" s="239" t="s">
        <v>340</v>
      </c>
      <c r="C37" s="240" t="s">
        <v>203</v>
      </c>
      <c r="D37" s="240" t="s">
        <v>208</v>
      </c>
      <c r="E37" s="386"/>
      <c r="F37" s="278" t="s">
        <v>567</v>
      </c>
      <c r="G37" s="241"/>
      <c r="H37" s="240"/>
      <c r="I37" s="240" t="s">
        <v>125</v>
      </c>
      <c r="J37" s="243" t="s">
        <v>151</v>
      </c>
      <c r="K37" s="239">
        <v>30</v>
      </c>
      <c r="L37" s="239">
        <v>2014</v>
      </c>
      <c r="M37" s="244" t="s">
        <v>105</v>
      </c>
      <c r="N37" s="244" t="s">
        <v>99</v>
      </c>
      <c r="O37" s="245">
        <v>42186</v>
      </c>
      <c r="P37" s="245">
        <v>42231</v>
      </c>
      <c r="Q37" s="244">
        <v>1</v>
      </c>
      <c r="R37" s="246"/>
      <c r="S37" s="281" t="str">
        <f t="shared" si="0"/>
        <v>EARLY</v>
      </c>
      <c r="T37" s="244">
        <v>0</v>
      </c>
      <c r="U37" s="246"/>
      <c r="V37" s="281" t="str">
        <f t="shared" si="1"/>
        <v/>
      </c>
      <c r="W37" s="244">
        <v>1</v>
      </c>
      <c r="X37" s="246"/>
      <c r="Y37" s="281" t="str">
        <f t="shared" si="2"/>
        <v>EARLY</v>
      </c>
      <c r="Z37" s="244">
        <v>1</v>
      </c>
      <c r="AA37" s="246"/>
      <c r="AB37" s="281" t="str">
        <f t="shared" si="3"/>
        <v>EARLY</v>
      </c>
      <c r="AC37" s="245">
        <v>42186</v>
      </c>
      <c r="AD37" s="245">
        <v>42231</v>
      </c>
      <c r="AE37" s="282"/>
      <c r="AF37" s="244">
        <v>1</v>
      </c>
      <c r="AG37" s="246"/>
      <c r="AH37" s="281" t="str">
        <f t="shared" si="4"/>
        <v>EARLY</v>
      </c>
      <c r="AI37" s="245">
        <v>42186</v>
      </c>
      <c r="AJ37" s="245">
        <v>42231</v>
      </c>
      <c r="AK37" s="244">
        <v>1</v>
      </c>
      <c r="AL37" s="244"/>
      <c r="AM37" s="281" t="str">
        <f t="shared" si="5"/>
        <v>EARLY</v>
      </c>
      <c r="AN37" s="281" t="str">
        <f t="shared" si="6"/>
        <v>CHECK</v>
      </c>
      <c r="AO37" s="258"/>
    </row>
    <row r="38" spans="1:41" ht="13.5" customHeight="1" x14ac:dyDescent="0.2">
      <c r="A38" s="259"/>
      <c r="B38" s="249" t="s">
        <v>342</v>
      </c>
      <c r="C38" s="250" t="s">
        <v>212</v>
      </c>
      <c r="D38" s="250" t="s">
        <v>213</v>
      </c>
      <c r="E38" s="387" t="s">
        <v>589</v>
      </c>
      <c r="F38" s="277" t="s">
        <v>587</v>
      </c>
      <c r="G38" s="251"/>
      <c r="H38" s="250"/>
      <c r="I38" s="250" t="s">
        <v>126</v>
      </c>
      <c r="J38" s="252" t="s">
        <v>242</v>
      </c>
      <c r="K38" s="249">
        <v>19</v>
      </c>
      <c r="L38" s="253">
        <v>2014</v>
      </c>
      <c r="M38" s="254" t="s">
        <v>104</v>
      </c>
      <c r="N38" s="254" t="s">
        <v>109</v>
      </c>
      <c r="O38" s="255">
        <v>42200</v>
      </c>
      <c r="P38" s="255">
        <v>42247</v>
      </c>
      <c r="Q38" s="254">
        <v>1</v>
      </c>
      <c r="R38" s="256"/>
      <c r="S38" s="281" t="str">
        <f t="shared" si="0"/>
        <v>EARLY</v>
      </c>
      <c r="T38" s="254">
        <v>0</v>
      </c>
      <c r="U38" s="256"/>
      <c r="V38" s="281" t="str">
        <f t="shared" si="1"/>
        <v/>
      </c>
      <c r="W38" s="254">
        <v>1</v>
      </c>
      <c r="X38" s="256"/>
      <c r="Y38" s="281" t="str">
        <f t="shared" si="2"/>
        <v>EARLY</v>
      </c>
      <c r="Z38" s="254">
        <v>1</v>
      </c>
      <c r="AA38" s="256"/>
      <c r="AB38" s="281" t="str">
        <f t="shared" si="3"/>
        <v>EARLY</v>
      </c>
      <c r="AC38" s="255">
        <v>42200</v>
      </c>
      <c r="AD38" s="255">
        <v>42247</v>
      </c>
      <c r="AE38" s="282"/>
      <c r="AF38" s="254">
        <v>1</v>
      </c>
      <c r="AG38" s="256"/>
      <c r="AH38" s="281" t="str">
        <f t="shared" si="4"/>
        <v>EARLY</v>
      </c>
      <c r="AI38" s="255">
        <v>42200</v>
      </c>
      <c r="AJ38" s="255">
        <v>42247</v>
      </c>
      <c r="AK38" s="254">
        <v>1</v>
      </c>
      <c r="AL38" s="256"/>
      <c r="AM38" s="281" t="str">
        <f t="shared" si="5"/>
        <v>EARLY</v>
      </c>
      <c r="AN38" s="281" t="str">
        <f t="shared" si="6"/>
        <v>CHECK</v>
      </c>
      <c r="AO38" s="257"/>
    </row>
    <row r="39" spans="1:41" ht="13.5" customHeight="1" x14ac:dyDescent="0.2">
      <c r="A39" s="259"/>
      <c r="B39" s="249" t="s">
        <v>342</v>
      </c>
      <c r="C39" s="250" t="s">
        <v>216</v>
      </c>
      <c r="D39" s="250" t="s">
        <v>217</v>
      </c>
      <c r="E39" s="388"/>
      <c r="F39" s="277" t="s">
        <v>587</v>
      </c>
      <c r="G39" s="251"/>
      <c r="H39" s="250"/>
      <c r="I39" s="250" t="s">
        <v>128</v>
      </c>
      <c r="J39" s="252" t="s">
        <v>151</v>
      </c>
      <c r="K39" s="249">
        <v>19</v>
      </c>
      <c r="L39" s="253">
        <v>2014</v>
      </c>
      <c r="M39" s="254" t="s">
        <v>104</v>
      </c>
      <c r="N39" s="254" t="s">
        <v>99</v>
      </c>
      <c r="O39" s="255">
        <v>42200</v>
      </c>
      <c r="P39" s="255">
        <v>42247</v>
      </c>
      <c r="Q39" s="254">
        <v>1</v>
      </c>
      <c r="R39" s="256"/>
      <c r="S39" s="281" t="str">
        <f t="shared" si="0"/>
        <v>EARLY</v>
      </c>
      <c r="T39" s="254">
        <v>0</v>
      </c>
      <c r="U39" s="256"/>
      <c r="V39" s="281" t="str">
        <f t="shared" si="1"/>
        <v/>
      </c>
      <c r="W39" s="254">
        <v>1</v>
      </c>
      <c r="X39" s="256"/>
      <c r="Y39" s="281" t="str">
        <f t="shared" si="2"/>
        <v>EARLY</v>
      </c>
      <c r="Z39" s="254">
        <v>1</v>
      </c>
      <c r="AA39" s="256"/>
      <c r="AB39" s="281" t="str">
        <f t="shared" si="3"/>
        <v>EARLY</v>
      </c>
      <c r="AC39" s="255"/>
      <c r="AD39" s="255"/>
      <c r="AE39" s="282"/>
      <c r="AF39" s="254">
        <v>0</v>
      </c>
      <c r="AG39" s="256"/>
      <c r="AH39" s="281" t="str">
        <f t="shared" si="4"/>
        <v/>
      </c>
      <c r="AI39" s="255">
        <v>42200</v>
      </c>
      <c r="AJ39" s="255">
        <v>42247</v>
      </c>
      <c r="AK39" s="254">
        <v>1</v>
      </c>
      <c r="AL39" s="256"/>
      <c r="AM39" s="281" t="str">
        <f t="shared" si="5"/>
        <v>EARLY</v>
      </c>
      <c r="AN39" s="281" t="str">
        <f t="shared" si="6"/>
        <v>CHECK</v>
      </c>
      <c r="AO39" s="257" t="s">
        <v>443</v>
      </c>
    </row>
    <row r="40" spans="1:41" ht="13.5" customHeight="1" x14ac:dyDescent="0.2">
      <c r="A40" s="248"/>
      <c r="B40" s="239" t="s">
        <v>347</v>
      </c>
      <c r="C40" s="240" t="s">
        <v>172</v>
      </c>
      <c r="D40" s="240" t="s">
        <v>76</v>
      </c>
      <c r="E40" s="385" t="s">
        <v>590</v>
      </c>
      <c r="F40" s="278" t="s">
        <v>567</v>
      </c>
      <c r="G40" s="241"/>
      <c r="H40" s="240"/>
      <c r="I40" s="240" t="s">
        <v>128</v>
      </c>
      <c r="J40" s="243" t="s">
        <v>73</v>
      </c>
      <c r="K40" s="239">
        <v>10</v>
      </c>
      <c r="L40" s="239">
        <v>2014</v>
      </c>
      <c r="M40" s="244" t="s">
        <v>104</v>
      </c>
      <c r="N40" s="244" t="s">
        <v>99</v>
      </c>
      <c r="O40" s="245">
        <v>42217</v>
      </c>
      <c r="P40" s="245">
        <v>42262</v>
      </c>
      <c r="Q40" s="244">
        <v>1</v>
      </c>
      <c r="R40" s="246"/>
      <c r="S40" s="281" t="str">
        <f t="shared" si="0"/>
        <v>EARLY</v>
      </c>
      <c r="T40" s="244">
        <v>0</v>
      </c>
      <c r="U40" s="246"/>
      <c r="V40" s="281" t="str">
        <f t="shared" si="1"/>
        <v/>
      </c>
      <c r="W40" s="244">
        <v>1</v>
      </c>
      <c r="X40" s="246"/>
      <c r="Y40" s="281" t="str">
        <f t="shared" si="2"/>
        <v>EARLY</v>
      </c>
      <c r="Z40" s="244">
        <v>1</v>
      </c>
      <c r="AA40" s="246"/>
      <c r="AB40" s="281" t="str">
        <f t="shared" si="3"/>
        <v>EARLY</v>
      </c>
      <c r="AC40" s="245">
        <v>42217</v>
      </c>
      <c r="AD40" s="245">
        <v>42262</v>
      </c>
      <c r="AE40" s="282"/>
      <c r="AF40" s="244">
        <v>1</v>
      </c>
      <c r="AG40" s="246"/>
      <c r="AH40" s="281" t="str">
        <f t="shared" si="4"/>
        <v>EARLY</v>
      </c>
      <c r="AI40" s="245">
        <v>42217</v>
      </c>
      <c r="AJ40" s="245">
        <v>42262</v>
      </c>
      <c r="AK40" s="244">
        <v>1</v>
      </c>
      <c r="AL40" s="244"/>
      <c r="AM40" s="281" t="str">
        <f t="shared" si="5"/>
        <v>EARLY</v>
      </c>
      <c r="AN40" s="281" t="str">
        <f t="shared" si="6"/>
        <v>CHECK</v>
      </c>
      <c r="AO40" s="258"/>
    </row>
    <row r="41" spans="1:41" ht="13.5" customHeight="1" x14ac:dyDescent="0.2">
      <c r="A41" s="248"/>
      <c r="B41" s="239" t="s">
        <v>347</v>
      </c>
      <c r="C41" s="240" t="s">
        <v>87</v>
      </c>
      <c r="D41" s="240" t="s">
        <v>667</v>
      </c>
      <c r="E41" s="386"/>
      <c r="F41" s="278" t="s">
        <v>567</v>
      </c>
      <c r="G41" s="241"/>
      <c r="H41" s="240"/>
      <c r="I41" s="240" t="s">
        <v>125</v>
      </c>
      <c r="J41" s="243" t="s">
        <v>151</v>
      </c>
      <c r="K41" s="239">
        <v>1</v>
      </c>
      <c r="L41" s="239">
        <v>2014</v>
      </c>
      <c r="M41" s="244" t="s">
        <v>104</v>
      </c>
      <c r="N41" s="244" t="s">
        <v>99</v>
      </c>
      <c r="O41" s="245">
        <v>42231</v>
      </c>
      <c r="P41" s="245">
        <v>42277</v>
      </c>
      <c r="Q41" s="244">
        <v>1</v>
      </c>
      <c r="R41" s="246"/>
      <c r="S41" s="281" t="str">
        <f t="shared" si="0"/>
        <v>EARLY</v>
      </c>
      <c r="T41" s="244">
        <v>0</v>
      </c>
      <c r="U41" s="246"/>
      <c r="V41" s="281" t="str">
        <f t="shared" si="1"/>
        <v/>
      </c>
      <c r="W41" s="244">
        <v>1</v>
      </c>
      <c r="X41" s="246"/>
      <c r="Y41" s="281" t="str">
        <f t="shared" si="2"/>
        <v>EARLY</v>
      </c>
      <c r="Z41" s="244">
        <v>1</v>
      </c>
      <c r="AA41" s="246"/>
      <c r="AB41" s="281" t="str">
        <f t="shared" si="3"/>
        <v>EARLY</v>
      </c>
      <c r="AC41" s="245"/>
      <c r="AD41" s="245"/>
      <c r="AE41" s="282"/>
      <c r="AF41" s="244">
        <v>0</v>
      </c>
      <c r="AG41" s="246"/>
      <c r="AH41" s="281" t="str">
        <f t="shared" si="4"/>
        <v/>
      </c>
      <c r="AI41" s="245">
        <v>42231</v>
      </c>
      <c r="AJ41" s="245">
        <v>42277</v>
      </c>
      <c r="AK41" s="244">
        <v>1</v>
      </c>
      <c r="AL41" s="244"/>
      <c r="AM41" s="281" t="str">
        <f t="shared" si="5"/>
        <v>EARLY</v>
      </c>
      <c r="AN41" s="281" t="str">
        <f t="shared" si="6"/>
        <v>CHECK</v>
      </c>
      <c r="AO41" s="258" t="s">
        <v>442</v>
      </c>
    </row>
    <row r="42" spans="1:41" ht="13.5" customHeight="1" x14ac:dyDescent="0.2">
      <c r="A42" s="259"/>
      <c r="B42" s="249" t="s">
        <v>334</v>
      </c>
      <c r="C42" s="250" t="s">
        <v>142</v>
      </c>
      <c r="D42" s="250" t="s">
        <v>143</v>
      </c>
      <c r="E42" s="250" t="s">
        <v>591</v>
      </c>
      <c r="F42" s="277" t="s">
        <v>567</v>
      </c>
      <c r="G42" s="251"/>
      <c r="H42" s="250"/>
      <c r="I42" s="250" t="s">
        <v>128</v>
      </c>
      <c r="J42" s="252" t="s">
        <v>151</v>
      </c>
      <c r="K42" s="249">
        <v>50</v>
      </c>
      <c r="L42" s="253">
        <v>2014</v>
      </c>
      <c r="M42" s="254" t="s">
        <v>104</v>
      </c>
      <c r="N42" s="254" t="s">
        <v>99</v>
      </c>
      <c r="O42" s="255">
        <v>42231</v>
      </c>
      <c r="P42" s="255">
        <v>42277</v>
      </c>
      <c r="Q42" s="254">
        <v>1</v>
      </c>
      <c r="R42" s="256"/>
      <c r="S42" s="281" t="str">
        <f t="shared" si="0"/>
        <v>EARLY</v>
      </c>
      <c r="T42" s="254">
        <v>0</v>
      </c>
      <c r="U42" s="256"/>
      <c r="V42" s="281" t="str">
        <f t="shared" si="1"/>
        <v/>
      </c>
      <c r="W42" s="254">
        <v>1</v>
      </c>
      <c r="X42" s="256"/>
      <c r="Y42" s="281" t="str">
        <f t="shared" si="2"/>
        <v>EARLY</v>
      </c>
      <c r="Z42" s="254">
        <v>1</v>
      </c>
      <c r="AA42" s="256"/>
      <c r="AB42" s="281" t="str">
        <f t="shared" si="3"/>
        <v>EARLY</v>
      </c>
      <c r="AC42" s="255">
        <v>42217</v>
      </c>
      <c r="AD42" s="255">
        <v>42262</v>
      </c>
      <c r="AE42" s="282"/>
      <c r="AF42" s="254">
        <v>1</v>
      </c>
      <c r="AG42" s="256"/>
      <c r="AH42" s="281" t="str">
        <f t="shared" si="4"/>
        <v>EARLY</v>
      </c>
      <c r="AI42" s="255">
        <v>42231</v>
      </c>
      <c r="AJ42" s="255">
        <v>42277</v>
      </c>
      <c r="AK42" s="254">
        <v>1</v>
      </c>
      <c r="AL42" s="256"/>
      <c r="AM42" s="281" t="str">
        <f t="shared" si="5"/>
        <v>EARLY</v>
      </c>
      <c r="AN42" s="281" t="str">
        <f t="shared" si="6"/>
        <v>CHECK</v>
      </c>
      <c r="AO42" s="257"/>
    </row>
    <row r="43" spans="1:41" ht="13.5" customHeight="1" x14ac:dyDescent="0.2">
      <c r="A43" s="248"/>
      <c r="B43" s="239" t="s">
        <v>337</v>
      </c>
      <c r="C43" s="240" t="s">
        <v>144</v>
      </c>
      <c r="D43" s="240" t="s">
        <v>183</v>
      </c>
      <c r="E43" s="293" t="s">
        <v>592</v>
      </c>
      <c r="F43" s="278" t="s">
        <v>567</v>
      </c>
      <c r="G43" s="241"/>
      <c r="H43" s="240"/>
      <c r="I43" s="240" t="s">
        <v>128</v>
      </c>
      <c r="J43" s="243" t="s">
        <v>151</v>
      </c>
      <c r="K43" s="239">
        <v>43</v>
      </c>
      <c r="L43" s="239">
        <v>2014</v>
      </c>
      <c r="M43" s="244" t="s">
        <v>104</v>
      </c>
      <c r="N43" s="244" t="s">
        <v>99</v>
      </c>
      <c r="O43" s="245">
        <v>42186</v>
      </c>
      <c r="P43" s="245">
        <v>42231</v>
      </c>
      <c r="Q43" s="244">
        <v>1</v>
      </c>
      <c r="R43" s="246"/>
      <c r="S43" s="281" t="str">
        <f t="shared" si="0"/>
        <v>EARLY</v>
      </c>
      <c r="T43" s="244">
        <v>0</v>
      </c>
      <c r="U43" s="246"/>
      <c r="V43" s="281" t="str">
        <f t="shared" si="1"/>
        <v/>
      </c>
      <c r="W43" s="244">
        <v>1</v>
      </c>
      <c r="X43" s="246"/>
      <c r="Y43" s="281" t="str">
        <f t="shared" si="2"/>
        <v>EARLY</v>
      </c>
      <c r="Z43" s="244">
        <v>1</v>
      </c>
      <c r="AA43" s="246"/>
      <c r="AB43" s="281" t="str">
        <f t="shared" si="3"/>
        <v>EARLY</v>
      </c>
      <c r="AC43" s="245">
        <v>42186</v>
      </c>
      <c r="AD43" s="245">
        <v>42231</v>
      </c>
      <c r="AE43" s="282"/>
      <c r="AF43" s="244">
        <v>1</v>
      </c>
      <c r="AG43" s="246"/>
      <c r="AH43" s="281" t="str">
        <f t="shared" si="4"/>
        <v>EARLY</v>
      </c>
      <c r="AI43" s="245">
        <v>42186</v>
      </c>
      <c r="AJ43" s="245">
        <v>42231</v>
      </c>
      <c r="AK43" s="244">
        <v>1</v>
      </c>
      <c r="AL43" s="244"/>
      <c r="AM43" s="281" t="str">
        <f t="shared" si="5"/>
        <v>EARLY</v>
      </c>
      <c r="AN43" s="281" t="str">
        <f t="shared" si="6"/>
        <v>CHECK</v>
      </c>
      <c r="AO43" s="247"/>
    </row>
    <row r="44" spans="1:41" ht="14.25" x14ac:dyDescent="0.2">
      <c r="A44" s="259"/>
      <c r="B44" s="141"/>
      <c r="C44" s="134"/>
      <c r="D44" s="142"/>
      <c r="E44" s="142"/>
      <c r="F44" s="142"/>
      <c r="G44" s="261"/>
      <c r="H44" s="142"/>
      <c r="I44" s="142"/>
      <c r="J44" s="142"/>
      <c r="K44" s="137"/>
      <c r="L44" s="137"/>
      <c r="M44" s="136"/>
      <c r="N44" s="136"/>
      <c r="O44" s="262"/>
      <c r="P44" s="262"/>
      <c r="Q44" s="263"/>
      <c r="R44" s="264"/>
      <c r="S44" s="147"/>
      <c r="T44" s="263"/>
      <c r="U44" s="264"/>
      <c r="V44" s="147"/>
      <c r="W44" s="263"/>
      <c r="X44" s="264"/>
      <c r="Y44" s="147"/>
      <c r="Z44" s="263"/>
      <c r="AA44" s="264"/>
      <c r="AB44" s="147"/>
      <c r="AC44" s="262"/>
      <c r="AD44" s="262"/>
      <c r="AE44" s="265"/>
      <c r="AF44" s="263"/>
      <c r="AG44" s="264"/>
      <c r="AH44" s="147"/>
      <c r="AI44" s="262"/>
      <c r="AJ44" s="262"/>
      <c r="AK44" s="263"/>
      <c r="AL44" s="264"/>
      <c r="AM44" s="147"/>
      <c r="AN44" s="147"/>
      <c r="AO44" s="266"/>
    </row>
    <row r="45" spans="1:41" ht="14.25" x14ac:dyDescent="0.2">
      <c r="A45" s="259"/>
      <c r="B45" s="141"/>
      <c r="C45" s="134"/>
      <c r="D45" s="142"/>
      <c r="E45" s="142"/>
      <c r="F45" s="142"/>
      <c r="G45" s="261"/>
      <c r="H45" s="142"/>
      <c r="I45" s="142"/>
      <c r="J45" s="142" t="s">
        <v>112</v>
      </c>
      <c r="K45" s="137"/>
      <c r="L45" s="137"/>
      <c r="M45" s="263"/>
      <c r="N45" s="136"/>
      <c r="O45" s="262"/>
      <c r="P45" s="262"/>
      <c r="Q45" s="263">
        <f>SUM(Q5:Q43)</f>
        <v>38</v>
      </c>
      <c r="R45" s="264"/>
      <c r="S45" s="147"/>
      <c r="T45" s="263">
        <f>SUM(T5:T43)</f>
        <v>0</v>
      </c>
      <c r="U45" s="264"/>
      <c r="V45" s="147"/>
      <c r="W45" s="263">
        <f>SUM(W5:W43)</f>
        <v>38</v>
      </c>
      <c r="X45" s="264"/>
      <c r="Y45" s="147"/>
      <c r="Z45" s="263">
        <f>SUM(Z5:Z43)</f>
        <v>38</v>
      </c>
      <c r="AA45" s="264"/>
      <c r="AB45" s="147"/>
      <c r="AC45" s="262"/>
      <c r="AD45" s="262"/>
      <c r="AE45" s="265"/>
      <c r="AF45" s="263">
        <f>SUM(AF5:AF43)</f>
        <v>36</v>
      </c>
      <c r="AG45" s="264"/>
      <c r="AH45" s="147"/>
      <c r="AI45" s="262"/>
      <c r="AJ45" s="262"/>
      <c r="AK45" s="263">
        <f>SUM(AK5:AK43)</f>
        <v>38</v>
      </c>
      <c r="AL45" s="264"/>
      <c r="AM45" s="147"/>
      <c r="AN45" s="147"/>
      <c r="AO45" s="266"/>
    </row>
    <row r="46" spans="1:41" ht="15" x14ac:dyDescent="0.2">
      <c r="A46" s="84"/>
      <c r="B46" s="84"/>
      <c r="C46" s="84"/>
      <c r="D46" s="267"/>
      <c r="E46" s="267"/>
      <c r="F46" s="267"/>
      <c r="G46" s="268"/>
      <c r="H46" s="267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3"/>
      <c r="T46" s="84"/>
      <c r="U46" s="84"/>
      <c r="V46" s="83"/>
      <c r="W46" s="84"/>
      <c r="X46" s="84"/>
      <c r="Y46" s="83"/>
      <c r="Z46" s="84"/>
      <c r="AA46" s="84"/>
      <c r="AB46" s="83"/>
      <c r="AC46" s="84"/>
      <c r="AD46" s="84"/>
      <c r="AE46" s="83"/>
      <c r="AF46" s="84"/>
      <c r="AG46" s="84"/>
      <c r="AH46" s="83"/>
      <c r="AI46" s="84"/>
      <c r="AJ46" s="84"/>
      <c r="AK46" s="84"/>
      <c r="AL46" s="84"/>
      <c r="AM46" s="83"/>
      <c r="AN46" s="83"/>
      <c r="AO46" s="84"/>
    </row>
    <row r="47" spans="1:41" ht="14.25" x14ac:dyDescent="0.2">
      <c r="A47" s="84"/>
      <c r="B47" s="269"/>
      <c r="C47" s="159"/>
      <c r="D47" s="162"/>
      <c r="E47" s="162"/>
      <c r="F47" s="162"/>
      <c r="G47" s="270"/>
      <c r="H47" s="162"/>
      <c r="I47" s="162"/>
      <c r="J47" s="162"/>
      <c r="K47" s="163"/>
      <c r="L47" s="163"/>
      <c r="M47" s="160"/>
      <c r="N47" s="160"/>
      <c r="O47" s="271"/>
      <c r="P47" s="271"/>
      <c r="Q47" s="272"/>
      <c r="R47" s="273"/>
      <c r="S47" s="215"/>
      <c r="T47" s="272"/>
      <c r="U47" s="273"/>
      <c r="V47" s="215"/>
      <c r="W47" s="272"/>
      <c r="X47" s="273"/>
      <c r="Y47" s="215"/>
      <c r="Z47" s="272"/>
      <c r="AA47" s="273"/>
      <c r="AB47" s="215"/>
      <c r="AC47" s="271"/>
      <c r="AD47" s="271"/>
      <c r="AE47" s="274"/>
      <c r="AF47" s="272"/>
      <c r="AG47" s="273"/>
      <c r="AH47" s="215"/>
      <c r="AI47" s="271"/>
      <c r="AJ47" s="271"/>
      <c r="AK47" s="272"/>
      <c r="AL47" s="273"/>
      <c r="AM47" s="215"/>
      <c r="AN47" s="215"/>
      <c r="AO47" s="28"/>
    </row>
    <row r="48" spans="1:41" ht="14.25" x14ac:dyDescent="0.2">
      <c r="A48" s="84"/>
      <c r="B48" s="269"/>
      <c r="C48" s="159"/>
      <c r="D48" s="162"/>
      <c r="E48" s="162"/>
      <c r="F48" s="162"/>
      <c r="G48" s="270"/>
      <c r="H48" s="162"/>
      <c r="I48" s="162"/>
      <c r="J48" s="162"/>
      <c r="K48" s="163"/>
      <c r="L48" s="163"/>
      <c r="M48" s="160"/>
      <c r="N48" s="160"/>
      <c r="O48" s="271"/>
      <c r="P48" s="271"/>
      <c r="Q48" s="272"/>
      <c r="R48" s="273"/>
      <c r="S48" s="215"/>
      <c r="T48" s="272"/>
      <c r="U48" s="273"/>
      <c r="V48" s="215"/>
      <c r="W48" s="272"/>
      <c r="X48" s="273"/>
      <c r="Y48" s="215"/>
      <c r="Z48" s="272"/>
      <c r="AA48" s="273"/>
      <c r="AB48" s="215"/>
      <c r="AC48" s="271"/>
      <c r="AD48" s="271"/>
      <c r="AE48" s="274"/>
      <c r="AF48" s="272"/>
      <c r="AG48" s="273"/>
      <c r="AH48" s="215"/>
      <c r="AI48" s="271"/>
      <c r="AJ48" s="271"/>
      <c r="AK48" s="272"/>
      <c r="AL48" s="273"/>
      <c r="AM48" s="215"/>
      <c r="AN48" s="215"/>
      <c r="AO48" s="28"/>
    </row>
    <row r="49" spans="1:41" ht="14.25" x14ac:dyDescent="0.2">
      <c r="A49" s="84"/>
      <c r="B49" s="269"/>
      <c r="C49" s="159"/>
      <c r="D49" s="162"/>
      <c r="E49" s="162"/>
      <c r="F49" s="162"/>
      <c r="G49" s="270"/>
      <c r="H49" s="162"/>
      <c r="I49" s="162"/>
      <c r="J49" s="162"/>
      <c r="K49" s="163"/>
      <c r="L49" s="163"/>
      <c r="M49" s="160"/>
      <c r="N49" s="160"/>
      <c r="O49" s="271"/>
      <c r="P49" s="271"/>
      <c r="Q49" s="272"/>
      <c r="R49" s="273"/>
      <c r="S49" s="215"/>
      <c r="T49" s="272"/>
      <c r="U49" s="273"/>
      <c r="V49" s="215"/>
      <c r="W49" s="272"/>
      <c r="X49" s="273"/>
      <c r="Y49" s="215"/>
      <c r="Z49" s="272"/>
      <c r="AA49" s="273"/>
      <c r="AB49" s="215"/>
      <c r="AC49" s="271"/>
      <c r="AD49" s="271"/>
      <c r="AE49" s="274"/>
      <c r="AF49" s="272"/>
      <c r="AG49" s="273"/>
      <c r="AH49" s="215"/>
      <c r="AI49" s="271"/>
      <c r="AJ49" s="271"/>
      <c r="AK49" s="272"/>
      <c r="AL49" s="273"/>
      <c r="AM49" s="215"/>
      <c r="AN49" s="215"/>
      <c r="AO49" s="28"/>
    </row>
  </sheetData>
  <autoFilter ref="A1:AF43">
    <filterColumn colId="2" showButton="0"/>
    <filterColumn colId="12" showButton="0"/>
    <filterColumn colId="14" showButton="0"/>
    <filterColumn colId="16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sortState ref="B5:BW38">
    <sortCondition ref="B5:B38"/>
  </sortState>
  <mergeCells count="56">
    <mergeCell ref="E38:E39"/>
    <mergeCell ref="E40:E41"/>
    <mergeCell ref="E21:E22"/>
    <mergeCell ref="E25:E26"/>
    <mergeCell ref="E29:E30"/>
    <mergeCell ref="E32:E34"/>
    <mergeCell ref="E36:E37"/>
    <mergeCell ref="E5:E6"/>
    <mergeCell ref="E7:E8"/>
    <mergeCell ref="E9:E11"/>
    <mergeCell ref="E13:E14"/>
    <mergeCell ref="E15:E16"/>
    <mergeCell ref="E2:E3"/>
    <mergeCell ref="F2:F3"/>
    <mergeCell ref="W2:W3"/>
    <mergeCell ref="X2:X3"/>
    <mergeCell ref="AC2:AD2"/>
    <mergeCell ref="M1:M3"/>
    <mergeCell ref="N1:N3"/>
    <mergeCell ref="V1:V3"/>
    <mergeCell ref="G1:G3"/>
    <mergeCell ref="U2:U3"/>
    <mergeCell ref="L1:L3"/>
    <mergeCell ref="J1:J3"/>
    <mergeCell ref="K1:K3"/>
    <mergeCell ref="I1:I3"/>
    <mergeCell ref="H1:H3"/>
    <mergeCell ref="Q1:R1"/>
    <mergeCell ref="AH1:AH3"/>
    <mergeCell ref="AI1:AL1"/>
    <mergeCell ref="AM1:AM3"/>
    <mergeCell ref="AN1:AN3"/>
    <mergeCell ref="AF2:AF3"/>
    <mergeCell ref="AG2:AG3"/>
    <mergeCell ref="AI2:AJ2"/>
    <mergeCell ref="AK2:AK3"/>
    <mergeCell ref="AL2:AL3"/>
    <mergeCell ref="AE2:AE3"/>
    <mergeCell ref="Z2:Z3"/>
    <mergeCell ref="W1:X1"/>
    <mergeCell ref="Y1:Y3"/>
    <mergeCell ref="Z1:AA1"/>
    <mergeCell ref="AB1:AB3"/>
    <mergeCell ref="AC1:AG1"/>
    <mergeCell ref="AA2:AA3"/>
    <mergeCell ref="Q2:Q3"/>
    <mergeCell ref="R2:R3"/>
    <mergeCell ref="O1:P2"/>
    <mergeCell ref="S1:S3"/>
    <mergeCell ref="T1:U1"/>
    <mergeCell ref="T2:T3"/>
    <mergeCell ref="A1:A3"/>
    <mergeCell ref="C1:D1"/>
    <mergeCell ref="B1:B3"/>
    <mergeCell ref="C2:C3"/>
    <mergeCell ref="D2:D3"/>
  </mergeCells>
  <phoneticPr fontId="0" type="noConversion"/>
  <printOptions gridLines="1"/>
  <pageMargins left="0.2" right="0.2" top="0.3" bottom="0.4" header="0.19" footer="0.19"/>
  <pageSetup scale="48" pageOrder="overThenDown" orientation="landscape" r:id="rId1"/>
  <headerFooter alignWithMargins="0">
    <oddFooter>&amp;L&amp;F, &amp;A&amp;C&amp;D&amp;R&amp;P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U83"/>
  <sheetViews>
    <sheetView workbookViewId="0">
      <pane xSplit="1" ySplit="1" topLeftCell="B38" activePane="bottomRight" state="frozen"/>
      <selection pane="topRight" activeCell="C1" sqref="C1"/>
      <selection pane="bottomLeft" activeCell="A2" sqref="A2"/>
      <selection pane="bottomRight" activeCell="C44" sqref="C44"/>
    </sheetView>
  </sheetViews>
  <sheetFormatPr defaultRowHeight="11.25" x14ac:dyDescent="0.2"/>
  <cols>
    <col min="1" max="1" width="14.7109375" style="33" customWidth="1"/>
    <col min="2" max="2" width="12" style="33" customWidth="1"/>
    <col min="3" max="3" width="12.28515625" style="36" customWidth="1"/>
    <col min="4" max="4" width="11" style="36" customWidth="1"/>
    <col min="5" max="5" width="14.42578125" style="36" customWidth="1"/>
    <col min="6" max="6" width="12.42578125" style="36" customWidth="1"/>
    <col min="7" max="10" width="11" style="36" customWidth="1"/>
    <col min="11" max="12" width="9.140625" style="33"/>
    <col min="13" max="13" width="24.140625" style="33" customWidth="1"/>
    <col min="14" max="14" width="11.5703125" style="36" customWidth="1"/>
    <col min="15" max="15" width="10.42578125" style="58" customWidth="1"/>
    <col min="16" max="17" width="9.140625" style="58"/>
    <col min="18" max="18" width="10" style="50" customWidth="1"/>
    <col min="19" max="19" width="9.5703125" style="50" bestFit="1" customWidth="1"/>
    <col min="20" max="20" width="10.28515625" style="33" customWidth="1"/>
    <col min="21" max="16384" width="9.140625" style="33"/>
  </cols>
  <sheetData>
    <row r="1" spans="1:19" s="34" customFormat="1" ht="57" customHeight="1" thickBot="1" x14ac:dyDescent="0.25">
      <c r="A1" s="32" t="s">
        <v>473</v>
      </c>
      <c r="B1" s="81" t="s">
        <v>166</v>
      </c>
      <c r="C1" s="35" t="s">
        <v>353</v>
      </c>
      <c r="D1" s="35" t="s">
        <v>517</v>
      </c>
      <c r="E1" s="35" t="s">
        <v>518</v>
      </c>
      <c r="F1" s="35" t="s">
        <v>521</v>
      </c>
      <c r="G1" s="35" t="s">
        <v>447</v>
      </c>
      <c r="H1" s="35" t="s">
        <v>448</v>
      </c>
      <c r="I1" s="35" t="s">
        <v>118</v>
      </c>
      <c r="J1" s="35" t="s">
        <v>119</v>
      </c>
      <c r="K1" s="35" t="s">
        <v>451</v>
      </c>
      <c r="L1" s="35" t="s">
        <v>107</v>
      </c>
      <c r="O1" s="55"/>
      <c r="P1" s="55"/>
      <c r="Q1" s="55"/>
      <c r="R1" s="51"/>
      <c r="S1" s="51"/>
    </row>
    <row r="2" spans="1:19" s="40" customFormat="1" ht="12.75" customHeight="1" thickTop="1" x14ac:dyDescent="0.2">
      <c r="A2" s="37" t="s">
        <v>326</v>
      </c>
      <c r="B2" s="38">
        <f>'WY2015 NFSN Chem Sampling'!$N$7+'WY2015 NFSN Chem Sampling'!$P$7</f>
        <v>34</v>
      </c>
      <c r="C2" s="38">
        <f>'WY2015 NFSN Chem Sampling'!$R$7+'WY2015 NFSN Chem Sampling'!$T$7</f>
        <v>34</v>
      </c>
      <c r="D2" s="38">
        <f>'WY2015 NFSN Chem Sampling'!$V$7</f>
        <v>2</v>
      </c>
      <c r="E2" s="38">
        <f>'WY2015 NFSN Chem Sampling'!$X$7+'WY2015 NFSN Chem Sampling'!$Z$7</f>
        <v>34</v>
      </c>
      <c r="F2" s="38">
        <f>'WY2015 NFSN Chem Sampling'!$AB$7</f>
        <v>2</v>
      </c>
      <c r="G2" s="44">
        <f>'WY2015 NFSN Chem Sampling'!AF7+'WY2015 NFSN Chem Sampling'!AJ7+'WY2015 NFSN Chem Sampling'!AL7</f>
        <v>36</v>
      </c>
      <c r="H2" s="38">
        <f>'WY2015 NFSN Chem Sampling'!$AH$7</f>
        <v>2</v>
      </c>
      <c r="I2" s="61">
        <v>0</v>
      </c>
      <c r="J2" s="61">
        <v>0</v>
      </c>
      <c r="K2" s="61">
        <v>0</v>
      </c>
      <c r="L2" s="61">
        <v>0</v>
      </c>
      <c r="M2" s="39"/>
      <c r="N2" s="38"/>
      <c r="O2" s="56"/>
      <c r="P2" s="56"/>
      <c r="Q2" s="56"/>
      <c r="R2" s="52"/>
      <c r="S2" s="52"/>
    </row>
    <row r="3" spans="1:19" s="40" customFormat="1" x14ac:dyDescent="0.2">
      <c r="A3" s="37" t="s">
        <v>415</v>
      </c>
      <c r="B3" s="38">
        <f>'WY2015 NFSN Chem Sampling'!$N$10+'WY2015 NFSN Chem Sampling'!$P$10</f>
        <v>8</v>
      </c>
      <c r="C3" s="38">
        <f>'WY2015 NFSN Chem Sampling'!$R$10+'WY2015 NFSN Chem Sampling'!$T$10</f>
        <v>8</v>
      </c>
      <c r="D3" s="38">
        <f>'WY2015 NFSN Chem Sampling'!$V$10</f>
        <v>0</v>
      </c>
      <c r="E3" s="38">
        <f>'WY2015 NFSN Chem Sampling'!$X$10+'WY2015 NFSN Chem Sampling'!$Z$10</f>
        <v>8</v>
      </c>
      <c r="F3" s="38">
        <f>'WY2015 NFSN Chem Sampling'!$AB$10</f>
        <v>0</v>
      </c>
      <c r="G3" s="44">
        <f>'WY2015 NFSN Chem Sampling'!AF10+'WY2015 NFSN Chem Sampling'!AJ10+'WY2015 NFSN Chem Sampling'!AL10</f>
        <v>3</v>
      </c>
      <c r="H3" s="38">
        <f>'WY2015 NFSN Chem Sampling'!$AH$10</f>
        <v>1</v>
      </c>
      <c r="I3" s="61">
        <v>0</v>
      </c>
      <c r="J3" s="61">
        <v>0</v>
      </c>
      <c r="K3" s="61">
        <v>0</v>
      </c>
      <c r="L3" s="61">
        <v>0</v>
      </c>
      <c r="N3" s="38"/>
      <c r="O3" s="56"/>
      <c r="P3" s="56"/>
      <c r="Q3" s="56"/>
      <c r="R3" s="52"/>
      <c r="S3" s="52"/>
    </row>
    <row r="4" spans="1:19" s="40" customFormat="1" x14ac:dyDescent="0.2">
      <c r="A4" s="37" t="s">
        <v>341</v>
      </c>
      <c r="B4" s="38">
        <f>'WY2015 NFSN Chem Sampling'!$N$16+'WY2015 NFSN Chem Sampling'!$P$16</f>
        <v>42</v>
      </c>
      <c r="C4" s="38">
        <f>'WY2015 NFSN Chem Sampling'!$R$16+'WY2015 NFSN Chem Sampling'!$T$16</f>
        <v>41</v>
      </c>
      <c r="D4" s="38">
        <f>'WY2015 NFSN Chem Sampling'!$V$16</f>
        <v>3</v>
      </c>
      <c r="E4" s="38">
        <f>'WY2015 NFSN Chem Sampling'!$X$16+'WY2015 NFSN Chem Sampling'!$Z$16</f>
        <v>41</v>
      </c>
      <c r="F4" s="38">
        <f>'WY2015 NFSN Chem Sampling'!$AB$16</f>
        <v>3</v>
      </c>
      <c r="G4" s="44">
        <f>'WY2015 NFSN Chem Sampling'!AF16+'WY2015 NFSN Chem Sampling'!AJ16+'WY2015 NFSN Chem Sampling'!AL16</f>
        <v>30</v>
      </c>
      <c r="H4" s="38">
        <f>'WY2015 NFSN Chem Sampling'!$AH$16</f>
        <v>2</v>
      </c>
      <c r="I4" s="61">
        <f>'WY2015 NFSN Eco Sampling'!$Q$5+'WY2015 NFSN Eco Sampling'!$Q$6</f>
        <v>2</v>
      </c>
      <c r="J4" s="61">
        <f>'WY2015 NFSN Eco Sampling'!$T$5+'WY2015 NFSN Eco Sampling'!$T$6</f>
        <v>0</v>
      </c>
      <c r="K4" s="61">
        <f>'WY2015 NFSN Eco Sampling'!$W$5+'WY2015 NFSN Eco Sampling'!$W$6</f>
        <v>2</v>
      </c>
      <c r="L4" s="61">
        <f>'WY2015 NFSN Eco Sampling'!$Z$5+'WY2015 NFSN Eco Sampling'!$Z$6</f>
        <v>2</v>
      </c>
      <c r="N4" s="38"/>
      <c r="O4" s="56"/>
      <c r="P4" s="56"/>
      <c r="Q4" s="56"/>
      <c r="R4" s="52"/>
      <c r="S4" s="52"/>
    </row>
    <row r="5" spans="1:19" s="40" customFormat="1" x14ac:dyDescent="0.2">
      <c r="A5" s="37" t="s">
        <v>339</v>
      </c>
      <c r="B5" s="38">
        <f>'WY2015 NFSN Chem Sampling'!$N$21+'WY2015 NFSN Chem Sampling'!$P$21</f>
        <v>29</v>
      </c>
      <c r="C5" s="38">
        <f>'WY2015 NFSN Chem Sampling'!$R$21+'WY2015 NFSN Chem Sampling'!$T$21</f>
        <v>28</v>
      </c>
      <c r="D5" s="38">
        <f>'WY2015 NFSN Chem Sampling'!$V$21</f>
        <v>2</v>
      </c>
      <c r="E5" s="38">
        <f>'WY2015 NFSN Chem Sampling'!$X$21+'WY2015 NFSN Chem Sampling'!$Z$21</f>
        <v>28</v>
      </c>
      <c r="F5" s="38">
        <f>'WY2015 NFSN Chem Sampling'!$AB$21</f>
        <v>2</v>
      </c>
      <c r="G5" s="44">
        <f>'WY2015 NFSN Chem Sampling'!AF21+'WY2015 NFSN Chem Sampling'!AJ21+'WY2015 NFSN Chem Sampling'!AL21</f>
        <v>16</v>
      </c>
      <c r="H5" s="38">
        <f>'WY2015 NFSN Chem Sampling'!$AH$21</f>
        <v>1</v>
      </c>
      <c r="I5" s="61">
        <f>'WY2015 NFSN Eco Sampling'!$Q$7+'WY2015 NFSN Eco Sampling'!$Q$8</f>
        <v>2</v>
      </c>
      <c r="J5" s="61">
        <f>'WY2015 NFSN Eco Sampling'!$T$7+'WY2015 NFSN Eco Sampling'!$T$8</f>
        <v>0</v>
      </c>
      <c r="K5" s="61">
        <f>'WY2015 NFSN Eco Sampling'!$W$7+'WY2015 NFSN Eco Sampling'!$W$8</f>
        <v>2</v>
      </c>
      <c r="L5" s="61">
        <f>'WY2015 NFSN Eco Sampling'!$Z$7+'WY2015 NFSN Eco Sampling'!$Z$8</f>
        <v>2</v>
      </c>
      <c r="N5" s="38"/>
      <c r="O5" s="56"/>
      <c r="P5" s="56"/>
      <c r="Q5" s="56"/>
      <c r="R5" s="52"/>
      <c r="S5" s="52"/>
    </row>
    <row r="6" spans="1:19" s="40" customFormat="1" x14ac:dyDescent="0.2">
      <c r="A6" s="37" t="s">
        <v>344</v>
      </c>
      <c r="B6" s="38">
        <f>'WY2015 NFSN Chem Sampling'!$N$30+'WY2015 NFSN Chem Sampling'!$P$30</f>
        <v>67</v>
      </c>
      <c r="C6" s="38">
        <f>'WY2015 NFSN Chem Sampling'!$R$30+'WY2015 NFSN Chem Sampling'!$T$30</f>
        <v>66</v>
      </c>
      <c r="D6" s="38">
        <f>'WY2015 NFSN Chem Sampling'!$V$30</f>
        <v>5</v>
      </c>
      <c r="E6" s="38">
        <f>'WY2015 NFSN Chem Sampling'!$X$30+'WY2015 NFSN Chem Sampling'!$Z$30</f>
        <v>66</v>
      </c>
      <c r="F6" s="38">
        <f>'WY2015 NFSN Chem Sampling'!$AB$30</f>
        <v>5</v>
      </c>
      <c r="G6" s="44">
        <f>'WY2015 NFSN Chem Sampling'!AF30+'WY2015 NFSN Chem Sampling'!AJ30+'WY2015 NFSN Chem Sampling'!AL30</f>
        <v>56</v>
      </c>
      <c r="H6" s="38">
        <f>'WY2015 NFSN Chem Sampling'!$AH$30</f>
        <v>3</v>
      </c>
      <c r="I6" s="61">
        <v>2</v>
      </c>
      <c r="J6" s="61">
        <f>'WY2015 NFSN Eco Sampling'!$T$9+'WY2015 NFSN Eco Sampling'!$T$10+'WY2015 NFSN Eco Sampling'!$T$11</f>
        <v>0</v>
      </c>
      <c r="K6" s="61">
        <f>'WY2015 NFSN Eco Sampling'!$W$9+'WY2015 NFSN Eco Sampling'!$W$10+'WY2015 NFSN Eco Sampling'!$W$11</f>
        <v>2</v>
      </c>
      <c r="L6" s="61">
        <f>'WY2015 NFSN Eco Sampling'!$Z$9+'WY2015 NFSN Eco Sampling'!$Z$10+'WY2015 NFSN Eco Sampling'!$Z$11</f>
        <v>2</v>
      </c>
      <c r="N6" s="38"/>
      <c r="O6" s="56"/>
      <c r="P6" s="56"/>
      <c r="Q6" s="56"/>
      <c r="R6" s="52"/>
      <c r="S6" s="52"/>
    </row>
    <row r="7" spans="1:19" s="40" customFormat="1" x14ac:dyDescent="0.2">
      <c r="A7" s="37" t="s">
        <v>336</v>
      </c>
      <c r="B7" s="38">
        <f>'WY2015 NFSN Chem Sampling'!$N$35+'WY2015 NFSN Chem Sampling'!$P$35</f>
        <v>63</v>
      </c>
      <c r="C7" s="38">
        <f>'WY2015 NFSN Chem Sampling'!$R$35+'WY2015 NFSN Chem Sampling'!$T$35</f>
        <v>63</v>
      </c>
      <c r="D7" s="38">
        <f>'WY2015 NFSN Chem Sampling'!$V$35</f>
        <v>3</v>
      </c>
      <c r="E7" s="38">
        <f>'WY2015 NFSN Chem Sampling'!$X$35+'WY2015 NFSN Chem Sampling'!$Z$35</f>
        <v>64</v>
      </c>
      <c r="F7" s="38">
        <f>'WY2015 NFSN Chem Sampling'!$AB$35</f>
        <v>4</v>
      </c>
      <c r="G7" s="44">
        <f>'WY2015 NFSN Chem Sampling'!AF35+'WY2015 NFSN Chem Sampling'!AJ35+'WY2015 NFSN Chem Sampling'!AL35</f>
        <v>66</v>
      </c>
      <c r="H7" s="38">
        <f>'WY2015 NFSN Chem Sampling'!$AH$35</f>
        <v>3</v>
      </c>
      <c r="I7" s="61">
        <f>'WY2015 NFSN Eco Sampling'!$Q$12</f>
        <v>1</v>
      </c>
      <c r="J7" s="61">
        <f>'WY2015 NFSN Eco Sampling'!$T$12</f>
        <v>0</v>
      </c>
      <c r="K7" s="61">
        <f>'WY2015 NFSN Eco Sampling'!$W$12</f>
        <v>1</v>
      </c>
      <c r="L7" s="61">
        <f>'WY2015 NFSN Eco Sampling'!$Z$12</f>
        <v>1</v>
      </c>
      <c r="N7" s="38"/>
      <c r="O7" s="56"/>
      <c r="P7" s="56"/>
      <c r="Q7" s="56"/>
      <c r="R7" s="52"/>
      <c r="S7" s="52"/>
    </row>
    <row r="8" spans="1:19" s="40" customFormat="1" x14ac:dyDescent="0.2">
      <c r="A8" s="37" t="s">
        <v>320</v>
      </c>
      <c r="B8" s="38">
        <f>'WY2015 NFSN Chem Sampling'!$N$40+'WY2015 NFSN Chem Sampling'!$P$40</f>
        <v>51</v>
      </c>
      <c r="C8" s="38">
        <f>'WY2015 NFSN Chem Sampling'!$R$40+'WY2015 NFSN Chem Sampling'!$T$40</f>
        <v>51</v>
      </c>
      <c r="D8" s="38">
        <f>'WY2015 NFSN Chem Sampling'!$V$40</f>
        <v>2</v>
      </c>
      <c r="E8" s="38">
        <f>'WY2015 NFSN Chem Sampling'!$X$40+'WY2015 NFSN Chem Sampling'!$Z$40</f>
        <v>52</v>
      </c>
      <c r="F8" s="38">
        <f>'WY2015 NFSN Chem Sampling'!$AB$40</f>
        <v>3</v>
      </c>
      <c r="G8" s="44">
        <f>'WY2015 NFSN Chem Sampling'!AF40+'WY2015 NFSN Chem Sampling'!AJ40+'WY2015 NFSN Chem Sampling'!AL40</f>
        <v>46</v>
      </c>
      <c r="H8" s="38">
        <f>'WY2015 NFSN Chem Sampling'!$AH$40</f>
        <v>2</v>
      </c>
      <c r="I8" s="61">
        <f>'WY2015 NFSN Eco Sampling'!$Q$13+'WY2015 NFSN Eco Sampling'!$Q$14</f>
        <v>2</v>
      </c>
      <c r="J8" s="61">
        <f>'WY2015 NFSN Eco Sampling'!$T$13+'WY2015 NFSN Eco Sampling'!$T$14</f>
        <v>0</v>
      </c>
      <c r="K8" s="61">
        <f>'WY2015 NFSN Eco Sampling'!$W$13+'WY2015 NFSN Eco Sampling'!$W$14</f>
        <v>2</v>
      </c>
      <c r="L8" s="61">
        <f>'WY2015 NFSN Eco Sampling'!$Z$13+'WY2015 NFSN Eco Sampling'!$Z$14</f>
        <v>2</v>
      </c>
      <c r="N8" s="38"/>
      <c r="O8" s="56"/>
      <c r="P8" s="56"/>
      <c r="Q8" s="56"/>
      <c r="R8" s="52"/>
      <c r="S8" s="52"/>
    </row>
    <row r="9" spans="1:19" s="40" customFormat="1" x14ac:dyDescent="0.2">
      <c r="A9" s="37" t="s">
        <v>366</v>
      </c>
      <c r="B9" s="38">
        <f>'WY2015 NFSN Chem Sampling'!$N$43+'WY2015 NFSN Chem Sampling'!$P$43</f>
        <v>15</v>
      </c>
      <c r="C9" s="38">
        <f>'WY2015 NFSN Chem Sampling'!$R$43+'WY2015 NFSN Chem Sampling'!$T$43</f>
        <v>15</v>
      </c>
      <c r="D9" s="38">
        <f>'WY2015 NFSN Chem Sampling'!$V$43</f>
        <v>1</v>
      </c>
      <c r="E9" s="38">
        <f>'WY2015 NFSN Chem Sampling'!$X$43+'WY2015 NFSN Chem Sampling'!$Z$43</f>
        <v>15</v>
      </c>
      <c r="F9" s="38">
        <f>'WY2015 NFSN Chem Sampling'!$AB$43</f>
        <v>1</v>
      </c>
      <c r="G9" s="44">
        <f>'WY2015 NFSN Chem Sampling'!AF43+'WY2015 NFSN Chem Sampling'!AJ43+'WY2015 NFSN Chem Sampling'!AL43</f>
        <v>16</v>
      </c>
      <c r="H9" s="38">
        <f>'WY2015 NFSN Chem Sampling'!$AH$43</f>
        <v>1</v>
      </c>
      <c r="I9" s="61">
        <v>0</v>
      </c>
      <c r="J9" s="61">
        <v>0</v>
      </c>
      <c r="K9" s="61">
        <v>0</v>
      </c>
      <c r="L9" s="61">
        <v>0</v>
      </c>
      <c r="N9" s="38"/>
      <c r="O9" s="56"/>
      <c r="P9" s="56"/>
      <c r="Q9" s="56"/>
      <c r="R9" s="52"/>
      <c r="S9" s="52"/>
    </row>
    <row r="10" spans="1:19" s="40" customFormat="1" x14ac:dyDescent="0.2">
      <c r="A10" s="37" t="s">
        <v>324</v>
      </c>
      <c r="B10" s="38">
        <f>'WY2015 NFSN Chem Sampling'!$N$49+'WY2015 NFSN Chem Sampling'!$P$49</f>
        <v>66</v>
      </c>
      <c r="C10" s="38">
        <f>'WY2015 NFSN Chem Sampling'!$R$49+'WY2015 NFSN Chem Sampling'!$T$49</f>
        <v>65</v>
      </c>
      <c r="D10" s="38">
        <f>'WY2015 NFSN Chem Sampling'!$V$49</f>
        <v>4</v>
      </c>
      <c r="E10" s="38">
        <f>'WY2015 NFSN Chem Sampling'!$X$49+'WY2015 NFSN Chem Sampling'!$Z$49</f>
        <v>66</v>
      </c>
      <c r="F10" s="38">
        <f>'WY2015 NFSN Chem Sampling'!$AB$49</f>
        <v>5</v>
      </c>
      <c r="G10" s="44">
        <f>'WY2015 NFSN Chem Sampling'!AF49+'WY2015 NFSN Chem Sampling'!AJ49+'WY2015 NFSN Chem Sampling'!AL49</f>
        <v>62</v>
      </c>
      <c r="H10" s="38">
        <f>'WY2015 NFSN Chem Sampling'!$AH$49</f>
        <v>3</v>
      </c>
      <c r="I10" s="61">
        <f>'WY2015 NFSN Eco Sampling'!$Q$15+'WY2015 NFSN Eco Sampling'!$Q$16</f>
        <v>2</v>
      </c>
      <c r="J10" s="61">
        <f>'WY2015 NFSN Eco Sampling'!$T$15+'WY2015 NFSN Eco Sampling'!$T$16</f>
        <v>0</v>
      </c>
      <c r="K10" s="61">
        <f>'WY2015 NFSN Eco Sampling'!$W$15+'WY2015 NFSN Eco Sampling'!$W$16</f>
        <v>2</v>
      </c>
      <c r="L10" s="61">
        <f>'WY2015 NFSN Eco Sampling'!$Z$15+'WY2015 NFSN Eco Sampling'!$Z$16</f>
        <v>2</v>
      </c>
      <c r="N10" s="38"/>
      <c r="O10" s="56"/>
      <c r="P10" s="56"/>
      <c r="Q10" s="56"/>
      <c r="R10" s="52"/>
      <c r="S10" s="52"/>
    </row>
    <row r="11" spans="1:19" s="40" customFormat="1" x14ac:dyDescent="0.2">
      <c r="A11" s="37" t="s">
        <v>346</v>
      </c>
      <c r="B11" s="38">
        <f>'WY2015 NFSN Chem Sampling'!$N$54+'WY2015 NFSN Chem Sampling'!$P$54</f>
        <v>59</v>
      </c>
      <c r="C11" s="38">
        <f>'WY2015 NFSN Chem Sampling'!$R$54+'WY2015 NFSN Chem Sampling'!$T$54</f>
        <v>59</v>
      </c>
      <c r="D11" s="38">
        <f>'WY2015 NFSN Chem Sampling'!$V$54</f>
        <v>3</v>
      </c>
      <c r="E11" s="38">
        <f>'WY2015 NFSN Chem Sampling'!$X$54+'WY2015 NFSN Chem Sampling'!$Z$54</f>
        <v>60</v>
      </c>
      <c r="F11" s="38">
        <f>'WY2015 NFSN Chem Sampling'!$AB$54</f>
        <v>4</v>
      </c>
      <c r="G11" s="44">
        <f>'WY2015 NFSN Chem Sampling'!AF54+'WY2015 NFSN Chem Sampling'!AJ54+'WY2015 NFSN Chem Sampling'!AL54</f>
        <v>62</v>
      </c>
      <c r="H11" s="38">
        <f>'WY2015 NFSN Chem Sampling'!$AH$54</f>
        <v>3</v>
      </c>
      <c r="I11" s="61">
        <f>'WY2015 NFSN Eco Sampling'!$Q$17</f>
        <v>1</v>
      </c>
      <c r="J11" s="61">
        <f>'WY2015 NFSN Eco Sampling'!$T$17</f>
        <v>0</v>
      </c>
      <c r="K11" s="61">
        <f>'WY2015 NFSN Eco Sampling'!$W$17</f>
        <v>1</v>
      </c>
      <c r="L11" s="61">
        <f>'WY2015 NFSN Eco Sampling'!$Z$17</f>
        <v>1</v>
      </c>
      <c r="N11" s="38"/>
      <c r="O11" s="56"/>
      <c r="P11" s="56"/>
      <c r="Q11" s="56"/>
      <c r="R11" s="52"/>
      <c r="S11" s="52"/>
    </row>
    <row r="12" spans="1:19" s="40" customFormat="1" x14ac:dyDescent="0.2">
      <c r="A12" s="37" t="s">
        <v>331</v>
      </c>
      <c r="B12" s="38">
        <f>'WY2015 NFSN Chem Sampling'!$N$57+'WY2015 NFSN Chem Sampling'!$P$57</f>
        <v>15</v>
      </c>
      <c r="C12" s="38">
        <f>'WY2015 NFSN Chem Sampling'!$R$57+'WY2015 NFSN Chem Sampling'!$T$57</f>
        <v>15</v>
      </c>
      <c r="D12" s="38">
        <f>'WY2015 NFSN Chem Sampling'!$V$57</f>
        <v>1</v>
      </c>
      <c r="E12" s="38">
        <f>'WY2015 NFSN Chem Sampling'!$X$57+'WY2015 NFSN Chem Sampling'!$Z$57</f>
        <v>15</v>
      </c>
      <c r="F12" s="38">
        <f>'WY2015 NFSN Chem Sampling'!$AB$57</f>
        <v>1</v>
      </c>
      <c r="G12" s="44">
        <f>'WY2015 NFSN Chem Sampling'!AF57+'WY2015 NFSN Chem Sampling'!AJ57+'WY2015 NFSN Chem Sampling'!AL57</f>
        <v>16</v>
      </c>
      <c r="H12" s="38">
        <f>'WY2015 NFSN Chem Sampling'!$AH$57</f>
        <v>1</v>
      </c>
      <c r="I12" s="61">
        <v>0</v>
      </c>
      <c r="J12" s="61">
        <v>0</v>
      </c>
      <c r="K12" s="61">
        <v>0</v>
      </c>
      <c r="L12" s="61">
        <v>0</v>
      </c>
      <c r="N12" s="38"/>
      <c r="O12" s="56"/>
      <c r="P12" s="56"/>
      <c r="Q12" s="56"/>
      <c r="R12" s="52"/>
      <c r="S12" s="52"/>
    </row>
    <row r="13" spans="1:19" s="40" customFormat="1" x14ac:dyDescent="0.2">
      <c r="A13" s="37" t="s">
        <v>333</v>
      </c>
      <c r="B13" s="38">
        <f>'WY2015 NFSN Chem Sampling'!$N$61+'WY2015 NFSN Chem Sampling'!$P$61</f>
        <v>44</v>
      </c>
      <c r="C13" s="38">
        <f>'WY2015 NFSN Chem Sampling'!$R$61+'WY2015 NFSN Chem Sampling'!$T$61</f>
        <v>44</v>
      </c>
      <c r="D13" s="38">
        <f>'WY2015 NFSN Chem Sampling'!$V$61</f>
        <v>2</v>
      </c>
      <c r="E13" s="38">
        <f>'WY2015 NFSN Chem Sampling'!$X$61+'WY2015 NFSN Chem Sampling'!$Z$61</f>
        <v>45</v>
      </c>
      <c r="F13" s="38">
        <f>'WY2015 NFSN Chem Sampling'!$AB$61</f>
        <v>3</v>
      </c>
      <c r="G13" s="44">
        <f>'WY2015 NFSN Chem Sampling'!AF61+'WY2015 NFSN Chem Sampling'!AJ61+'WY2015 NFSN Chem Sampling'!AL61</f>
        <v>46</v>
      </c>
      <c r="H13" s="38">
        <f>'WY2015 NFSN Chem Sampling'!$AH$61</f>
        <v>2</v>
      </c>
      <c r="I13" s="61">
        <f>'WY2015 NFSN Eco Sampling'!$Q$18</f>
        <v>1</v>
      </c>
      <c r="J13" s="61">
        <f>'WY2015 NFSN Eco Sampling'!$T$18</f>
        <v>0</v>
      </c>
      <c r="K13" s="61">
        <f>'WY2015 NFSN Eco Sampling'!$W$18</f>
        <v>1</v>
      </c>
      <c r="L13" s="61">
        <f>'WY2015 NFSN Eco Sampling'!$Z$18</f>
        <v>1</v>
      </c>
      <c r="N13" s="38"/>
      <c r="O13" s="56"/>
      <c r="P13" s="56"/>
      <c r="Q13" s="56"/>
      <c r="R13" s="52"/>
      <c r="S13" s="52"/>
    </row>
    <row r="14" spans="1:19" s="40" customFormat="1" x14ac:dyDescent="0.2">
      <c r="A14" s="37" t="s">
        <v>328</v>
      </c>
      <c r="B14" s="38">
        <f>'WY2015 NFSN Chem Sampling'!$N$68+'WY2015 NFSN Chem Sampling'!$P$68</f>
        <v>85</v>
      </c>
      <c r="C14" s="38">
        <f>'WY2015 NFSN Chem Sampling'!$R$68+'WY2015 NFSN Chem Sampling'!$T$68</f>
        <v>85</v>
      </c>
      <c r="D14" s="38">
        <f>'WY2015 NFSN Chem Sampling'!$V$68</f>
        <v>5</v>
      </c>
      <c r="E14" s="38">
        <f>'WY2015 NFSN Chem Sampling'!$X$68+'WY2015 NFSN Chem Sampling'!$Z$68</f>
        <v>86</v>
      </c>
      <c r="F14" s="38">
        <f>'WY2015 NFSN Chem Sampling'!$AB$68</f>
        <v>6</v>
      </c>
      <c r="G14" s="44">
        <f>'WY2015 NFSN Chem Sampling'!AF68+'WY2015 NFSN Chem Sampling'!AJ68+'WY2015 NFSN Chem Sampling'!AL68</f>
        <v>90</v>
      </c>
      <c r="H14" s="38">
        <f>'WY2015 NFSN Chem Sampling'!$AH$68</f>
        <v>5</v>
      </c>
      <c r="I14" s="61">
        <f>'WY2015 NFSN Eco Sampling'!$Q$19</f>
        <v>1</v>
      </c>
      <c r="J14" s="61">
        <f>'WY2015 NFSN Eco Sampling'!$T$19</f>
        <v>0</v>
      </c>
      <c r="K14" s="61">
        <f>'WY2015 NFSN Eco Sampling'!$W$19</f>
        <v>1</v>
      </c>
      <c r="L14" s="61">
        <f>'WY2015 NFSN Eco Sampling'!$Z$19</f>
        <v>1</v>
      </c>
      <c r="N14" s="38"/>
      <c r="O14" s="56"/>
      <c r="P14" s="56"/>
      <c r="Q14" s="56"/>
      <c r="R14" s="52"/>
      <c r="S14" s="52"/>
    </row>
    <row r="15" spans="1:19" s="41" customFormat="1" x14ac:dyDescent="0.2">
      <c r="A15" s="37" t="s">
        <v>349</v>
      </c>
      <c r="B15" s="38">
        <f>'WY2015 NFSN Chem Sampling'!$N$72+'WY2015 NFSN Chem Sampling'!$P$72</f>
        <v>34</v>
      </c>
      <c r="C15" s="38">
        <f>'WY2015 NFSN Chem Sampling'!$R$72+'WY2015 NFSN Chem Sampling'!$T$72</f>
        <v>34</v>
      </c>
      <c r="D15" s="38">
        <f>'WY2015 NFSN Chem Sampling'!$V$72</f>
        <v>2</v>
      </c>
      <c r="E15" s="38">
        <f>'WY2015 NFSN Chem Sampling'!$X$72+'WY2015 NFSN Chem Sampling'!$Z$72</f>
        <v>34</v>
      </c>
      <c r="F15" s="38">
        <f>'WY2015 NFSN Chem Sampling'!$AB$72</f>
        <v>2</v>
      </c>
      <c r="G15" s="44">
        <f>'WY2015 NFSN Chem Sampling'!AF72+'WY2015 NFSN Chem Sampling'!AJ72+'WY2015 NFSN Chem Sampling'!AL72</f>
        <v>36</v>
      </c>
      <c r="H15" s="38">
        <f>'WY2015 NFSN Chem Sampling'!$AH$72</f>
        <v>2</v>
      </c>
      <c r="I15" s="61">
        <v>0</v>
      </c>
      <c r="J15" s="61">
        <v>0</v>
      </c>
      <c r="K15" s="61">
        <v>0</v>
      </c>
      <c r="L15" s="61">
        <v>0</v>
      </c>
      <c r="N15" s="165"/>
      <c r="O15" s="57"/>
      <c r="P15" s="57"/>
      <c r="Q15" s="57"/>
      <c r="R15" s="53"/>
      <c r="S15" s="53"/>
    </row>
    <row r="16" spans="1:19" s="41" customFormat="1" x14ac:dyDescent="0.2">
      <c r="A16" s="37" t="s">
        <v>371</v>
      </c>
      <c r="B16" s="38">
        <f>'WY2015 NFSN Chem Sampling'!$N$78+'WY2015 NFSN Chem Sampling'!$P$78</f>
        <v>60</v>
      </c>
      <c r="C16" s="38">
        <f>'WY2015 NFSN Chem Sampling'!$R$78+'WY2015 NFSN Chem Sampling'!$T$78</f>
        <v>60</v>
      </c>
      <c r="D16" s="38">
        <f>'WY2015 NFSN Chem Sampling'!$V$78</f>
        <v>4</v>
      </c>
      <c r="E16" s="38">
        <f>'WY2015 NFSN Chem Sampling'!$X$78+'WY2015 NFSN Chem Sampling'!$Z$78</f>
        <v>60</v>
      </c>
      <c r="F16" s="38">
        <f>'WY2015 NFSN Chem Sampling'!$AB$78</f>
        <v>4</v>
      </c>
      <c r="G16" s="44">
        <f>'WY2015 NFSN Chem Sampling'!AF78+'WY2015 NFSN Chem Sampling'!AJ78+'WY2015 NFSN Chem Sampling'!AL78</f>
        <v>64</v>
      </c>
      <c r="H16" s="38">
        <f>'WY2015 NFSN Chem Sampling'!$AH$78</f>
        <v>4</v>
      </c>
      <c r="I16" s="61">
        <v>0</v>
      </c>
      <c r="J16" s="61">
        <v>0</v>
      </c>
      <c r="K16" s="61">
        <v>0</v>
      </c>
      <c r="L16" s="61">
        <v>0</v>
      </c>
      <c r="N16" s="165"/>
      <c r="O16" s="57"/>
      <c r="P16" s="57"/>
      <c r="Q16" s="57"/>
      <c r="R16" s="53"/>
      <c r="S16" s="53"/>
    </row>
    <row r="17" spans="1:19" s="41" customFormat="1" x14ac:dyDescent="0.2">
      <c r="A17" s="37" t="s">
        <v>338</v>
      </c>
      <c r="B17" s="38">
        <f>'WY2015 NFSN Chem Sampling'!$N$87+'WY2015 NFSN Chem Sampling'!$P$87</f>
        <v>101</v>
      </c>
      <c r="C17" s="38">
        <f>'WY2015 NFSN Chem Sampling'!$R$87+'WY2015 NFSN Chem Sampling'!$T$87</f>
        <v>101</v>
      </c>
      <c r="D17" s="38">
        <f>'WY2015 NFSN Chem Sampling'!$V$87</f>
        <v>6</v>
      </c>
      <c r="E17" s="38">
        <f>'WY2015 NFSN Chem Sampling'!$X$87+'WY2015 NFSN Chem Sampling'!$Z$87</f>
        <v>101</v>
      </c>
      <c r="F17" s="38">
        <f>'WY2015 NFSN Chem Sampling'!$AB$87</f>
        <v>6</v>
      </c>
      <c r="G17" s="44">
        <f>'WY2015 NFSN Chem Sampling'!AF87+'WY2015 NFSN Chem Sampling'!AJ87+'WY2015 NFSN Chem Sampling'!AL87</f>
        <v>100</v>
      </c>
      <c r="H17" s="38">
        <f>'WY2015 NFSN Chem Sampling'!$AH$87</f>
        <v>6</v>
      </c>
      <c r="I17" s="61">
        <f>'WY2015 NFSN Eco Sampling'!$Q$20</f>
        <v>1</v>
      </c>
      <c r="J17" s="61">
        <f>'WY2015 NFSN Eco Sampling'!$T$20</f>
        <v>0</v>
      </c>
      <c r="K17" s="61">
        <f>'WY2015 NFSN Eco Sampling'!$W$20</f>
        <v>1</v>
      </c>
      <c r="L17" s="61">
        <f>'WY2015 NFSN Eco Sampling'!$Z$20</f>
        <v>1</v>
      </c>
      <c r="N17" s="165"/>
      <c r="O17" s="57"/>
      <c r="P17" s="57"/>
      <c r="Q17" s="57"/>
      <c r="R17" s="53"/>
      <c r="S17" s="53"/>
    </row>
    <row r="18" spans="1:19" s="41" customFormat="1" x14ac:dyDescent="0.2">
      <c r="A18" s="37" t="s">
        <v>323</v>
      </c>
      <c r="B18" s="44">
        <f>'WY2015 NFSN Chem Sampling'!$N$93+'WY2015 NFSN Chem Sampling'!$P$93</f>
        <v>66</v>
      </c>
      <c r="C18" s="44">
        <f>'WY2015 NFSN Chem Sampling'!$R$93+'WY2015 NFSN Chem Sampling'!$T$93</f>
        <v>65</v>
      </c>
      <c r="D18" s="44">
        <f>'WY2015 NFSN Chem Sampling'!$V$93</f>
        <v>4</v>
      </c>
      <c r="E18" s="44">
        <f>'WY2015 NFSN Chem Sampling'!$X$93+'WY2015 NFSN Chem Sampling'!$Z$93</f>
        <v>66</v>
      </c>
      <c r="F18" s="44">
        <f>'WY2015 NFSN Chem Sampling'!$AB$93</f>
        <v>5</v>
      </c>
      <c r="G18" s="44">
        <f>'WY2015 NFSN Chem Sampling'!AF93+'WY2015 NFSN Chem Sampling'!AJ93+'WY2015 NFSN Chem Sampling'!AL93</f>
        <v>62</v>
      </c>
      <c r="H18" s="44">
        <f>'WY2015 NFSN Chem Sampling'!$AH$93</f>
        <v>3</v>
      </c>
      <c r="I18" s="61">
        <f>'WY2015 NFSN Eco Sampling'!$Q$21+'WY2015 NFSN Eco Sampling'!$Q$22</f>
        <v>2</v>
      </c>
      <c r="J18" s="61">
        <f>'WY2015 NFSN Eco Sampling'!$T$21+'WY2015 NFSN Eco Sampling'!$T$22</f>
        <v>0</v>
      </c>
      <c r="K18" s="61">
        <f>'WY2015 NFSN Eco Sampling'!$W$21+'WY2015 NFSN Eco Sampling'!$W$22</f>
        <v>2</v>
      </c>
      <c r="L18" s="61">
        <f>'WY2015 NFSN Eco Sampling'!$Z$21+'WY2015 NFSN Eco Sampling'!$Z$22</f>
        <v>2</v>
      </c>
      <c r="N18" s="165"/>
      <c r="O18" s="57"/>
      <c r="P18" s="57"/>
      <c r="Q18" s="57"/>
      <c r="R18" s="53"/>
      <c r="S18" s="53"/>
    </row>
    <row r="19" spans="1:19" s="41" customFormat="1" x14ac:dyDescent="0.2">
      <c r="A19" s="37" t="s">
        <v>329</v>
      </c>
      <c r="B19" s="44">
        <f>'WY2015 NFSN Chem Sampling'!$N$96+'WY2015 NFSN Chem Sampling'!$P$96</f>
        <v>25</v>
      </c>
      <c r="C19" s="44">
        <f>'WY2015 NFSN Chem Sampling'!$R$96+'WY2015 NFSN Chem Sampling'!$T$96</f>
        <v>25</v>
      </c>
      <c r="D19" s="44">
        <f>'WY2015 NFSN Chem Sampling'!$V$96</f>
        <v>1</v>
      </c>
      <c r="E19" s="44">
        <f>'WY2015 NFSN Chem Sampling'!$X$96+'WY2015 NFSN Chem Sampling'!$Z$96</f>
        <v>26</v>
      </c>
      <c r="F19" s="44">
        <f>'WY2015 NFSN Chem Sampling'!$AB$96</f>
        <v>2</v>
      </c>
      <c r="G19" s="44">
        <f>'WY2015 NFSN Chem Sampling'!AF96+'WY2015 NFSN Chem Sampling'!AJ96+'WY2015 NFSN Chem Sampling'!AL96</f>
        <v>26</v>
      </c>
      <c r="H19" s="44">
        <f>'WY2015 NFSN Chem Sampling'!$AH$96</f>
        <v>1</v>
      </c>
      <c r="I19" s="61">
        <v>0</v>
      </c>
      <c r="J19" s="61">
        <v>0</v>
      </c>
      <c r="K19" s="61">
        <v>0</v>
      </c>
      <c r="L19" s="61">
        <v>0</v>
      </c>
      <c r="N19" s="165"/>
      <c r="O19" s="57"/>
      <c r="P19" s="57"/>
      <c r="Q19" s="57"/>
      <c r="R19" s="53"/>
      <c r="S19" s="53"/>
    </row>
    <row r="20" spans="1:19" s="41" customFormat="1" x14ac:dyDescent="0.2">
      <c r="A20" s="37" t="s">
        <v>332</v>
      </c>
      <c r="B20" s="44">
        <f>'WY2015 NFSN Chem Sampling'!$N$100+'WY2015 NFSN Chem Sampling'!$P$100</f>
        <v>40</v>
      </c>
      <c r="C20" s="44">
        <f>'WY2015 NFSN Chem Sampling'!$R$100+'WY2015 NFSN Chem Sampling'!$T$100</f>
        <v>40</v>
      </c>
      <c r="D20" s="44">
        <f>'WY2015 NFSN Chem Sampling'!$V$100</f>
        <v>2</v>
      </c>
      <c r="E20" s="44">
        <f>'WY2015 NFSN Chem Sampling'!$X$100+'WY2015 NFSN Chem Sampling'!$Z$100</f>
        <v>41</v>
      </c>
      <c r="F20" s="44">
        <f>'WY2015 NFSN Chem Sampling'!$AB$100</f>
        <v>3</v>
      </c>
      <c r="G20" s="44">
        <f>'WY2015 NFSN Chem Sampling'!AF100+'WY2015 NFSN Chem Sampling'!AJ100+'WY2015 NFSN Chem Sampling'!AL100</f>
        <v>42</v>
      </c>
      <c r="H20" s="44">
        <f>'WY2015 NFSN Chem Sampling'!$AH$122</f>
        <v>1</v>
      </c>
      <c r="I20" s="61">
        <f>'WY2015 NFSN Eco Sampling'!$Q$23</f>
        <v>1</v>
      </c>
      <c r="J20" s="61">
        <f>'WY2015 NFSN Eco Sampling'!$T$23</f>
        <v>0</v>
      </c>
      <c r="K20" s="61">
        <f>'WY2015 NFSN Eco Sampling'!$W$23</f>
        <v>1</v>
      </c>
      <c r="L20" s="61">
        <f>'WY2015 NFSN Eco Sampling'!$Z$23</f>
        <v>1</v>
      </c>
      <c r="N20" s="165"/>
      <c r="O20" s="57"/>
      <c r="P20" s="57"/>
      <c r="Q20" s="57"/>
      <c r="R20" s="53"/>
      <c r="S20" s="53"/>
    </row>
    <row r="21" spans="1:19" s="41" customFormat="1" x14ac:dyDescent="0.2">
      <c r="A21" s="37" t="s">
        <v>355</v>
      </c>
      <c r="B21" s="44">
        <f>'WY2015 NFSN Chem Sampling'!$N$105+'WY2015 NFSN Chem Sampling'!$P$105</f>
        <v>59</v>
      </c>
      <c r="C21" s="44">
        <f>'WY2015 NFSN Chem Sampling'!$R$105+'WY2015 NFSN Chem Sampling'!$T$105</f>
        <v>59</v>
      </c>
      <c r="D21" s="44">
        <f>'WY2015 NFSN Chem Sampling'!$V$105</f>
        <v>3</v>
      </c>
      <c r="E21" s="44">
        <f>'WY2015 NFSN Chem Sampling'!$X$105+'WY2015 NFSN Chem Sampling'!$Z$105</f>
        <v>60</v>
      </c>
      <c r="F21" s="44">
        <f>'WY2015 NFSN Chem Sampling'!$AB$105</f>
        <v>4</v>
      </c>
      <c r="G21" s="44">
        <f>'WY2015 NFSN Chem Sampling'!AF105+'WY2015 NFSN Chem Sampling'!AJ105+'WY2015 NFSN Chem Sampling'!AL105</f>
        <v>62</v>
      </c>
      <c r="H21" s="44">
        <f>'WY2015 NFSN Chem Sampling'!$AH$105</f>
        <v>3</v>
      </c>
      <c r="I21" s="61">
        <f>'WY2015 NFSN Eco Sampling'!$Q$24</f>
        <v>1</v>
      </c>
      <c r="J21" s="61">
        <f>'WY2015 NFSN Eco Sampling'!$T$24</f>
        <v>0</v>
      </c>
      <c r="K21" s="61">
        <f>'WY2015 NFSN Eco Sampling'!$W$24</f>
        <v>1</v>
      </c>
      <c r="L21" s="61">
        <f>'WY2015 NFSN Eco Sampling'!$Z$24</f>
        <v>1</v>
      </c>
      <c r="N21" s="165"/>
      <c r="O21" s="57"/>
      <c r="P21" s="57"/>
      <c r="Q21" s="57"/>
      <c r="R21" s="53"/>
      <c r="S21" s="53"/>
    </row>
    <row r="22" spans="1:19" s="41" customFormat="1" x14ac:dyDescent="0.2">
      <c r="A22" s="37" t="s">
        <v>386</v>
      </c>
      <c r="B22" s="44">
        <f>'WY2015 NFSN Chem Sampling'!$N$110+'WY2015 NFSN Chem Sampling'!$P$110</f>
        <v>45</v>
      </c>
      <c r="C22" s="44">
        <f>'WY2015 NFSN Chem Sampling'!$R$110+'WY2015 NFSN Chem Sampling'!$T$110</f>
        <v>45</v>
      </c>
      <c r="D22" s="44">
        <f>'WY2015 NFSN Chem Sampling'!$V$110</f>
        <v>3</v>
      </c>
      <c r="E22" s="44">
        <f>'WY2015 NFSN Chem Sampling'!$X$110+'WY2015 NFSN Chem Sampling'!$Z$110</f>
        <v>45</v>
      </c>
      <c r="F22" s="44">
        <f>'WY2015 NFSN Chem Sampling'!$AB$110</f>
        <v>3</v>
      </c>
      <c r="G22" s="44">
        <f>'WY2015 NFSN Chem Sampling'!AF110+'WY2015 NFSN Chem Sampling'!AJ110+'WY2015 NFSN Chem Sampling'!AL110</f>
        <v>48</v>
      </c>
      <c r="H22" s="44">
        <f>'WY2015 NFSN Chem Sampling'!$AH$110</f>
        <v>3</v>
      </c>
      <c r="I22" s="61">
        <v>0</v>
      </c>
      <c r="J22" s="61">
        <v>0</v>
      </c>
      <c r="K22" s="61">
        <v>0</v>
      </c>
      <c r="L22" s="61">
        <v>0</v>
      </c>
      <c r="N22" s="165"/>
      <c r="O22" s="57"/>
      <c r="P22" s="57"/>
      <c r="Q22" s="57"/>
      <c r="R22" s="53"/>
      <c r="S22" s="53"/>
    </row>
    <row r="23" spans="1:19" s="41" customFormat="1" x14ac:dyDescent="0.2">
      <c r="A23" s="37" t="s">
        <v>335</v>
      </c>
      <c r="B23" s="44">
        <f>'WY2015 NFSN Chem Sampling'!$N$116+'WY2015 NFSN Chem Sampling'!$P$116</f>
        <v>66</v>
      </c>
      <c r="C23" s="44">
        <f>'WY2015 NFSN Chem Sampling'!$R$116+'WY2015 NFSN Chem Sampling'!$T$116</f>
        <v>66</v>
      </c>
      <c r="D23" s="44">
        <f>'WY2015 NFSN Chem Sampling'!$V$116</f>
        <v>3</v>
      </c>
      <c r="E23" s="44">
        <f>'WY2015 NFSN Chem Sampling'!$X$116+'WY2015 NFSN Chem Sampling'!$Z$116</f>
        <v>67</v>
      </c>
      <c r="F23" s="44">
        <f>'WY2015 NFSN Chem Sampling'!$AB$116</f>
        <v>4</v>
      </c>
      <c r="G23" s="44">
        <f>'WY2015 NFSN Chem Sampling'!AF116+'WY2015 NFSN Chem Sampling'!AJ116+'WY2015 NFSN Chem Sampling'!AL116</f>
        <v>62</v>
      </c>
      <c r="H23" s="44">
        <f>'WY2015 NFSN Chem Sampling'!$AH$116</f>
        <v>3</v>
      </c>
      <c r="I23" s="61">
        <f>'WY2015 NFSN Eco Sampling'!$Q$25+'WY2015 NFSN Eco Sampling'!$Q$26</f>
        <v>2</v>
      </c>
      <c r="J23" s="61">
        <f>'WY2015 NFSN Eco Sampling'!$T$25+'WY2015 NFSN Eco Sampling'!$T$26</f>
        <v>0</v>
      </c>
      <c r="K23" s="61">
        <f>'WY2015 NFSN Eco Sampling'!$W$25+'WY2015 NFSN Eco Sampling'!$W$26</f>
        <v>2</v>
      </c>
      <c r="L23" s="61">
        <f>'WY2015 NFSN Eco Sampling'!$Z$25+'WY2015 NFSN Eco Sampling'!$Z$26</f>
        <v>2</v>
      </c>
      <c r="N23" s="165"/>
      <c r="O23" s="57"/>
      <c r="P23" s="57"/>
      <c r="Q23" s="57"/>
      <c r="R23" s="53"/>
      <c r="S23" s="53"/>
    </row>
    <row r="24" spans="1:19" s="41" customFormat="1" x14ac:dyDescent="0.2">
      <c r="A24" s="37" t="s">
        <v>343</v>
      </c>
      <c r="B24" s="44">
        <f>'WY2015 NFSN Chem Sampling'!$N$119+'WY2015 NFSN Chem Sampling'!$P$119</f>
        <v>19</v>
      </c>
      <c r="C24" s="44">
        <f>'WY2015 NFSN Chem Sampling'!$R$119+'WY2015 NFSN Chem Sampling'!$T$119</f>
        <v>19</v>
      </c>
      <c r="D24" s="44">
        <f>'WY2015 NFSN Chem Sampling'!$V$119</f>
        <v>1</v>
      </c>
      <c r="E24" s="44">
        <f>'WY2015 NFSN Chem Sampling'!$X$119+'WY2015 NFSN Chem Sampling'!$Z$119</f>
        <v>19</v>
      </c>
      <c r="F24" s="44">
        <f>'WY2015 NFSN Chem Sampling'!$AB$119</f>
        <v>1</v>
      </c>
      <c r="G24" s="44">
        <f>'WY2015 NFSN Chem Sampling'!AF119+'WY2015 NFSN Chem Sampling'!AJ119+'WY2015 NFSN Chem Sampling'!AL119</f>
        <v>20</v>
      </c>
      <c r="H24" s="44">
        <f>'WY2015 NFSN Chem Sampling'!$AH$119</f>
        <v>1</v>
      </c>
      <c r="I24" s="61">
        <v>0</v>
      </c>
      <c r="J24" s="61">
        <v>0</v>
      </c>
      <c r="K24" s="61">
        <v>0</v>
      </c>
      <c r="L24" s="61">
        <v>0</v>
      </c>
      <c r="N24" s="165"/>
      <c r="O24" s="57"/>
      <c r="P24" s="57"/>
      <c r="Q24" s="57"/>
      <c r="R24" s="53"/>
      <c r="S24" s="53"/>
    </row>
    <row r="25" spans="1:19" s="41" customFormat="1" x14ac:dyDescent="0.2">
      <c r="A25" s="37" t="s">
        <v>321</v>
      </c>
      <c r="B25" s="44">
        <f>'WY2015 NFSN Chem Sampling'!$N$122+'WY2015 NFSN Chem Sampling'!$P$122</f>
        <v>15</v>
      </c>
      <c r="C25" s="44">
        <f>'WY2015 NFSN Chem Sampling'!$R$122+'WY2015 NFSN Chem Sampling'!$T$122</f>
        <v>15</v>
      </c>
      <c r="D25" s="44">
        <f>'WY2015 NFSN Chem Sampling'!$V$122</f>
        <v>1</v>
      </c>
      <c r="E25" s="44">
        <f>'WY2015 NFSN Chem Sampling'!$X$122+'WY2015 NFSN Chem Sampling'!$Z$122</f>
        <v>15</v>
      </c>
      <c r="F25" s="44">
        <f>'WY2015 NFSN Chem Sampling'!$AB$122</f>
        <v>1</v>
      </c>
      <c r="G25" s="44">
        <f>'WY2015 NFSN Chem Sampling'!AF122+'WY2015 NFSN Chem Sampling'!AJ122+'WY2015 NFSN Chem Sampling'!AL122</f>
        <v>16</v>
      </c>
      <c r="H25" s="44">
        <f>'WY2015 NFSN Chem Sampling'!$AH$122</f>
        <v>1</v>
      </c>
      <c r="I25" s="61">
        <v>0</v>
      </c>
      <c r="J25" s="61">
        <v>0</v>
      </c>
      <c r="K25" s="61">
        <v>0</v>
      </c>
      <c r="L25" s="61">
        <v>0</v>
      </c>
      <c r="N25" s="165"/>
      <c r="O25" s="57"/>
      <c r="P25" s="57"/>
      <c r="Q25" s="57"/>
      <c r="R25" s="53"/>
      <c r="S25" s="53"/>
    </row>
    <row r="26" spans="1:19" s="41" customFormat="1" x14ac:dyDescent="0.2">
      <c r="A26" s="37" t="s">
        <v>348</v>
      </c>
      <c r="B26" s="38">
        <f>'WY2015 NFSN Chem Sampling'!$N$126+'WY2015 NFSN Chem Sampling'!$P$126</f>
        <v>22</v>
      </c>
      <c r="C26" s="38">
        <f>'WY2015 NFSN Chem Sampling'!$R$126+'WY2015 NFSN Chem Sampling'!$T$126</f>
        <v>21</v>
      </c>
      <c r="D26" s="38">
        <f>'WY2015 NFSN Chem Sampling'!$V$126</f>
        <v>2</v>
      </c>
      <c r="E26" s="38">
        <f>'WY2015 NFSN Chem Sampling'!$X$126+'WY2015 NFSN Chem Sampling'!$Z$126</f>
        <v>21</v>
      </c>
      <c r="F26" s="38">
        <f>'WY2015 NFSN Chem Sampling'!$AB$126</f>
        <v>2</v>
      </c>
      <c r="G26" s="44">
        <f>'WY2015 NFSN Chem Sampling'!AF126+'WY2015 NFSN Chem Sampling'!AJ126+'WY2015 NFSN Chem Sampling'!AL126</f>
        <v>16</v>
      </c>
      <c r="H26" s="38">
        <f>'WY2015 NFSN Chem Sampling'!$AH$142</f>
        <v>1</v>
      </c>
      <c r="I26" s="61">
        <f>'WY2015 NFSN Eco Sampling'!$Q$27</f>
        <v>1</v>
      </c>
      <c r="J26" s="61">
        <f>'WY2015 NFSN Eco Sampling'!$T$27</f>
        <v>0</v>
      </c>
      <c r="K26" s="61">
        <f>'WY2015 NFSN Eco Sampling'!$W$27</f>
        <v>1</v>
      </c>
      <c r="L26" s="61">
        <f>'WY2015 NFSN Eco Sampling'!$Z$27</f>
        <v>1</v>
      </c>
      <c r="N26" s="165"/>
      <c r="O26" s="57"/>
      <c r="P26" s="57"/>
      <c r="Q26" s="57"/>
      <c r="R26" s="53"/>
      <c r="S26" s="53"/>
    </row>
    <row r="27" spans="1:19" s="41" customFormat="1" x14ac:dyDescent="0.2">
      <c r="A27" s="37" t="s">
        <v>322</v>
      </c>
      <c r="B27" s="38">
        <f>'WY2015 NFSN Chem Sampling'!$N$131+'WY2015 NFSN Chem Sampling'!$P$131</f>
        <v>55</v>
      </c>
      <c r="C27" s="38">
        <f>'WY2015 NFSN Chem Sampling'!$R$131+'WY2015 NFSN Chem Sampling'!$T$131</f>
        <v>55</v>
      </c>
      <c r="D27" s="38">
        <f>'WY2015 NFSN Chem Sampling'!$V$131</f>
        <v>3</v>
      </c>
      <c r="E27" s="38">
        <f>'WY2015 NFSN Chem Sampling'!$X$131+'WY2015 NFSN Chem Sampling'!$Z$131</f>
        <v>56</v>
      </c>
      <c r="F27" s="38">
        <f>'WY2015 NFSN Chem Sampling'!$AB$131</f>
        <v>4</v>
      </c>
      <c r="G27" s="44">
        <f>'WY2015 NFSN Chem Sampling'!AF131+'WY2015 NFSN Chem Sampling'!AJ131+'WY2015 NFSN Chem Sampling'!AL131</f>
        <v>58</v>
      </c>
      <c r="H27" s="38">
        <f>'WY2015 NFSN Chem Sampling'!$AH$131</f>
        <v>3</v>
      </c>
      <c r="I27" s="61">
        <f>'WY2015 NFSN Eco Sampling'!$Q$28</f>
        <v>1</v>
      </c>
      <c r="J27" s="61">
        <f>'WY2015 NFSN Eco Sampling'!$T$28</f>
        <v>0</v>
      </c>
      <c r="K27" s="61">
        <f>'WY2015 NFSN Eco Sampling'!$W$28</f>
        <v>1</v>
      </c>
      <c r="L27" s="61">
        <f>'WY2015 NFSN Eco Sampling'!$Z$28</f>
        <v>1</v>
      </c>
      <c r="N27" s="165"/>
      <c r="O27" s="57"/>
      <c r="P27" s="57"/>
      <c r="Q27" s="57"/>
      <c r="R27" s="53"/>
      <c r="S27" s="53"/>
    </row>
    <row r="28" spans="1:19" s="41" customFormat="1" x14ac:dyDescent="0.2">
      <c r="A28" s="37" t="s">
        <v>325</v>
      </c>
      <c r="B28" s="38">
        <f>'WY2015 NFSN Chem Sampling'!$N$136+'WY2015 NFSN Chem Sampling'!$P$136</f>
        <v>69</v>
      </c>
      <c r="C28" s="38">
        <f>'WY2015 NFSN Chem Sampling'!$R$136+'WY2015 NFSN Chem Sampling'!$T$136</f>
        <v>69</v>
      </c>
      <c r="D28" s="38">
        <f>'WY2015 NFSN Chem Sampling'!$V$136</f>
        <v>3</v>
      </c>
      <c r="E28" s="38">
        <f>'WY2015 NFSN Chem Sampling'!$X$136+'WY2015 NFSN Chem Sampling'!$Z$136</f>
        <v>71</v>
      </c>
      <c r="F28" s="38">
        <f>'WY2015 NFSN Chem Sampling'!$AB$136</f>
        <v>5</v>
      </c>
      <c r="G28" s="44">
        <f>'WY2015 NFSN Chem Sampling'!AF136+'WY2015 NFSN Chem Sampling'!AJ136+'WY2015 NFSN Chem Sampling'!AL136</f>
        <v>72</v>
      </c>
      <c r="H28" s="38">
        <f>'WY2015 NFSN Chem Sampling'!$AH$136</f>
        <v>3</v>
      </c>
      <c r="I28" s="61">
        <f>'WY2015 NFSN Eco Sampling'!$Q$29+'WY2015 NFSN Eco Sampling'!$Q$30</f>
        <v>2</v>
      </c>
      <c r="J28" s="61">
        <f>'WY2015 NFSN Eco Sampling'!$T$29+'WY2015 NFSN Eco Sampling'!$T$30</f>
        <v>0</v>
      </c>
      <c r="K28" s="61">
        <f>'WY2015 NFSN Eco Sampling'!$W$29+'WY2015 NFSN Eco Sampling'!$W$30</f>
        <v>2</v>
      </c>
      <c r="L28" s="61">
        <f>'WY2015 NFSN Eco Sampling'!$Z$29+'WY2015 NFSN Eco Sampling'!$Z$30</f>
        <v>2</v>
      </c>
      <c r="N28" s="165"/>
      <c r="O28" s="57"/>
      <c r="P28" s="57"/>
      <c r="Q28" s="57"/>
      <c r="R28" s="53"/>
      <c r="S28" s="53"/>
    </row>
    <row r="29" spans="1:19" s="41" customFormat="1" x14ac:dyDescent="0.2">
      <c r="A29" s="37" t="s">
        <v>351</v>
      </c>
      <c r="B29" s="38">
        <f>'WY2015 NFSN Chem Sampling'!$N$139+'WY2015 NFSN Chem Sampling'!$P$139</f>
        <v>15</v>
      </c>
      <c r="C29" s="38">
        <f>'WY2015 NFSN Chem Sampling'!$R$139+'WY2015 NFSN Chem Sampling'!$T$139</f>
        <v>15</v>
      </c>
      <c r="D29" s="38">
        <f>'WY2015 NFSN Chem Sampling'!$V$139</f>
        <v>1</v>
      </c>
      <c r="E29" s="38">
        <f>'WY2015 NFSN Chem Sampling'!$X$139+'WY2015 NFSN Chem Sampling'!$Z$139</f>
        <v>15</v>
      </c>
      <c r="F29" s="38">
        <f>'WY2015 NFSN Chem Sampling'!$AB$139</f>
        <v>1</v>
      </c>
      <c r="G29" s="44">
        <f>'WY2015 NFSN Chem Sampling'!AF139+'WY2015 NFSN Chem Sampling'!AJ139+'WY2015 NFSN Chem Sampling'!AL139</f>
        <v>16</v>
      </c>
      <c r="H29" s="38">
        <f>'WY2015 NFSN Chem Sampling'!$AH$139</f>
        <v>1</v>
      </c>
      <c r="I29" s="61">
        <v>0</v>
      </c>
      <c r="J29" s="61">
        <v>0</v>
      </c>
      <c r="K29" s="61">
        <v>0</v>
      </c>
      <c r="L29" s="61">
        <v>0</v>
      </c>
      <c r="N29" s="165"/>
      <c r="O29" s="57"/>
      <c r="P29" s="57"/>
      <c r="Q29" s="57"/>
      <c r="R29" s="53"/>
      <c r="S29" s="53"/>
    </row>
    <row r="30" spans="1:19" s="41" customFormat="1" x14ac:dyDescent="0.2">
      <c r="A30" s="37" t="s">
        <v>330</v>
      </c>
      <c r="B30" s="38">
        <f>'WY2015 NFSN Chem Sampling'!$N$142+'WY2015 NFSN Chem Sampling'!$P$142</f>
        <v>19</v>
      </c>
      <c r="C30" s="38">
        <f>'WY2015 NFSN Chem Sampling'!$R$142+'WY2015 NFSN Chem Sampling'!$T$142</f>
        <v>19</v>
      </c>
      <c r="D30" s="38">
        <f>'WY2015 NFSN Chem Sampling'!$V$142</f>
        <v>1</v>
      </c>
      <c r="E30" s="38">
        <f>'WY2015 NFSN Chem Sampling'!$X$142+'WY2015 NFSN Chem Sampling'!$Z$142</f>
        <v>19</v>
      </c>
      <c r="F30" s="38">
        <f>'WY2015 NFSN Chem Sampling'!$AB$142</f>
        <v>1</v>
      </c>
      <c r="G30" s="44">
        <f>'WY2015 NFSN Chem Sampling'!AF142+'WY2015 NFSN Chem Sampling'!AJ142+'WY2015 NFSN Chem Sampling'!AL142</f>
        <v>20</v>
      </c>
      <c r="H30" s="38">
        <f>'WY2015 NFSN Chem Sampling'!$AH$142</f>
        <v>1</v>
      </c>
      <c r="I30" s="61">
        <f>'WY2015 NFSN Eco Sampling'!$Q$31</f>
        <v>1</v>
      </c>
      <c r="J30" s="61">
        <f>'WY2015 NFSN Eco Sampling'!$T$31</f>
        <v>0</v>
      </c>
      <c r="K30" s="61">
        <f>'WY2015 NFSN Eco Sampling'!$W$31</f>
        <v>1</v>
      </c>
      <c r="L30" s="61">
        <f>'WY2015 NFSN Eco Sampling'!$Z$31</f>
        <v>1</v>
      </c>
      <c r="N30" s="165"/>
      <c r="O30" s="57"/>
      <c r="P30" s="57"/>
      <c r="Q30" s="57"/>
      <c r="R30" s="53"/>
      <c r="S30" s="53"/>
    </row>
    <row r="31" spans="1:19" s="40" customFormat="1" x14ac:dyDescent="0.2">
      <c r="A31" s="37" t="s">
        <v>350</v>
      </c>
      <c r="B31" s="38">
        <f>'WY2015 NFSN Chem Sampling'!$N$145+'WY2015 NFSN Chem Sampling'!$P$145</f>
        <v>19</v>
      </c>
      <c r="C31" s="38">
        <f>'WY2015 NFSN Chem Sampling'!$R$145+'WY2015 NFSN Chem Sampling'!$T$145</f>
        <v>19</v>
      </c>
      <c r="D31" s="38">
        <f>'WY2015 NFSN Chem Sampling'!$V$145</f>
        <v>1</v>
      </c>
      <c r="E31" s="38">
        <f>'WY2015 NFSN Chem Sampling'!$X$145+'WY2015 NFSN Chem Sampling'!$Z$145</f>
        <v>19</v>
      </c>
      <c r="F31" s="38">
        <f>'WY2015 NFSN Chem Sampling'!$AB$145</f>
        <v>1</v>
      </c>
      <c r="G31" s="44">
        <f>'WY2015 NFSN Chem Sampling'!AF145+'WY2015 NFSN Chem Sampling'!AJ145+'WY2015 NFSN Chem Sampling'!AL145</f>
        <v>20</v>
      </c>
      <c r="H31" s="38">
        <f>'WY2015 NFSN Chem Sampling'!$AH$145</f>
        <v>1</v>
      </c>
      <c r="I31" s="61">
        <v>0</v>
      </c>
      <c r="J31" s="61">
        <v>0</v>
      </c>
      <c r="K31" s="61">
        <v>0</v>
      </c>
      <c r="L31" s="61">
        <v>0</v>
      </c>
      <c r="N31" s="38"/>
      <c r="O31" s="56"/>
      <c r="P31" s="56"/>
      <c r="Q31" s="56"/>
      <c r="R31" s="52"/>
      <c r="S31" s="52"/>
    </row>
    <row r="32" spans="1:19" s="40" customFormat="1" x14ac:dyDescent="0.2">
      <c r="A32" s="42" t="s">
        <v>345</v>
      </c>
      <c r="B32" s="38">
        <f>'WY2015 NFSN Chem Sampling'!$N$152+'WY2015 NFSN Chem Sampling'!$P$152</f>
        <v>89</v>
      </c>
      <c r="C32" s="38">
        <f>'WY2015 NFSN Chem Sampling'!$R$152+'WY2015 NFSN Chem Sampling'!$T$152</f>
        <v>89</v>
      </c>
      <c r="D32" s="38">
        <f>'WY2015 NFSN Chem Sampling'!$V$152</f>
        <v>4</v>
      </c>
      <c r="E32" s="38">
        <f>'WY2015 NFSN Chem Sampling'!$X$152+'WY2015 NFSN Chem Sampling'!$Z$152</f>
        <v>91</v>
      </c>
      <c r="F32" s="38">
        <f>'WY2015 NFSN Chem Sampling'!$AB$152</f>
        <v>6</v>
      </c>
      <c r="G32" s="44">
        <f>'WY2015 NFSN Chem Sampling'!AF152+'WY2015 NFSN Chem Sampling'!AJ152+'WY2015 NFSN Chem Sampling'!AL152</f>
        <v>86</v>
      </c>
      <c r="H32" s="38">
        <f>'WY2015 NFSN Chem Sampling'!$AH$152</f>
        <v>4</v>
      </c>
      <c r="I32" s="61">
        <f>'WY2015 NFSN Eco Sampling'!$Q$32+'WY2015 NFSN Eco Sampling'!$Q$33+'WY2015 NFSN Eco Sampling'!$Q$34</f>
        <v>3</v>
      </c>
      <c r="J32" s="61">
        <f>'WY2015 NFSN Eco Sampling'!$T$32+'WY2015 NFSN Eco Sampling'!$T$33+'WY2015 NFSN Eco Sampling'!$T$34</f>
        <v>0</v>
      </c>
      <c r="K32" s="61">
        <f>'WY2015 NFSN Eco Sampling'!$W$32+'WY2015 NFSN Eco Sampling'!$W$33+'WY2015 NFSN Eco Sampling'!$W$34</f>
        <v>3</v>
      </c>
      <c r="L32" s="61">
        <f>'WY2015 NFSN Eco Sampling'!$Z$32+'WY2015 NFSN Eco Sampling'!$Z$33+'WY2015 NFSN Eco Sampling'!$Z$34</f>
        <v>3</v>
      </c>
      <c r="M32" s="90"/>
      <c r="N32" s="38"/>
      <c r="O32" s="56"/>
      <c r="P32" s="56"/>
      <c r="Q32" s="56"/>
      <c r="R32" s="52"/>
      <c r="S32" s="52"/>
    </row>
    <row r="33" spans="1:20" s="40" customFormat="1" x14ac:dyDescent="0.2">
      <c r="A33" s="42" t="s">
        <v>327</v>
      </c>
      <c r="B33" s="38">
        <f>'WY2015 NFSN Chem Sampling'!$N$156+'WY2015 NFSN Chem Sampling'!$P$156</f>
        <v>26</v>
      </c>
      <c r="C33" s="38">
        <f>'WY2015 NFSN Chem Sampling'!$R$156+'WY2015 NFSN Chem Sampling'!$T$156</f>
        <v>25</v>
      </c>
      <c r="D33" s="38">
        <f>'WY2015 NFSN Chem Sampling'!$V$156</f>
        <v>2</v>
      </c>
      <c r="E33" s="38">
        <f>'WY2015 NFSN Chem Sampling'!$X$156+'WY2015 NFSN Chem Sampling'!$Z$156</f>
        <v>25</v>
      </c>
      <c r="F33" s="38">
        <f>'WY2015 NFSN Chem Sampling'!$AB$156</f>
        <v>2</v>
      </c>
      <c r="G33" s="44">
        <f>'WY2015 NFSN Chem Sampling'!AF156+'WY2015 NFSN Chem Sampling'!AJ156+'WY2015 NFSN Chem Sampling'!AL156</f>
        <v>20</v>
      </c>
      <c r="H33" s="38">
        <f>'WY2015 NFSN Chem Sampling'!$AH$156</f>
        <v>1</v>
      </c>
      <c r="I33" s="61">
        <f>'WY2015 NFSN Eco Sampling'!$Q$35</f>
        <v>1</v>
      </c>
      <c r="J33" s="61">
        <f>'WY2015 NFSN Eco Sampling'!$T$35</f>
        <v>0</v>
      </c>
      <c r="K33" s="61">
        <f>'WY2015 NFSN Eco Sampling'!$W$35</f>
        <v>1</v>
      </c>
      <c r="L33" s="61">
        <f>'WY2015 NFSN Eco Sampling'!$Z$35</f>
        <v>1</v>
      </c>
      <c r="M33" s="90"/>
      <c r="N33" s="38"/>
      <c r="O33" s="56"/>
      <c r="P33" s="56"/>
      <c r="Q33" s="56"/>
      <c r="R33" s="52"/>
      <c r="S33" s="52"/>
    </row>
    <row r="34" spans="1:20" s="40" customFormat="1" x14ac:dyDescent="0.2">
      <c r="A34" s="42" t="s">
        <v>340</v>
      </c>
      <c r="B34" s="38">
        <f>'WY2015 NFSN Chem Sampling'!$N$163+'WY2015 NFSN Chem Sampling'!$P$163</f>
        <v>79</v>
      </c>
      <c r="C34" s="38">
        <f>'WY2015 NFSN Chem Sampling'!$R$163+'WY2015 NFSN Chem Sampling'!$T$163</f>
        <v>79</v>
      </c>
      <c r="D34" s="38">
        <f>'WY2015 NFSN Chem Sampling'!$V$163</f>
        <v>4</v>
      </c>
      <c r="E34" s="38">
        <f>'WY2015 NFSN Chem Sampling'!$X$163+'WY2015 NFSN Chem Sampling'!$Z$163</f>
        <v>80</v>
      </c>
      <c r="F34" s="38">
        <f>'WY2015 NFSN Chem Sampling'!$AB$163</f>
        <v>5</v>
      </c>
      <c r="G34" s="44">
        <f>'WY2015 NFSN Chem Sampling'!AF163+'WY2015 NFSN Chem Sampling'!AJ163+'WY2015 NFSN Chem Sampling'!AL163</f>
        <v>76</v>
      </c>
      <c r="H34" s="38">
        <f>'WY2015 NFSN Chem Sampling'!$AH$163</f>
        <v>4</v>
      </c>
      <c r="I34" s="61">
        <f>'WY2015 NFSN Eco Sampling'!$Q$36+'WY2015 NFSN Eco Sampling'!$Q$37</f>
        <v>2</v>
      </c>
      <c r="J34" s="61">
        <f>'WY2015 NFSN Eco Sampling'!$T$36+'WY2015 NFSN Eco Sampling'!$T$37</f>
        <v>0</v>
      </c>
      <c r="K34" s="61">
        <f>'WY2015 NFSN Eco Sampling'!$W$36+'WY2015 NFSN Eco Sampling'!$W$37</f>
        <v>2</v>
      </c>
      <c r="L34" s="61">
        <f>'WY2015 NFSN Eco Sampling'!$Z$36+'WY2015 NFSN Eco Sampling'!$Z$37</f>
        <v>2</v>
      </c>
      <c r="M34" s="90"/>
      <c r="N34" s="38"/>
      <c r="O34" s="56"/>
      <c r="P34" s="56"/>
      <c r="Q34" s="56"/>
      <c r="R34" s="52"/>
      <c r="S34" s="52"/>
    </row>
    <row r="35" spans="1:20" s="40" customFormat="1" x14ac:dyDescent="0.2">
      <c r="A35" s="42" t="s">
        <v>342</v>
      </c>
      <c r="B35" s="38">
        <f>'WY2015 NFSN Chem Sampling'!$N$168+'WY2015 NFSN Chem Sampling'!$P$168</f>
        <v>51</v>
      </c>
      <c r="C35" s="38">
        <f>'WY2015 NFSN Chem Sampling'!$R$168+'WY2015 NFSN Chem Sampling'!$T$168</f>
        <v>50</v>
      </c>
      <c r="D35" s="38">
        <f>'WY2015 NFSN Chem Sampling'!$V$168</f>
        <v>3</v>
      </c>
      <c r="E35" s="38">
        <f>'WY2015 NFSN Chem Sampling'!$X$168+'WY2015 NFSN Chem Sampling'!$Z$168</f>
        <v>51</v>
      </c>
      <c r="F35" s="38">
        <f>'WY2015 NFSN Chem Sampling'!$AB$168</f>
        <v>4</v>
      </c>
      <c r="G35" s="44">
        <f>'WY2015 NFSN Chem Sampling'!AF168+'WY2015 NFSN Chem Sampling'!AJ168+'WY2015 NFSN Chem Sampling'!AL168</f>
        <v>46</v>
      </c>
      <c r="H35" s="38">
        <f>'WY2015 NFSN Chem Sampling'!$AH$168</f>
        <v>2</v>
      </c>
      <c r="I35" s="61">
        <f>'WY2015 NFSN Eco Sampling'!$Q$38+'WY2015 NFSN Eco Sampling'!$Q$39</f>
        <v>2</v>
      </c>
      <c r="J35" s="61">
        <f>'WY2015 NFSN Eco Sampling'!$T$38+'WY2015 NFSN Eco Sampling'!$T$39</f>
        <v>0</v>
      </c>
      <c r="K35" s="61">
        <f>'WY2015 NFSN Eco Sampling'!$W$38+'WY2015 NFSN Eco Sampling'!$W$39</f>
        <v>2</v>
      </c>
      <c r="L35" s="61">
        <f>'WY2015 NFSN Eco Sampling'!$Z$38+'WY2015 NFSN Eco Sampling'!$Z$39</f>
        <v>2</v>
      </c>
      <c r="M35" s="90"/>
      <c r="N35" s="38"/>
      <c r="O35" s="56"/>
      <c r="P35" s="56"/>
      <c r="Q35" s="56"/>
      <c r="R35" s="52"/>
      <c r="S35" s="52"/>
    </row>
    <row r="36" spans="1:20" s="40" customFormat="1" x14ac:dyDescent="0.2">
      <c r="A36" s="42" t="s">
        <v>347</v>
      </c>
      <c r="B36" s="38">
        <f>'WY2015 NFSN Chem Sampling'!$N$173+'WY2015 NFSN Chem Sampling'!$P$173</f>
        <v>51</v>
      </c>
      <c r="C36" s="38">
        <f>'WY2015 NFSN Chem Sampling'!$R$173+'WY2015 NFSN Chem Sampling'!$T$173</f>
        <v>51</v>
      </c>
      <c r="D36" s="38">
        <f>'WY2015 NFSN Chem Sampling'!$V$173</f>
        <v>2</v>
      </c>
      <c r="E36" s="38">
        <f>'WY2015 NFSN Chem Sampling'!$X$173+'WY2015 NFSN Chem Sampling'!$Z$173</f>
        <v>52</v>
      </c>
      <c r="F36" s="38">
        <f>'WY2015 NFSN Chem Sampling'!$AB$173</f>
        <v>3</v>
      </c>
      <c r="G36" s="44">
        <f>'WY2015 NFSN Chem Sampling'!AF173+'WY2015 NFSN Chem Sampling'!AJ173+'WY2015 NFSN Chem Sampling'!AL173</f>
        <v>46</v>
      </c>
      <c r="H36" s="38">
        <f>'WY2015 NFSN Chem Sampling'!$AH$173</f>
        <v>2</v>
      </c>
      <c r="I36" s="61">
        <f>'WY2015 NFSN Eco Sampling'!$Q$40+'WY2015 NFSN Eco Sampling'!$Q$41</f>
        <v>2</v>
      </c>
      <c r="J36" s="61">
        <f>'WY2015 NFSN Eco Sampling'!$T$40+'WY2015 NFSN Eco Sampling'!$T$41</f>
        <v>0</v>
      </c>
      <c r="K36" s="61">
        <f>'WY2015 NFSN Eco Sampling'!$W$40+'WY2015 NFSN Eco Sampling'!$W$41</f>
        <v>2</v>
      </c>
      <c r="L36" s="61">
        <f>'WY2015 NFSN Eco Sampling'!$Z$40+'WY2015 NFSN Eco Sampling'!$Z$41</f>
        <v>2</v>
      </c>
      <c r="M36" s="90"/>
      <c r="N36" s="38"/>
      <c r="O36" s="56"/>
      <c r="P36" s="56"/>
      <c r="Q36" s="56"/>
      <c r="R36" s="52"/>
      <c r="S36" s="52"/>
    </row>
    <row r="37" spans="1:20" s="40" customFormat="1" x14ac:dyDescent="0.2">
      <c r="A37" s="42" t="s">
        <v>334</v>
      </c>
      <c r="B37" s="38">
        <f>'WY2015 NFSN Chem Sampling'!$N$176+'WY2015 NFSN Chem Sampling'!$P$176</f>
        <v>7</v>
      </c>
      <c r="C37" s="38">
        <f>'WY2015 NFSN Chem Sampling'!$R$176+'WY2015 NFSN Chem Sampling'!$T$176</f>
        <v>6</v>
      </c>
      <c r="D37" s="38">
        <f>'WY2015 NFSN Chem Sampling'!$V$176</f>
        <v>1</v>
      </c>
      <c r="E37" s="38">
        <f>'WY2015 NFSN Chem Sampling'!$X$176+'WY2015 NFSN Chem Sampling'!$Z$176</f>
        <v>6</v>
      </c>
      <c r="F37" s="38">
        <f>'WY2015 NFSN Chem Sampling'!$AB$176</f>
        <v>1</v>
      </c>
      <c r="G37" s="44">
        <f>'WY2015 NFSN Chem Sampling'!AF176+'WY2015 NFSN Chem Sampling'!AJ176+'WY2015 NFSN Chem Sampling'!AL176</f>
        <v>0</v>
      </c>
      <c r="H37" s="38">
        <f>'WY2015 NFSN Chem Sampling'!$AH$176</f>
        <v>0</v>
      </c>
      <c r="I37" s="61">
        <f>'WY2015 NFSN Eco Sampling'!$Q$42</f>
        <v>1</v>
      </c>
      <c r="J37" s="61">
        <f>'WY2015 NFSN Eco Sampling'!$T$42</f>
        <v>0</v>
      </c>
      <c r="K37" s="61">
        <f>'WY2015 NFSN Eco Sampling'!$W$42</f>
        <v>1</v>
      </c>
      <c r="L37" s="61">
        <f>'WY2015 NFSN Eco Sampling'!$Z$42</f>
        <v>1</v>
      </c>
      <c r="M37" s="90"/>
      <c r="N37" s="38"/>
      <c r="O37" s="56"/>
      <c r="P37" s="56"/>
      <c r="Q37" s="56"/>
      <c r="R37" s="52"/>
      <c r="S37" s="52"/>
    </row>
    <row r="38" spans="1:20" s="40" customFormat="1" x14ac:dyDescent="0.2">
      <c r="A38" s="42" t="s">
        <v>337</v>
      </c>
      <c r="B38" s="38">
        <f>'WY2015 NFSN Chem Sampling'!$N$180+'WY2015 NFSN Chem Sampling'!$P$180</f>
        <v>22</v>
      </c>
      <c r="C38" s="38">
        <f>'WY2015 NFSN Chem Sampling'!$R$180+'WY2015 NFSN Chem Sampling'!$T$180</f>
        <v>22</v>
      </c>
      <c r="D38" s="38">
        <f>'WY2015 NFSN Chem Sampling'!$V$180</f>
        <v>1</v>
      </c>
      <c r="E38" s="38">
        <f>'WY2015 NFSN Chem Sampling'!$X$180+'WY2015 NFSN Chem Sampling'!$Z$180</f>
        <v>22</v>
      </c>
      <c r="F38" s="38">
        <f>'WY2015 NFSN Chem Sampling'!$AB$180</f>
        <v>1</v>
      </c>
      <c r="G38" s="44">
        <f>'WY2015 NFSN Chem Sampling'!AF180+'WY2015 NFSN Chem Sampling'!AJ180+'WY2015 NFSN Chem Sampling'!AL180</f>
        <v>16</v>
      </c>
      <c r="H38" s="38">
        <f>'WY2015 NFSN Chem Sampling'!$AH$180</f>
        <v>1</v>
      </c>
      <c r="I38" s="61">
        <f>'WY2015 NFSN Eco Sampling'!$Q$43</f>
        <v>1</v>
      </c>
      <c r="J38" s="61">
        <f>'WY2015 NFSN Eco Sampling'!$T$43</f>
        <v>0</v>
      </c>
      <c r="K38" s="61">
        <f>'WY2015 NFSN Eco Sampling'!$W$43</f>
        <v>1</v>
      </c>
      <c r="L38" s="61">
        <f>'WY2015 NFSN Eco Sampling'!$Z$43</f>
        <v>1</v>
      </c>
      <c r="M38" s="90"/>
      <c r="N38" s="38"/>
      <c r="O38" s="56"/>
      <c r="P38" s="56"/>
      <c r="Q38" s="56"/>
      <c r="R38" s="52"/>
      <c r="S38" s="52"/>
    </row>
    <row r="39" spans="1:20" s="40" customFormat="1" x14ac:dyDescent="0.2">
      <c r="A39" s="100" t="s">
        <v>108</v>
      </c>
      <c r="B39" s="43">
        <f t="shared" ref="B39:L39" si="0">SUM(B2:B38)</f>
        <v>1632</v>
      </c>
      <c r="C39" s="43">
        <f t="shared" si="0"/>
        <v>1623</v>
      </c>
      <c r="D39" s="43">
        <f t="shared" si="0"/>
        <v>91</v>
      </c>
      <c r="E39" s="43">
        <f t="shared" si="0"/>
        <v>1642</v>
      </c>
      <c r="F39" s="43">
        <f t="shared" si="0"/>
        <v>110</v>
      </c>
      <c r="G39" s="43">
        <f t="shared" si="0"/>
        <v>1575</v>
      </c>
      <c r="H39" s="43">
        <f t="shared" si="0"/>
        <v>81</v>
      </c>
      <c r="I39" s="43">
        <f t="shared" si="0"/>
        <v>38</v>
      </c>
      <c r="J39" s="43">
        <f t="shared" si="0"/>
        <v>0</v>
      </c>
      <c r="K39" s="43">
        <f t="shared" si="0"/>
        <v>38</v>
      </c>
      <c r="L39" s="43">
        <f t="shared" si="0"/>
        <v>38</v>
      </c>
      <c r="M39" s="40">
        <f>SUM(C39:L39)</f>
        <v>5236</v>
      </c>
      <c r="N39" s="38"/>
      <c r="O39" s="56"/>
      <c r="P39" s="56"/>
      <c r="Q39" s="56"/>
      <c r="R39" s="52"/>
      <c r="S39" s="52"/>
    </row>
    <row r="40" spans="1:20" ht="12.75" x14ac:dyDescent="0.2">
      <c r="L40" s="36"/>
      <c r="M40" s="48" t="s">
        <v>138</v>
      </c>
    </row>
    <row r="41" spans="1:20" s="46" customFormat="1" ht="12.75" x14ac:dyDescent="0.2">
      <c r="A41" s="294" t="s">
        <v>629</v>
      </c>
      <c r="B41" s="294">
        <v>70</v>
      </c>
      <c r="C41" s="294">
        <v>241.64</v>
      </c>
      <c r="D41" s="294">
        <v>241.64</v>
      </c>
      <c r="E41" s="101">
        <v>403.05</v>
      </c>
      <c r="F41" s="101">
        <v>403.05</v>
      </c>
      <c r="G41" s="294">
        <v>801.18</v>
      </c>
      <c r="H41" s="294">
        <v>801.18</v>
      </c>
      <c r="I41" s="294">
        <v>0</v>
      </c>
      <c r="J41" s="294">
        <v>0</v>
      </c>
      <c r="K41" s="172"/>
      <c r="L41" s="294">
        <v>212.88</v>
      </c>
      <c r="N41" s="166"/>
      <c r="O41" s="59"/>
      <c r="P41" s="59"/>
      <c r="Q41" s="59"/>
      <c r="R41" s="47"/>
      <c r="S41" s="47"/>
    </row>
    <row r="42" spans="1:20" s="48" customFormat="1" ht="12.75" x14ac:dyDescent="0.2">
      <c r="A42" s="99" t="s">
        <v>110</v>
      </c>
      <c r="B42" s="47">
        <f t="shared" ref="B42:K42" si="1">B39*B41</f>
        <v>114240</v>
      </c>
      <c r="C42" s="47">
        <f t="shared" si="1"/>
        <v>392181.72</v>
      </c>
      <c r="D42" s="47">
        <f t="shared" si="1"/>
        <v>21989.239999999998</v>
      </c>
      <c r="E42" s="47">
        <f t="shared" si="1"/>
        <v>661808.1</v>
      </c>
      <c r="F42" s="47">
        <f t="shared" si="1"/>
        <v>44335.5</v>
      </c>
      <c r="G42" s="47">
        <f>G39*G41</f>
        <v>1261858.5</v>
      </c>
      <c r="H42" s="47">
        <f>H39*H41</f>
        <v>64895.579999999994</v>
      </c>
      <c r="I42" s="47">
        <f>I39*I41</f>
        <v>0</v>
      </c>
      <c r="J42" s="47">
        <f t="shared" si="1"/>
        <v>0</v>
      </c>
      <c r="K42" s="47">
        <f t="shared" si="1"/>
        <v>0</v>
      </c>
      <c r="L42" s="47">
        <f>L39*L41</f>
        <v>8089.44</v>
      </c>
      <c r="M42" s="47">
        <f>SUM(C42:L42)</f>
        <v>2455158.08</v>
      </c>
      <c r="N42" s="167"/>
      <c r="O42" s="60"/>
      <c r="P42" s="60"/>
      <c r="Q42" s="60"/>
      <c r="R42" s="54"/>
      <c r="S42" s="54"/>
    </row>
    <row r="43" spans="1:20" s="48" customFormat="1" ht="12.75" x14ac:dyDescent="0.2">
      <c r="A43" s="99"/>
      <c r="B43" s="392" t="s">
        <v>676</v>
      </c>
      <c r="C43" s="392"/>
      <c r="D43" s="392"/>
      <c r="E43" s="392"/>
      <c r="F43" s="392"/>
      <c r="G43" s="392"/>
      <c r="H43" s="392"/>
      <c r="I43" s="392"/>
      <c r="J43" s="392"/>
      <c r="K43" s="47"/>
      <c r="L43" s="47"/>
      <c r="M43" s="47"/>
      <c r="N43" s="167"/>
      <c r="O43" s="60"/>
      <c r="P43" s="60"/>
      <c r="Q43" s="60"/>
      <c r="R43" s="54"/>
      <c r="S43" s="54"/>
    </row>
    <row r="44" spans="1:20" ht="33.75" x14ac:dyDescent="0.2">
      <c r="G44" s="49"/>
      <c r="H44" s="49"/>
      <c r="I44" s="49"/>
      <c r="J44" s="49"/>
      <c r="K44" s="49"/>
      <c r="L44" s="49"/>
      <c r="O44" s="82" t="s">
        <v>168</v>
      </c>
      <c r="P44" s="82" t="s">
        <v>167</v>
      </c>
      <c r="Q44" s="82" t="s">
        <v>169</v>
      </c>
      <c r="R44" s="50" t="s">
        <v>115</v>
      </c>
      <c r="S44" s="50" t="s">
        <v>304</v>
      </c>
      <c r="T44" s="33" t="s">
        <v>305</v>
      </c>
    </row>
    <row r="45" spans="1:20" ht="12.75" x14ac:dyDescent="0.2">
      <c r="A45" s="37" t="s">
        <v>326</v>
      </c>
      <c r="B45" s="49">
        <f t="shared" ref="B45:B81" si="2">B2*$B$41</f>
        <v>2380</v>
      </c>
      <c r="C45" s="49">
        <f t="shared" ref="C45:C81" si="3">C2*$C$41</f>
        <v>8215.76</v>
      </c>
      <c r="D45" s="49">
        <f t="shared" ref="D45:D81" si="4">D2*$D$41</f>
        <v>483.28</v>
      </c>
      <c r="E45" s="49">
        <f t="shared" ref="E45:E81" si="5">E2*$E$41</f>
        <v>13703.7</v>
      </c>
      <c r="F45" s="49">
        <f t="shared" ref="F45:F81" si="6">F2*$F$41</f>
        <v>806.1</v>
      </c>
      <c r="G45" s="49">
        <f t="shared" ref="G45:G81" si="7">G2*$G$41</f>
        <v>28842.48</v>
      </c>
      <c r="H45" s="49">
        <f t="shared" ref="H45:H81" si="8">H2*$H$41</f>
        <v>1602.36</v>
      </c>
      <c r="I45" s="49">
        <f t="shared" ref="I45:I81" si="9">I2*$I$41</f>
        <v>0</v>
      </c>
      <c r="J45" s="49">
        <f t="shared" ref="J45:J81" si="10">J2*$J$41</f>
        <v>0</v>
      </c>
      <c r="K45" s="49">
        <f t="shared" ref="K45:K81" si="11">K2*$K$41</f>
        <v>0</v>
      </c>
      <c r="L45" s="49">
        <f t="shared" ref="L45:L81" si="12">L2*$L$41</f>
        <v>0</v>
      </c>
      <c r="M45" s="47">
        <f t="shared" ref="M45:M81" si="13">SUM(C45:L45)</f>
        <v>53653.68</v>
      </c>
      <c r="N45" s="168" t="s">
        <v>326</v>
      </c>
      <c r="O45" s="89">
        <f t="shared" ref="O45:O81" si="14">SUM(C45:H45)</f>
        <v>53653.68</v>
      </c>
      <c r="P45" s="58">
        <f t="shared" ref="P45:P81" si="15">SUM(B45:B45)</f>
        <v>2380</v>
      </c>
      <c r="Q45" s="58">
        <f>O45+P45</f>
        <v>56033.68</v>
      </c>
      <c r="R45" s="88">
        <f t="shared" ref="R45:R81" si="16">SUM(I45:L45)</f>
        <v>0</v>
      </c>
      <c r="S45" s="50">
        <f t="shared" ref="S45:S81" si="17">O45+I45+J45+L45</f>
        <v>53653.68</v>
      </c>
      <c r="T45" s="97">
        <f>Q45+R45</f>
        <v>56033.68</v>
      </c>
    </row>
    <row r="46" spans="1:20" ht="12.75" x14ac:dyDescent="0.2">
      <c r="A46" s="37" t="s">
        <v>415</v>
      </c>
      <c r="B46" s="49">
        <f t="shared" si="2"/>
        <v>560</v>
      </c>
      <c r="C46" s="49">
        <f t="shared" si="3"/>
        <v>1933.12</v>
      </c>
      <c r="D46" s="49">
        <f t="shared" si="4"/>
        <v>0</v>
      </c>
      <c r="E46" s="49">
        <f t="shared" si="5"/>
        <v>3224.4</v>
      </c>
      <c r="F46" s="49">
        <f t="shared" si="6"/>
        <v>0</v>
      </c>
      <c r="G46" s="49">
        <f t="shared" si="7"/>
        <v>2403.54</v>
      </c>
      <c r="H46" s="49">
        <f t="shared" si="8"/>
        <v>801.18</v>
      </c>
      <c r="I46" s="49">
        <f t="shared" si="9"/>
        <v>0</v>
      </c>
      <c r="J46" s="49">
        <f t="shared" si="10"/>
        <v>0</v>
      </c>
      <c r="K46" s="49">
        <f t="shared" si="11"/>
        <v>0</v>
      </c>
      <c r="L46" s="49">
        <f t="shared" si="12"/>
        <v>0</v>
      </c>
      <c r="M46" s="47">
        <f t="shared" si="13"/>
        <v>8362.24</v>
      </c>
      <c r="N46" s="168" t="s">
        <v>415</v>
      </c>
      <c r="O46" s="89">
        <f t="shared" si="14"/>
        <v>8362.24</v>
      </c>
      <c r="P46" s="58">
        <f t="shared" si="15"/>
        <v>560</v>
      </c>
      <c r="Q46" s="58">
        <f t="shared" ref="Q46:Q81" si="18">O46+P46</f>
        <v>8922.24</v>
      </c>
      <c r="R46" s="88">
        <f t="shared" si="16"/>
        <v>0</v>
      </c>
      <c r="S46" s="50">
        <f t="shared" si="17"/>
        <v>8362.24</v>
      </c>
      <c r="T46" s="97">
        <f t="shared" ref="T46:T76" si="19">Q46+R46</f>
        <v>8922.24</v>
      </c>
    </row>
    <row r="47" spans="1:20" ht="12.75" x14ac:dyDescent="0.2">
      <c r="A47" s="37" t="s">
        <v>341</v>
      </c>
      <c r="B47" s="49">
        <f t="shared" si="2"/>
        <v>2940</v>
      </c>
      <c r="C47" s="49">
        <f t="shared" si="3"/>
        <v>9907.24</v>
      </c>
      <c r="D47" s="49">
        <f t="shared" si="4"/>
        <v>724.92</v>
      </c>
      <c r="E47" s="49">
        <f t="shared" si="5"/>
        <v>16525.05</v>
      </c>
      <c r="F47" s="49">
        <f t="shared" si="6"/>
        <v>1209.1500000000001</v>
      </c>
      <c r="G47" s="49">
        <f t="shared" si="7"/>
        <v>24035.399999999998</v>
      </c>
      <c r="H47" s="49">
        <f t="shared" si="8"/>
        <v>1602.36</v>
      </c>
      <c r="I47" s="49">
        <f t="shared" si="9"/>
        <v>0</v>
      </c>
      <c r="J47" s="49">
        <f t="shared" si="10"/>
        <v>0</v>
      </c>
      <c r="K47" s="49">
        <f t="shared" si="11"/>
        <v>0</v>
      </c>
      <c r="L47" s="49">
        <f t="shared" si="12"/>
        <v>425.76</v>
      </c>
      <c r="M47" s="47">
        <f t="shared" si="13"/>
        <v>54429.88</v>
      </c>
      <c r="N47" s="168" t="s">
        <v>341</v>
      </c>
      <c r="O47" s="89">
        <f t="shared" si="14"/>
        <v>54004.119999999995</v>
      </c>
      <c r="P47" s="58">
        <f t="shared" si="15"/>
        <v>2940</v>
      </c>
      <c r="Q47" s="58">
        <f t="shared" si="18"/>
        <v>56944.119999999995</v>
      </c>
      <c r="R47" s="88">
        <f t="shared" si="16"/>
        <v>425.76</v>
      </c>
      <c r="S47" s="50">
        <f t="shared" si="17"/>
        <v>54429.88</v>
      </c>
      <c r="T47" s="97">
        <f t="shared" si="19"/>
        <v>57369.88</v>
      </c>
    </row>
    <row r="48" spans="1:20" ht="12.75" x14ac:dyDescent="0.2">
      <c r="A48" s="37" t="s">
        <v>339</v>
      </c>
      <c r="B48" s="49">
        <f t="shared" si="2"/>
        <v>2030</v>
      </c>
      <c r="C48" s="49">
        <f t="shared" si="3"/>
        <v>6765.92</v>
      </c>
      <c r="D48" s="49">
        <f t="shared" si="4"/>
        <v>483.28</v>
      </c>
      <c r="E48" s="49">
        <f t="shared" si="5"/>
        <v>11285.4</v>
      </c>
      <c r="F48" s="49">
        <f t="shared" si="6"/>
        <v>806.1</v>
      </c>
      <c r="G48" s="49">
        <f t="shared" si="7"/>
        <v>12818.88</v>
      </c>
      <c r="H48" s="49">
        <f t="shared" si="8"/>
        <v>801.18</v>
      </c>
      <c r="I48" s="49">
        <f t="shared" si="9"/>
        <v>0</v>
      </c>
      <c r="J48" s="49">
        <f t="shared" si="10"/>
        <v>0</v>
      </c>
      <c r="K48" s="49">
        <f t="shared" si="11"/>
        <v>0</v>
      </c>
      <c r="L48" s="49">
        <f t="shared" si="12"/>
        <v>425.76</v>
      </c>
      <c r="M48" s="47">
        <f t="shared" si="13"/>
        <v>33386.519999999997</v>
      </c>
      <c r="N48" s="168" t="s">
        <v>339</v>
      </c>
      <c r="O48" s="89">
        <f t="shared" si="14"/>
        <v>32960.759999999995</v>
      </c>
      <c r="P48" s="58">
        <f t="shared" si="15"/>
        <v>2030</v>
      </c>
      <c r="Q48" s="58">
        <f t="shared" si="18"/>
        <v>34990.759999999995</v>
      </c>
      <c r="R48" s="88">
        <f t="shared" si="16"/>
        <v>425.76</v>
      </c>
      <c r="S48" s="50">
        <f t="shared" si="17"/>
        <v>33386.519999999997</v>
      </c>
      <c r="T48" s="97">
        <f t="shared" si="19"/>
        <v>35416.519999999997</v>
      </c>
    </row>
    <row r="49" spans="1:20" ht="12.75" x14ac:dyDescent="0.2">
      <c r="A49" s="37" t="s">
        <v>344</v>
      </c>
      <c r="B49" s="49">
        <f t="shared" si="2"/>
        <v>4690</v>
      </c>
      <c r="C49" s="49">
        <f t="shared" si="3"/>
        <v>15948.24</v>
      </c>
      <c r="D49" s="49">
        <f t="shared" si="4"/>
        <v>1208.1999999999998</v>
      </c>
      <c r="E49" s="49">
        <f t="shared" si="5"/>
        <v>26601.3</v>
      </c>
      <c r="F49" s="49">
        <f t="shared" si="6"/>
        <v>2015.25</v>
      </c>
      <c r="G49" s="49">
        <f t="shared" si="7"/>
        <v>44866.079999999994</v>
      </c>
      <c r="H49" s="49">
        <f t="shared" si="8"/>
        <v>2403.54</v>
      </c>
      <c r="I49" s="49">
        <f t="shared" si="9"/>
        <v>0</v>
      </c>
      <c r="J49" s="49">
        <f t="shared" si="10"/>
        <v>0</v>
      </c>
      <c r="K49" s="49">
        <f t="shared" si="11"/>
        <v>0</v>
      </c>
      <c r="L49" s="49">
        <f t="shared" si="12"/>
        <v>425.76</v>
      </c>
      <c r="M49" s="47">
        <f t="shared" si="13"/>
        <v>93468.369999999981</v>
      </c>
      <c r="N49" s="168" t="s">
        <v>344</v>
      </c>
      <c r="O49" s="89">
        <f t="shared" si="14"/>
        <v>93042.609999999986</v>
      </c>
      <c r="P49" s="58">
        <f t="shared" si="15"/>
        <v>4690</v>
      </c>
      <c r="Q49" s="58">
        <f t="shared" si="18"/>
        <v>97732.609999999986</v>
      </c>
      <c r="R49" s="88">
        <f t="shared" si="16"/>
        <v>425.76</v>
      </c>
      <c r="S49" s="50">
        <f t="shared" si="17"/>
        <v>93468.369999999981</v>
      </c>
      <c r="T49" s="97">
        <f t="shared" si="19"/>
        <v>98158.369999999981</v>
      </c>
    </row>
    <row r="50" spans="1:20" ht="12.75" x14ac:dyDescent="0.2">
      <c r="A50" s="37" t="s">
        <v>336</v>
      </c>
      <c r="B50" s="49">
        <f t="shared" si="2"/>
        <v>4410</v>
      </c>
      <c r="C50" s="49">
        <f t="shared" si="3"/>
        <v>15223.32</v>
      </c>
      <c r="D50" s="49">
        <f t="shared" si="4"/>
        <v>724.92</v>
      </c>
      <c r="E50" s="49">
        <f t="shared" si="5"/>
        <v>25795.200000000001</v>
      </c>
      <c r="F50" s="49">
        <f t="shared" si="6"/>
        <v>1612.2</v>
      </c>
      <c r="G50" s="49">
        <f t="shared" si="7"/>
        <v>52877.88</v>
      </c>
      <c r="H50" s="49">
        <f t="shared" si="8"/>
        <v>2403.54</v>
      </c>
      <c r="I50" s="49">
        <f t="shared" si="9"/>
        <v>0</v>
      </c>
      <c r="J50" s="49">
        <f t="shared" si="10"/>
        <v>0</v>
      </c>
      <c r="K50" s="49">
        <f t="shared" si="11"/>
        <v>0</v>
      </c>
      <c r="L50" s="49">
        <f t="shared" si="12"/>
        <v>212.88</v>
      </c>
      <c r="M50" s="47">
        <f t="shared" si="13"/>
        <v>98849.939999999988</v>
      </c>
      <c r="N50" s="168" t="s">
        <v>336</v>
      </c>
      <c r="O50" s="89">
        <f t="shared" si="14"/>
        <v>98637.059999999983</v>
      </c>
      <c r="P50" s="58">
        <f t="shared" si="15"/>
        <v>4410</v>
      </c>
      <c r="Q50" s="58">
        <f t="shared" si="18"/>
        <v>103047.05999999998</v>
      </c>
      <c r="R50" s="88">
        <f t="shared" si="16"/>
        <v>212.88</v>
      </c>
      <c r="S50" s="50">
        <f t="shared" si="17"/>
        <v>98849.939999999988</v>
      </c>
      <c r="T50" s="97">
        <f t="shared" si="19"/>
        <v>103259.93999999999</v>
      </c>
    </row>
    <row r="51" spans="1:20" ht="12.75" x14ac:dyDescent="0.2">
      <c r="A51" s="37" t="s">
        <v>320</v>
      </c>
      <c r="B51" s="49">
        <f t="shared" si="2"/>
        <v>3570</v>
      </c>
      <c r="C51" s="49">
        <f t="shared" si="3"/>
        <v>12323.64</v>
      </c>
      <c r="D51" s="49">
        <f t="shared" si="4"/>
        <v>483.28</v>
      </c>
      <c r="E51" s="49">
        <f t="shared" si="5"/>
        <v>20958.600000000002</v>
      </c>
      <c r="F51" s="49">
        <f t="shared" si="6"/>
        <v>1209.1500000000001</v>
      </c>
      <c r="G51" s="49">
        <f t="shared" si="7"/>
        <v>36854.28</v>
      </c>
      <c r="H51" s="49">
        <f t="shared" si="8"/>
        <v>1602.36</v>
      </c>
      <c r="I51" s="49">
        <f t="shared" si="9"/>
        <v>0</v>
      </c>
      <c r="J51" s="49">
        <f t="shared" si="10"/>
        <v>0</v>
      </c>
      <c r="K51" s="49">
        <f t="shared" si="11"/>
        <v>0</v>
      </c>
      <c r="L51" s="49">
        <f t="shared" si="12"/>
        <v>425.76</v>
      </c>
      <c r="M51" s="47">
        <f t="shared" si="13"/>
        <v>73857.070000000007</v>
      </c>
      <c r="N51" s="168" t="s">
        <v>320</v>
      </c>
      <c r="O51" s="89">
        <f t="shared" si="14"/>
        <v>73431.310000000012</v>
      </c>
      <c r="P51" s="58">
        <f t="shared" si="15"/>
        <v>3570</v>
      </c>
      <c r="Q51" s="58">
        <f t="shared" si="18"/>
        <v>77001.310000000012</v>
      </c>
      <c r="R51" s="88">
        <f t="shared" si="16"/>
        <v>425.76</v>
      </c>
      <c r="S51" s="50">
        <f t="shared" si="17"/>
        <v>73857.070000000007</v>
      </c>
      <c r="T51" s="97">
        <f t="shared" si="19"/>
        <v>77427.070000000007</v>
      </c>
    </row>
    <row r="52" spans="1:20" ht="12.75" x14ac:dyDescent="0.2">
      <c r="A52" s="37" t="s">
        <v>366</v>
      </c>
      <c r="B52" s="49">
        <f t="shared" si="2"/>
        <v>1050</v>
      </c>
      <c r="C52" s="49">
        <f t="shared" si="3"/>
        <v>3624.6</v>
      </c>
      <c r="D52" s="49">
        <f t="shared" si="4"/>
        <v>241.64</v>
      </c>
      <c r="E52" s="49">
        <f t="shared" si="5"/>
        <v>6045.75</v>
      </c>
      <c r="F52" s="49">
        <f t="shared" si="6"/>
        <v>403.05</v>
      </c>
      <c r="G52" s="49">
        <f t="shared" si="7"/>
        <v>12818.88</v>
      </c>
      <c r="H52" s="49">
        <f t="shared" si="8"/>
        <v>801.18</v>
      </c>
      <c r="I52" s="49">
        <f t="shared" si="9"/>
        <v>0</v>
      </c>
      <c r="J52" s="49">
        <f t="shared" si="10"/>
        <v>0</v>
      </c>
      <c r="K52" s="49">
        <f t="shared" si="11"/>
        <v>0</v>
      </c>
      <c r="L52" s="49">
        <f t="shared" si="12"/>
        <v>0</v>
      </c>
      <c r="M52" s="47">
        <f t="shared" si="13"/>
        <v>23935.1</v>
      </c>
      <c r="N52" s="168" t="s">
        <v>366</v>
      </c>
      <c r="O52" s="89">
        <f t="shared" si="14"/>
        <v>23935.1</v>
      </c>
      <c r="P52" s="58">
        <f t="shared" si="15"/>
        <v>1050</v>
      </c>
      <c r="Q52" s="58">
        <f t="shared" si="18"/>
        <v>24985.1</v>
      </c>
      <c r="R52" s="88">
        <f t="shared" si="16"/>
        <v>0</v>
      </c>
      <c r="S52" s="50">
        <f t="shared" si="17"/>
        <v>23935.1</v>
      </c>
      <c r="T52" s="97">
        <f t="shared" si="19"/>
        <v>24985.1</v>
      </c>
    </row>
    <row r="53" spans="1:20" ht="12.75" x14ac:dyDescent="0.2">
      <c r="A53" s="37" t="s">
        <v>324</v>
      </c>
      <c r="B53" s="49">
        <f t="shared" si="2"/>
        <v>4620</v>
      </c>
      <c r="C53" s="49">
        <f t="shared" si="3"/>
        <v>15706.599999999999</v>
      </c>
      <c r="D53" s="49">
        <f t="shared" si="4"/>
        <v>966.56</v>
      </c>
      <c r="E53" s="49">
        <f t="shared" si="5"/>
        <v>26601.3</v>
      </c>
      <c r="F53" s="49">
        <f t="shared" si="6"/>
        <v>2015.25</v>
      </c>
      <c r="G53" s="49">
        <f t="shared" si="7"/>
        <v>49673.159999999996</v>
      </c>
      <c r="H53" s="49">
        <f t="shared" si="8"/>
        <v>2403.54</v>
      </c>
      <c r="I53" s="49">
        <f t="shared" si="9"/>
        <v>0</v>
      </c>
      <c r="J53" s="49">
        <f t="shared" si="10"/>
        <v>0</v>
      </c>
      <c r="K53" s="49">
        <f t="shared" si="11"/>
        <v>0</v>
      </c>
      <c r="L53" s="49">
        <f t="shared" si="12"/>
        <v>425.76</v>
      </c>
      <c r="M53" s="47">
        <f t="shared" si="13"/>
        <v>97792.169999999984</v>
      </c>
      <c r="N53" s="168" t="s">
        <v>324</v>
      </c>
      <c r="O53" s="89">
        <f t="shared" si="14"/>
        <v>97366.409999999989</v>
      </c>
      <c r="P53" s="58">
        <f t="shared" si="15"/>
        <v>4620</v>
      </c>
      <c r="Q53" s="58">
        <f t="shared" si="18"/>
        <v>101986.40999999999</v>
      </c>
      <c r="R53" s="88">
        <f t="shared" si="16"/>
        <v>425.76</v>
      </c>
      <c r="S53" s="50">
        <f t="shared" si="17"/>
        <v>97792.169999999984</v>
      </c>
      <c r="T53" s="97">
        <f t="shared" si="19"/>
        <v>102412.16999999998</v>
      </c>
    </row>
    <row r="54" spans="1:20" ht="12.75" x14ac:dyDescent="0.2">
      <c r="A54" s="37" t="s">
        <v>346</v>
      </c>
      <c r="B54" s="49">
        <f t="shared" si="2"/>
        <v>4130</v>
      </c>
      <c r="C54" s="49">
        <f t="shared" si="3"/>
        <v>14256.759999999998</v>
      </c>
      <c r="D54" s="49">
        <f t="shared" si="4"/>
        <v>724.92</v>
      </c>
      <c r="E54" s="49">
        <f t="shared" si="5"/>
        <v>24183</v>
      </c>
      <c r="F54" s="49">
        <f t="shared" si="6"/>
        <v>1612.2</v>
      </c>
      <c r="G54" s="49">
        <f t="shared" si="7"/>
        <v>49673.159999999996</v>
      </c>
      <c r="H54" s="49">
        <f t="shared" si="8"/>
        <v>2403.54</v>
      </c>
      <c r="I54" s="49">
        <f t="shared" si="9"/>
        <v>0</v>
      </c>
      <c r="J54" s="49">
        <f t="shared" si="10"/>
        <v>0</v>
      </c>
      <c r="K54" s="49">
        <f t="shared" si="11"/>
        <v>0</v>
      </c>
      <c r="L54" s="49">
        <f t="shared" si="12"/>
        <v>212.88</v>
      </c>
      <c r="M54" s="47">
        <f t="shared" si="13"/>
        <v>93066.459999999992</v>
      </c>
      <c r="N54" s="168" t="s">
        <v>346</v>
      </c>
      <c r="O54" s="89">
        <f t="shared" si="14"/>
        <v>92853.579999999987</v>
      </c>
      <c r="P54" s="58">
        <f t="shared" si="15"/>
        <v>4130</v>
      </c>
      <c r="Q54" s="58">
        <f t="shared" si="18"/>
        <v>96983.579999999987</v>
      </c>
      <c r="R54" s="88">
        <f t="shared" si="16"/>
        <v>212.88</v>
      </c>
      <c r="S54" s="50">
        <f t="shared" si="17"/>
        <v>93066.459999999992</v>
      </c>
      <c r="T54" s="97">
        <f t="shared" si="19"/>
        <v>97196.459999999992</v>
      </c>
    </row>
    <row r="55" spans="1:20" ht="12.75" x14ac:dyDescent="0.2">
      <c r="A55" s="37" t="s">
        <v>331</v>
      </c>
      <c r="B55" s="49">
        <f t="shared" si="2"/>
        <v>1050</v>
      </c>
      <c r="C55" s="49">
        <f t="shared" si="3"/>
        <v>3624.6</v>
      </c>
      <c r="D55" s="49">
        <f t="shared" si="4"/>
        <v>241.64</v>
      </c>
      <c r="E55" s="49">
        <f t="shared" si="5"/>
        <v>6045.75</v>
      </c>
      <c r="F55" s="49">
        <f t="shared" si="6"/>
        <v>403.05</v>
      </c>
      <c r="G55" s="49">
        <f t="shared" si="7"/>
        <v>12818.88</v>
      </c>
      <c r="H55" s="49">
        <f t="shared" si="8"/>
        <v>801.18</v>
      </c>
      <c r="I55" s="49">
        <f t="shared" si="9"/>
        <v>0</v>
      </c>
      <c r="J55" s="49">
        <f t="shared" si="10"/>
        <v>0</v>
      </c>
      <c r="K55" s="49">
        <f t="shared" si="11"/>
        <v>0</v>
      </c>
      <c r="L55" s="49">
        <f t="shared" si="12"/>
        <v>0</v>
      </c>
      <c r="M55" s="47">
        <f t="shared" si="13"/>
        <v>23935.1</v>
      </c>
      <c r="N55" s="168" t="s">
        <v>331</v>
      </c>
      <c r="O55" s="89">
        <f t="shared" si="14"/>
        <v>23935.1</v>
      </c>
      <c r="P55" s="58">
        <f t="shared" si="15"/>
        <v>1050</v>
      </c>
      <c r="Q55" s="58">
        <f t="shared" si="18"/>
        <v>24985.1</v>
      </c>
      <c r="R55" s="88">
        <f t="shared" si="16"/>
        <v>0</v>
      </c>
      <c r="S55" s="50">
        <f t="shared" si="17"/>
        <v>23935.1</v>
      </c>
      <c r="T55" s="97">
        <f t="shared" si="19"/>
        <v>24985.1</v>
      </c>
    </row>
    <row r="56" spans="1:20" ht="12.75" x14ac:dyDescent="0.2">
      <c r="A56" s="37" t="s">
        <v>333</v>
      </c>
      <c r="B56" s="49">
        <f t="shared" si="2"/>
        <v>3080</v>
      </c>
      <c r="C56" s="49">
        <f t="shared" si="3"/>
        <v>10632.16</v>
      </c>
      <c r="D56" s="49">
        <f t="shared" si="4"/>
        <v>483.28</v>
      </c>
      <c r="E56" s="49">
        <f t="shared" si="5"/>
        <v>18137.25</v>
      </c>
      <c r="F56" s="49">
        <f t="shared" si="6"/>
        <v>1209.1500000000001</v>
      </c>
      <c r="G56" s="49">
        <f t="shared" si="7"/>
        <v>36854.28</v>
      </c>
      <c r="H56" s="49">
        <f t="shared" si="8"/>
        <v>1602.36</v>
      </c>
      <c r="I56" s="49">
        <f t="shared" si="9"/>
        <v>0</v>
      </c>
      <c r="J56" s="49">
        <f t="shared" si="10"/>
        <v>0</v>
      </c>
      <c r="K56" s="49">
        <f t="shared" si="11"/>
        <v>0</v>
      </c>
      <c r="L56" s="49">
        <f t="shared" si="12"/>
        <v>212.88</v>
      </c>
      <c r="M56" s="47">
        <f t="shared" si="13"/>
        <v>69131.360000000001</v>
      </c>
      <c r="N56" s="168" t="s">
        <v>333</v>
      </c>
      <c r="O56" s="89">
        <f t="shared" si="14"/>
        <v>68918.48</v>
      </c>
      <c r="P56" s="58">
        <f t="shared" si="15"/>
        <v>3080</v>
      </c>
      <c r="Q56" s="58">
        <f t="shared" si="18"/>
        <v>71998.48</v>
      </c>
      <c r="R56" s="88">
        <f t="shared" si="16"/>
        <v>212.88</v>
      </c>
      <c r="S56" s="50">
        <f t="shared" si="17"/>
        <v>69131.360000000001</v>
      </c>
      <c r="T56" s="97">
        <f t="shared" si="19"/>
        <v>72211.360000000001</v>
      </c>
    </row>
    <row r="57" spans="1:20" ht="12.75" x14ac:dyDescent="0.2">
      <c r="A57" s="37" t="s">
        <v>328</v>
      </c>
      <c r="B57" s="49">
        <f t="shared" si="2"/>
        <v>5950</v>
      </c>
      <c r="C57" s="49">
        <f t="shared" si="3"/>
        <v>20539.399999999998</v>
      </c>
      <c r="D57" s="49">
        <f t="shared" si="4"/>
        <v>1208.1999999999998</v>
      </c>
      <c r="E57" s="49">
        <f t="shared" si="5"/>
        <v>34662.300000000003</v>
      </c>
      <c r="F57" s="49">
        <f t="shared" si="6"/>
        <v>2418.3000000000002</v>
      </c>
      <c r="G57" s="49">
        <f t="shared" si="7"/>
        <v>72106.2</v>
      </c>
      <c r="H57" s="49">
        <f t="shared" si="8"/>
        <v>4005.8999999999996</v>
      </c>
      <c r="I57" s="49">
        <f t="shared" si="9"/>
        <v>0</v>
      </c>
      <c r="J57" s="49">
        <f t="shared" si="10"/>
        <v>0</v>
      </c>
      <c r="K57" s="49">
        <f t="shared" si="11"/>
        <v>0</v>
      </c>
      <c r="L57" s="49">
        <f t="shared" si="12"/>
        <v>212.88</v>
      </c>
      <c r="M57" s="47">
        <f t="shared" si="13"/>
        <v>135153.18</v>
      </c>
      <c r="N57" s="168" t="s">
        <v>328</v>
      </c>
      <c r="O57" s="89">
        <f t="shared" si="14"/>
        <v>134940.29999999999</v>
      </c>
      <c r="P57" s="58">
        <f t="shared" si="15"/>
        <v>5950</v>
      </c>
      <c r="Q57" s="58">
        <f t="shared" si="18"/>
        <v>140890.29999999999</v>
      </c>
      <c r="R57" s="88">
        <f t="shared" si="16"/>
        <v>212.88</v>
      </c>
      <c r="S57" s="50">
        <f t="shared" si="17"/>
        <v>135153.18</v>
      </c>
      <c r="T57" s="97">
        <f t="shared" si="19"/>
        <v>141103.18</v>
      </c>
    </row>
    <row r="58" spans="1:20" ht="12.75" x14ac:dyDescent="0.2">
      <c r="A58" s="37" t="s">
        <v>349</v>
      </c>
      <c r="B58" s="49">
        <f t="shared" si="2"/>
        <v>2380</v>
      </c>
      <c r="C58" s="49">
        <f t="shared" si="3"/>
        <v>8215.76</v>
      </c>
      <c r="D58" s="49">
        <f t="shared" si="4"/>
        <v>483.28</v>
      </c>
      <c r="E58" s="49">
        <f t="shared" si="5"/>
        <v>13703.7</v>
      </c>
      <c r="F58" s="49">
        <f t="shared" si="6"/>
        <v>806.1</v>
      </c>
      <c r="G58" s="49">
        <f t="shared" si="7"/>
        <v>28842.48</v>
      </c>
      <c r="H58" s="49">
        <f t="shared" si="8"/>
        <v>1602.36</v>
      </c>
      <c r="I58" s="49">
        <f t="shared" si="9"/>
        <v>0</v>
      </c>
      <c r="J58" s="49">
        <f t="shared" si="10"/>
        <v>0</v>
      </c>
      <c r="K58" s="49">
        <f t="shared" si="11"/>
        <v>0</v>
      </c>
      <c r="L58" s="49">
        <f t="shared" si="12"/>
        <v>0</v>
      </c>
      <c r="M58" s="47">
        <f t="shared" si="13"/>
        <v>53653.68</v>
      </c>
      <c r="N58" s="168" t="s">
        <v>349</v>
      </c>
      <c r="O58" s="89">
        <f t="shared" si="14"/>
        <v>53653.68</v>
      </c>
      <c r="P58" s="58">
        <f t="shared" si="15"/>
        <v>2380</v>
      </c>
      <c r="Q58" s="58">
        <f t="shared" si="18"/>
        <v>56033.68</v>
      </c>
      <c r="R58" s="88">
        <f t="shared" si="16"/>
        <v>0</v>
      </c>
      <c r="S58" s="50">
        <f t="shared" si="17"/>
        <v>53653.68</v>
      </c>
      <c r="T58" s="97">
        <f t="shared" si="19"/>
        <v>56033.68</v>
      </c>
    </row>
    <row r="59" spans="1:20" ht="12.75" x14ac:dyDescent="0.2">
      <c r="A59" s="37" t="s">
        <v>371</v>
      </c>
      <c r="B59" s="49">
        <f t="shared" si="2"/>
        <v>4200</v>
      </c>
      <c r="C59" s="49">
        <f t="shared" si="3"/>
        <v>14498.4</v>
      </c>
      <c r="D59" s="49">
        <f t="shared" si="4"/>
        <v>966.56</v>
      </c>
      <c r="E59" s="49">
        <f t="shared" si="5"/>
        <v>24183</v>
      </c>
      <c r="F59" s="49">
        <f t="shared" si="6"/>
        <v>1612.2</v>
      </c>
      <c r="G59" s="49">
        <f t="shared" si="7"/>
        <v>51275.519999999997</v>
      </c>
      <c r="H59" s="49">
        <f t="shared" si="8"/>
        <v>3204.72</v>
      </c>
      <c r="I59" s="49">
        <f t="shared" si="9"/>
        <v>0</v>
      </c>
      <c r="J59" s="49">
        <f t="shared" si="10"/>
        <v>0</v>
      </c>
      <c r="K59" s="49">
        <f t="shared" si="11"/>
        <v>0</v>
      </c>
      <c r="L59" s="49">
        <f t="shared" si="12"/>
        <v>0</v>
      </c>
      <c r="M59" s="47">
        <f t="shared" si="13"/>
        <v>95740.4</v>
      </c>
      <c r="N59" s="168" t="s">
        <v>371</v>
      </c>
      <c r="O59" s="89">
        <f t="shared" si="14"/>
        <v>95740.4</v>
      </c>
      <c r="P59" s="58">
        <f t="shared" si="15"/>
        <v>4200</v>
      </c>
      <c r="Q59" s="58">
        <f t="shared" si="18"/>
        <v>99940.4</v>
      </c>
      <c r="R59" s="88">
        <f t="shared" si="16"/>
        <v>0</v>
      </c>
      <c r="S59" s="50">
        <f t="shared" si="17"/>
        <v>95740.4</v>
      </c>
      <c r="T59" s="97">
        <f t="shared" si="19"/>
        <v>99940.4</v>
      </c>
    </row>
    <row r="60" spans="1:20" ht="12.75" x14ac:dyDescent="0.2">
      <c r="A60" s="37" t="s">
        <v>338</v>
      </c>
      <c r="B60" s="49">
        <f t="shared" si="2"/>
        <v>7070</v>
      </c>
      <c r="C60" s="49">
        <f t="shared" si="3"/>
        <v>24405.64</v>
      </c>
      <c r="D60" s="49">
        <f t="shared" si="4"/>
        <v>1449.84</v>
      </c>
      <c r="E60" s="49">
        <f t="shared" si="5"/>
        <v>40708.050000000003</v>
      </c>
      <c r="F60" s="49">
        <f t="shared" si="6"/>
        <v>2418.3000000000002</v>
      </c>
      <c r="G60" s="49">
        <f t="shared" si="7"/>
        <v>80118</v>
      </c>
      <c r="H60" s="49">
        <f t="shared" si="8"/>
        <v>4807.08</v>
      </c>
      <c r="I60" s="49">
        <f t="shared" si="9"/>
        <v>0</v>
      </c>
      <c r="J60" s="49">
        <f t="shared" si="10"/>
        <v>0</v>
      </c>
      <c r="K60" s="49">
        <f t="shared" si="11"/>
        <v>0</v>
      </c>
      <c r="L60" s="49">
        <f t="shared" si="12"/>
        <v>212.88</v>
      </c>
      <c r="M60" s="47">
        <f t="shared" si="13"/>
        <v>154119.79</v>
      </c>
      <c r="N60" s="168" t="s">
        <v>338</v>
      </c>
      <c r="O60" s="89">
        <f t="shared" si="14"/>
        <v>153906.91</v>
      </c>
      <c r="P60" s="58">
        <f t="shared" si="15"/>
        <v>7070</v>
      </c>
      <c r="Q60" s="58">
        <f t="shared" si="18"/>
        <v>160976.91</v>
      </c>
      <c r="R60" s="88">
        <f t="shared" si="16"/>
        <v>212.88</v>
      </c>
      <c r="S60" s="50">
        <f t="shared" si="17"/>
        <v>154119.79</v>
      </c>
      <c r="T60" s="97">
        <f t="shared" si="19"/>
        <v>161189.79</v>
      </c>
    </row>
    <row r="61" spans="1:20" ht="12.75" x14ac:dyDescent="0.2">
      <c r="A61" s="37" t="s">
        <v>323</v>
      </c>
      <c r="B61" s="49">
        <f t="shared" si="2"/>
        <v>4620</v>
      </c>
      <c r="C61" s="49">
        <f t="shared" si="3"/>
        <v>15706.599999999999</v>
      </c>
      <c r="D61" s="49">
        <f t="shared" si="4"/>
        <v>966.56</v>
      </c>
      <c r="E61" s="49">
        <f t="shared" si="5"/>
        <v>26601.3</v>
      </c>
      <c r="F61" s="49">
        <f t="shared" si="6"/>
        <v>2015.25</v>
      </c>
      <c r="G61" s="49">
        <f t="shared" si="7"/>
        <v>49673.159999999996</v>
      </c>
      <c r="H61" s="49">
        <f t="shared" si="8"/>
        <v>2403.54</v>
      </c>
      <c r="I61" s="49">
        <f t="shared" si="9"/>
        <v>0</v>
      </c>
      <c r="J61" s="49">
        <f t="shared" si="10"/>
        <v>0</v>
      </c>
      <c r="K61" s="49">
        <f t="shared" si="11"/>
        <v>0</v>
      </c>
      <c r="L61" s="49">
        <f t="shared" si="12"/>
        <v>425.76</v>
      </c>
      <c r="M61" s="47">
        <f t="shared" si="13"/>
        <v>97792.169999999984</v>
      </c>
      <c r="N61" s="168" t="s">
        <v>323</v>
      </c>
      <c r="O61" s="89">
        <f t="shared" si="14"/>
        <v>97366.409999999989</v>
      </c>
      <c r="P61" s="58">
        <f t="shared" si="15"/>
        <v>4620</v>
      </c>
      <c r="Q61" s="58">
        <f t="shared" si="18"/>
        <v>101986.40999999999</v>
      </c>
      <c r="R61" s="88">
        <f t="shared" si="16"/>
        <v>425.76</v>
      </c>
      <c r="S61" s="50">
        <f t="shared" si="17"/>
        <v>97792.169999999984</v>
      </c>
      <c r="T61" s="97">
        <f t="shared" si="19"/>
        <v>102412.16999999998</v>
      </c>
    </row>
    <row r="62" spans="1:20" ht="12.75" x14ac:dyDescent="0.2">
      <c r="A62" s="37" t="s">
        <v>329</v>
      </c>
      <c r="B62" s="49">
        <f t="shared" si="2"/>
        <v>1750</v>
      </c>
      <c r="C62" s="49">
        <f t="shared" si="3"/>
        <v>6041</v>
      </c>
      <c r="D62" s="49">
        <f t="shared" si="4"/>
        <v>241.64</v>
      </c>
      <c r="E62" s="49">
        <f t="shared" si="5"/>
        <v>10479.300000000001</v>
      </c>
      <c r="F62" s="49">
        <f t="shared" si="6"/>
        <v>806.1</v>
      </c>
      <c r="G62" s="49">
        <f t="shared" si="7"/>
        <v>20830.68</v>
      </c>
      <c r="H62" s="49">
        <f t="shared" si="8"/>
        <v>801.18</v>
      </c>
      <c r="I62" s="49">
        <f t="shared" si="9"/>
        <v>0</v>
      </c>
      <c r="J62" s="49">
        <f t="shared" si="10"/>
        <v>0</v>
      </c>
      <c r="K62" s="49">
        <f t="shared" si="11"/>
        <v>0</v>
      </c>
      <c r="L62" s="49">
        <f t="shared" si="12"/>
        <v>0</v>
      </c>
      <c r="M62" s="47">
        <f t="shared" si="13"/>
        <v>39199.9</v>
      </c>
      <c r="N62" s="168" t="s">
        <v>329</v>
      </c>
      <c r="O62" s="89">
        <f t="shared" si="14"/>
        <v>39199.9</v>
      </c>
      <c r="P62" s="58">
        <f t="shared" si="15"/>
        <v>1750</v>
      </c>
      <c r="Q62" s="58">
        <f t="shared" si="18"/>
        <v>40949.9</v>
      </c>
      <c r="R62" s="88">
        <f t="shared" si="16"/>
        <v>0</v>
      </c>
      <c r="S62" s="50">
        <f t="shared" si="17"/>
        <v>39199.9</v>
      </c>
      <c r="T62" s="97">
        <f t="shared" si="19"/>
        <v>40949.9</v>
      </c>
    </row>
    <row r="63" spans="1:20" ht="12.75" x14ac:dyDescent="0.2">
      <c r="A63" s="37" t="s">
        <v>332</v>
      </c>
      <c r="B63" s="49">
        <f t="shared" si="2"/>
        <v>2800</v>
      </c>
      <c r="C63" s="49">
        <f t="shared" si="3"/>
        <v>9665.5999999999985</v>
      </c>
      <c r="D63" s="49">
        <f t="shared" si="4"/>
        <v>483.28</v>
      </c>
      <c r="E63" s="49">
        <f t="shared" si="5"/>
        <v>16525.05</v>
      </c>
      <c r="F63" s="49">
        <f t="shared" si="6"/>
        <v>1209.1500000000001</v>
      </c>
      <c r="G63" s="49">
        <f t="shared" si="7"/>
        <v>33649.56</v>
      </c>
      <c r="H63" s="49">
        <f t="shared" si="8"/>
        <v>801.18</v>
      </c>
      <c r="I63" s="49">
        <f t="shared" si="9"/>
        <v>0</v>
      </c>
      <c r="J63" s="49">
        <f t="shared" si="10"/>
        <v>0</v>
      </c>
      <c r="K63" s="49">
        <f t="shared" si="11"/>
        <v>0</v>
      </c>
      <c r="L63" s="49">
        <f t="shared" si="12"/>
        <v>212.88</v>
      </c>
      <c r="M63" s="47">
        <f t="shared" si="13"/>
        <v>62546.7</v>
      </c>
      <c r="N63" s="168" t="s">
        <v>332</v>
      </c>
      <c r="O63" s="89">
        <f t="shared" si="14"/>
        <v>62333.82</v>
      </c>
      <c r="P63" s="58">
        <f t="shared" si="15"/>
        <v>2800</v>
      </c>
      <c r="Q63" s="58">
        <f t="shared" si="18"/>
        <v>65133.82</v>
      </c>
      <c r="R63" s="88">
        <f t="shared" si="16"/>
        <v>212.88</v>
      </c>
      <c r="S63" s="50">
        <f t="shared" si="17"/>
        <v>62546.7</v>
      </c>
      <c r="T63" s="97">
        <f t="shared" si="19"/>
        <v>65346.7</v>
      </c>
    </row>
    <row r="64" spans="1:20" ht="12.75" x14ac:dyDescent="0.2">
      <c r="A64" s="37" t="s">
        <v>355</v>
      </c>
      <c r="B64" s="49">
        <f t="shared" si="2"/>
        <v>4130</v>
      </c>
      <c r="C64" s="49">
        <f t="shared" si="3"/>
        <v>14256.759999999998</v>
      </c>
      <c r="D64" s="49">
        <f t="shared" si="4"/>
        <v>724.92</v>
      </c>
      <c r="E64" s="49">
        <f t="shared" si="5"/>
        <v>24183</v>
      </c>
      <c r="F64" s="49">
        <f t="shared" si="6"/>
        <v>1612.2</v>
      </c>
      <c r="G64" s="49">
        <f t="shared" si="7"/>
        <v>49673.159999999996</v>
      </c>
      <c r="H64" s="49">
        <f t="shared" si="8"/>
        <v>2403.54</v>
      </c>
      <c r="I64" s="49">
        <f t="shared" si="9"/>
        <v>0</v>
      </c>
      <c r="J64" s="49">
        <f t="shared" si="10"/>
        <v>0</v>
      </c>
      <c r="K64" s="49">
        <f t="shared" si="11"/>
        <v>0</v>
      </c>
      <c r="L64" s="49">
        <f t="shared" si="12"/>
        <v>212.88</v>
      </c>
      <c r="M64" s="47">
        <f t="shared" si="13"/>
        <v>93066.459999999992</v>
      </c>
      <c r="N64" s="168" t="s">
        <v>355</v>
      </c>
      <c r="O64" s="89">
        <f t="shared" si="14"/>
        <v>92853.579999999987</v>
      </c>
      <c r="P64" s="58">
        <f t="shared" si="15"/>
        <v>4130</v>
      </c>
      <c r="Q64" s="58">
        <f t="shared" si="18"/>
        <v>96983.579999999987</v>
      </c>
      <c r="R64" s="88">
        <f t="shared" si="16"/>
        <v>212.88</v>
      </c>
      <c r="S64" s="50">
        <f t="shared" si="17"/>
        <v>93066.459999999992</v>
      </c>
      <c r="T64" s="97">
        <f t="shared" si="19"/>
        <v>97196.459999999992</v>
      </c>
    </row>
    <row r="65" spans="1:21" ht="12.75" x14ac:dyDescent="0.2">
      <c r="A65" s="37" t="s">
        <v>386</v>
      </c>
      <c r="B65" s="49">
        <f t="shared" si="2"/>
        <v>3150</v>
      </c>
      <c r="C65" s="49">
        <f t="shared" si="3"/>
        <v>10873.8</v>
      </c>
      <c r="D65" s="49">
        <f t="shared" si="4"/>
        <v>724.92</v>
      </c>
      <c r="E65" s="49">
        <f t="shared" si="5"/>
        <v>18137.25</v>
      </c>
      <c r="F65" s="49">
        <f t="shared" si="6"/>
        <v>1209.1500000000001</v>
      </c>
      <c r="G65" s="49">
        <f t="shared" si="7"/>
        <v>38456.639999999999</v>
      </c>
      <c r="H65" s="49">
        <f t="shared" si="8"/>
        <v>2403.54</v>
      </c>
      <c r="I65" s="49">
        <f t="shared" si="9"/>
        <v>0</v>
      </c>
      <c r="J65" s="49">
        <f t="shared" si="10"/>
        <v>0</v>
      </c>
      <c r="K65" s="49">
        <f t="shared" si="11"/>
        <v>0</v>
      </c>
      <c r="L65" s="49">
        <f t="shared" si="12"/>
        <v>0</v>
      </c>
      <c r="M65" s="47">
        <f t="shared" si="13"/>
        <v>71805.3</v>
      </c>
      <c r="N65" s="168" t="s">
        <v>386</v>
      </c>
      <c r="O65" s="89">
        <f t="shared" si="14"/>
        <v>71805.3</v>
      </c>
      <c r="P65" s="58">
        <f t="shared" si="15"/>
        <v>3150</v>
      </c>
      <c r="Q65" s="58">
        <f t="shared" si="18"/>
        <v>74955.3</v>
      </c>
      <c r="R65" s="88">
        <f t="shared" si="16"/>
        <v>0</v>
      </c>
      <c r="S65" s="50">
        <f t="shared" si="17"/>
        <v>71805.3</v>
      </c>
      <c r="T65" s="97">
        <f t="shared" si="19"/>
        <v>74955.3</v>
      </c>
    </row>
    <row r="66" spans="1:21" ht="12.75" x14ac:dyDescent="0.2">
      <c r="A66" s="37" t="s">
        <v>335</v>
      </c>
      <c r="B66" s="49">
        <f t="shared" si="2"/>
        <v>4620</v>
      </c>
      <c r="C66" s="49">
        <f t="shared" si="3"/>
        <v>15948.24</v>
      </c>
      <c r="D66" s="49">
        <f t="shared" si="4"/>
        <v>724.92</v>
      </c>
      <c r="E66" s="49">
        <f t="shared" si="5"/>
        <v>27004.350000000002</v>
      </c>
      <c r="F66" s="49">
        <f t="shared" si="6"/>
        <v>1612.2</v>
      </c>
      <c r="G66" s="49">
        <f t="shared" si="7"/>
        <v>49673.159999999996</v>
      </c>
      <c r="H66" s="49">
        <f t="shared" si="8"/>
        <v>2403.54</v>
      </c>
      <c r="I66" s="49">
        <f t="shared" si="9"/>
        <v>0</v>
      </c>
      <c r="J66" s="49">
        <f t="shared" si="10"/>
        <v>0</v>
      </c>
      <c r="K66" s="49">
        <f t="shared" si="11"/>
        <v>0</v>
      </c>
      <c r="L66" s="49">
        <f t="shared" si="12"/>
        <v>425.76</v>
      </c>
      <c r="M66" s="47">
        <f t="shared" si="13"/>
        <v>97792.169999999984</v>
      </c>
      <c r="N66" s="168" t="s">
        <v>335</v>
      </c>
      <c r="O66" s="89">
        <f t="shared" si="14"/>
        <v>97366.409999999989</v>
      </c>
      <c r="P66" s="58">
        <f t="shared" si="15"/>
        <v>4620</v>
      </c>
      <c r="Q66" s="58">
        <f t="shared" si="18"/>
        <v>101986.40999999999</v>
      </c>
      <c r="R66" s="88">
        <f t="shared" si="16"/>
        <v>425.76</v>
      </c>
      <c r="S66" s="50">
        <f t="shared" si="17"/>
        <v>97792.169999999984</v>
      </c>
      <c r="T66" s="97">
        <f t="shared" si="19"/>
        <v>102412.16999999998</v>
      </c>
    </row>
    <row r="67" spans="1:21" ht="12.75" x14ac:dyDescent="0.2">
      <c r="A67" s="37" t="s">
        <v>343</v>
      </c>
      <c r="B67" s="49">
        <f t="shared" si="2"/>
        <v>1330</v>
      </c>
      <c r="C67" s="49">
        <f t="shared" si="3"/>
        <v>4591.16</v>
      </c>
      <c r="D67" s="49">
        <f t="shared" si="4"/>
        <v>241.64</v>
      </c>
      <c r="E67" s="49">
        <f t="shared" si="5"/>
        <v>7657.95</v>
      </c>
      <c r="F67" s="49">
        <f t="shared" si="6"/>
        <v>403.05</v>
      </c>
      <c r="G67" s="49">
        <f t="shared" si="7"/>
        <v>16023.599999999999</v>
      </c>
      <c r="H67" s="49">
        <f t="shared" si="8"/>
        <v>801.18</v>
      </c>
      <c r="I67" s="49">
        <f t="shared" si="9"/>
        <v>0</v>
      </c>
      <c r="J67" s="49">
        <f t="shared" si="10"/>
        <v>0</v>
      </c>
      <c r="K67" s="49">
        <f t="shared" si="11"/>
        <v>0</v>
      </c>
      <c r="L67" s="49">
        <f t="shared" si="12"/>
        <v>0</v>
      </c>
      <c r="M67" s="47">
        <f t="shared" si="13"/>
        <v>29718.579999999998</v>
      </c>
      <c r="N67" s="168" t="s">
        <v>343</v>
      </c>
      <c r="O67" s="89">
        <f t="shared" si="14"/>
        <v>29718.579999999998</v>
      </c>
      <c r="P67" s="58">
        <f t="shared" si="15"/>
        <v>1330</v>
      </c>
      <c r="Q67" s="58">
        <f t="shared" si="18"/>
        <v>31048.579999999998</v>
      </c>
      <c r="R67" s="88">
        <f t="shared" si="16"/>
        <v>0</v>
      </c>
      <c r="S67" s="50">
        <f t="shared" si="17"/>
        <v>29718.579999999998</v>
      </c>
      <c r="T67" s="97">
        <f t="shared" si="19"/>
        <v>31048.579999999998</v>
      </c>
    </row>
    <row r="68" spans="1:21" ht="12.75" x14ac:dyDescent="0.2">
      <c r="A68" s="37" t="s">
        <v>321</v>
      </c>
      <c r="B68" s="49">
        <f t="shared" si="2"/>
        <v>1050</v>
      </c>
      <c r="C68" s="49">
        <f t="shared" si="3"/>
        <v>3624.6</v>
      </c>
      <c r="D68" s="49">
        <f t="shared" si="4"/>
        <v>241.64</v>
      </c>
      <c r="E68" s="49">
        <f t="shared" si="5"/>
        <v>6045.75</v>
      </c>
      <c r="F68" s="49">
        <f t="shared" si="6"/>
        <v>403.05</v>
      </c>
      <c r="G68" s="49">
        <f t="shared" si="7"/>
        <v>12818.88</v>
      </c>
      <c r="H68" s="49">
        <f t="shared" si="8"/>
        <v>801.18</v>
      </c>
      <c r="I68" s="49">
        <f t="shared" si="9"/>
        <v>0</v>
      </c>
      <c r="J68" s="49">
        <f t="shared" si="10"/>
        <v>0</v>
      </c>
      <c r="K68" s="49">
        <f t="shared" si="11"/>
        <v>0</v>
      </c>
      <c r="L68" s="49">
        <f t="shared" si="12"/>
        <v>0</v>
      </c>
      <c r="M68" s="47">
        <f t="shared" si="13"/>
        <v>23935.1</v>
      </c>
      <c r="N68" s="168" t="s">
        <v>321</v>
      </c>
      <c r="O68" s="89">
        <f t="shared" si="14"/>
        <v>23935.1</v>
      </c>
      <c r="P68" s="58">
        <f t="shared" si="15"/>
        <v>1050</v>
      </c>
      <c r="Q68" s="58">
        <f t="shared" si="18"/>
        <v>24985.1</v>
      </c>
      <c r="R68" s="88">
        <f t="shared" si="16"/>
        <v>0</v>
      </c>
      <c r="S68" s="50">
        <f t="shared" si="17"/>
        <v>23935.1</v>
      </c>
      <c r="T68" s="97">
        <f t="shared" si="19"/>
        <v>24985.1</v>
      </c>
    </row>
    <row r="69" spans="1:21" ht="12.75" x14ac:dyDescent="0.2">
      <c r="A69" s="37" t="s">
        <v>348</v>
      </c>
      <c r="B69" s="49">
        <f t="shared" si="2"/>
        <v>1540</v>
      </c>
      <c r="C69" s="49">
        <f t="shared" si="3"/>
        <v>5074.4399999999996</v>
      </c>
      <c r="D69" s="49">
        <f t="shared" si="4"/>
        <v>483.28</v>
      </c>
      <c r="E69" s="49">
        <f t="shared" si="5"/>
        <v>8464.0500000000011</v>
      </c>
      <c r="F69" s="49">
        <f t="shared" si="6"/>
        <v>806.1</v>
      </c>
      <c r="G69" s="49">
        <f t="shared" si="7"/>
        <v>12818.88</v>
      </c>
      <c r="H69" s="49">
        <f t="shared" si="8"/>
        <v>801.18</v>
      </c>
      <c r="I69" s="49">
        <f t="shared" si="9"/>
        <v>0</v>
      </c>
      <c r="J69" s="49">
        <f t="shared" si="10"/>
        <v>0</v>
      </c>
      <c r="K69" s="49">
        <f t="shared" si="11"/>
        <v>0</v>
      </c>
      <c r="L69" s="49">
        <f t="shared" si="12"/>
        <v>212.88</v>
      </c>
      <c r="M69" s="47">
        <f t="shared" si="13"/>
        <v>28660.81</v>
      </c>
      <c r="N69" s="168" t="s">
        <v>348</v>
      </c>
      <c r="O69" s="89">
        <f t="shared" si="14"/>
        <v>28447.93</v>
      </c>
      <c r="P69" s="58">
        <f t="shared" si="15"/>
        <v>1540</v>
      </c>
      <c r="Q69" s="58">
        <f t="shared" si="18"/>
        <v>29987.93</v>
      </c>
      <c r="R69" s="88">
        <f t="shared" si="16"/>
        <v>212.88</v>
      </c>
      <c r="S69" s="50">
        <f t="shared" si="17"/>
        <v>28660.81</v>
      </c>
      <c r="T69" s="97">
        <f t="shared" si="19"/>
        <v>30200.81</v>
      </c>
    </row>
    <row r="70" spans="1:21" ht="12.75" x14ac:dyDescent="0.2">
      <c r="A70" s="37" t="s">
        <v>322</v>
      </c>
      <c r="B70" s="49">
        <f t="shared" si="2"/>
        <v>3850</v>
      </c>
      <c r="C70" s="49">
        <f t="shared" si="3"/>
        <v>13290.199999999999</v>
      </c>
      <c r="D70" s="49">
        <f t="shared" si="4"/>
        <v>724.92</v>
      </c>
      <c r="E70" s="49">
        <f t="shared" si="5"/>
        <v>22570.799999999999</v>
      </c>
      <c r="F70" s="49">
        <f t="shared" si="6"/>
        <v>1612.2</v>
      </c>
      <c r="G70" s="49">
        <f t="shared" si="7"/>
        <v>46468.439999999995</v>
      </c>
      <c r="H70" s="49">
        <f t="shared" si="8"/>
        <v>2403.54</v>
      </c>
      <c r="I70" s="49">
        <f t="shared" si="9"/>
        <v>0</v>
      </c>
      <c r="J70" s="49">
        <f t="shared" si="10"/>
        <v>0</v>
      </c>
      <c r="K70" s="49">
        <f t="shared" si="11"/>
        <v>0</v>
      </c>
      <c r="L70" s="49">
        <f t="shared" si="12"/>
        <v>212.88</v>
      </c>
      <c r="M70" s="47">
        <f t="shared" si="13"/>
        <v>87282.98</v>
      </c>
      <c r="N70" s="168" t="s">
        <v>322</v>
      </c>
      <c r="O70" s="89">
        <f t="shared" si="14"/>
        <v>87070.099999999991</v>
      </c>
      <c r="P70" s="58">
        <f t="shared" si="15"/>
        <v>3850</v>
      </c>
      <c r="Q70" s="58">
        <f t="shared" si="18"/>
        <v>90920.099999999991</v>
      </c>
      <c r="R70" s="88">
        <f t="shared" si="16"/>
        <v>212.88</v>
      </c>
      <c r="S70" s="50">
        <f t="shared" si="17"/>
        <v>87282.98</v>
      </c>
      <c r="T70" s="97">
        <f t="shared" si="19"/>
        <v>91132.98</v>
      </c>
    </row>
    <row r="71" spans="1:21" ht="12.75" x14ac:dyDescent="0.2">
      <c r="A71" s="37" t="s">
        <v>325</v>
      </c>
      <c r="B71" s="49">
        <f t="shared" si="2"/>
        <v>4830</v>
      </c>
      <c r="C71" s="49">
        <f t="shared" si="3"/>
        <v>16673.16</v>
      </c>
      <c r="D71" s="49">
        <f t="shared" si="4"/>
        <v>724.92</v>
      </c>
      <c r="E71" s="49">
        <f t="shared" si="5"/>
        <v>28616.55</v>
      </c>
      <c r="F71" s="49">
        <f t="shared" si="6"/>
        <v>2015.25</v>
      </c>
      <c r="G71" s="49">
        <f t="shared" si="7"/>
        <v>57684.959999999999</v>
      </c>
      <c r="H71" s="49">
        <f t="shared" si="8"/>
        <v>2403.54</v>
      </c>
      <c r="I71" s="49">
        <f t="shared" si="9"/>
        <v>0</v>
      </c>
      <c r="J71" s="49">
        <f t="shared" si="10"/>
        <v>0</v>
      </c>
      <c r="K71" s="49">
        <f t="shared" si="11"/>
        <v>0</v>
      </c>
      <c r="L71" s="49">
        <f t="shared" si="12"/>
        <v>425.76</v>
      </c>
      <c r="M71" s="47">
        <f t="shared" si="13"/>
        <v>108544.13999999998</v>
      </c>
      <c r="N71" s="168" t="s">
        <v>325</v>
      </c>
      <c r="O71" s="89">
        <f t="shared" si="14"/>
        <v>108118.37999999999</v>
      </c>
      <c r="P71" s="58">
        <f t="shared" si="15"/>
        <v>4830</v>
      </c>
      <c r="Q71" s="58">
        <f t="shared" si="18"/>
        <v>112948.37999999999</v>
      </c>
      <c r="R71" s="88">
        <f t="shared" si="16"/>
        <v>425.76</v>
      </c>
      <c r="S71" s="50">
        <f t="shared" si="17"/>
        <v>108544.13999999998</v>
      </c>
      <c r="T71" s="97">
        <f t="shared" si="19"/>
        <v>113374.13999999998</v>
      </c>
    </row>
    <row r="72" spans="1:21" ht="12.75" x14ac:dyDescent="0.2">
      <c r="A72" s="37" t="s">
        <v>351</v>
      </c>
      <c r="B72" s="49">
        <f t="shared" si="2"/>
        <v>1050</v>
      </c>
      <c r="C72" s="49">
        <f t="shared" si="3"/>
        <v>3624.6</v>
      </c>
      <c r="D72" s="49">
        <f t="shared" si="4"/>
        <v>241.64</v>
      </c>
      <c r="E72" s="49">
        <f t="shared" si="5"/>
        <v>6045.75</v>
      </c>
      <c r="F72" s="49">
        <f t="shared" si="6"/>
        <v>403.05</v>
      </c>
      <c r="G72" s="49">
        <f t="shared" si="7"/>
        <v>12818.88</v>
      </c>
      <c r="H72" s="49">
        <f t="shared" si="8"/>
        <v>801.18</v>
      </c>
      <c r="I72" s="49">
        <f t="shared" si="9"/>
        <v>0</v>
      </c>
      <c r="J72" s="49">
        <f t="shared" si="10"/>
        <v>0</v>
      </c>
      <c r="K72" s="49">
        <f t="shared" si="11"/>
        <v>0</v>
      </c>
      <c r="L72" s="49">
        <f t="shared" si="12"/>
        <v>0</v>
      </c>
      <c r="M72" s="47">
        <f t="shared" si="13"/>
        <v>23935.1</v>
      </c>
      <c r="N72" s="168" t="s">
        <v>351</v>
      </c>
      <c r="O72" s="89">
        <f t="shared" si="14"/>
        <v>23935.1</v>
      </c>
      <c r="P72" s="58">
        <f t="shared" si="15"/>
        <v>1050</v>
      </c>
      <c r="Q72" s="58">
        <f t="shared" si="18"/>
        <v>24985.1</v>
      </c>
      <c r="R72" s="88">
        <f t="shared" si="16"/>
        <v>0</v>
      </c>
      <c r="S72" s="50">
        <f t="shared" si="17"/>
        <v>23935.1</v>
      </c>
      <c r="T72" s="97">
        <f t="shared" si="19"/>
        <v>24985.1</v>
      </c>
    </row>
    <row r="73" spans="1:21" ht="12.75" x14ac:dyDescent="0.2">
      <c r="A73" s="37" t="s">
        <v>330</v>
      </c>
      <c r="B73" s="49">
        <f t="shared" si="2"/>
        <v>1330</v>
      </c>
      <c r="C73" s="49">
        <f t="shared" si="3"/>
        <v>4591.16</v>
      </c>
      <c r="D73" s="49">
        <f t="shared" si="4"/>
        <v>241.64</v>
      </c>
      <c r="E73" s="49">
        <f t="shared" si="5"/>
        <v>7657.95</v>
      </c>
      <c r="F73" s="49">
        <f t="shared" si="6"/>
        <v>403.05</v>
      </c>
      <c r="G73" s="49">
        <f t="shared" si="7"/>
        <v>16023.599999999999</v>
      </c>
      <c r="H73" s="49">
        <f t="shared" si="8"/>
        <v>801.18</v>
      </c>
      <c r="I73" s="49">
        <f t="shared" si="9"/>
        <v>0</v>
      </c>
      <c r="J73" s="49">
        <f t="shared" si="10"/>
        <v>0</v>
      </c>
      <c r="K73" s="49">
        <f t="shared" si="11"/>
        <v>0</v>
      </c>
      <c r="L73" s="49">
        <f t="shared" si="12"/>
        <v>212.88</v>
      </c>
      <c r="M73" s="47">
        <f t="shared" si="13"/>
        <v>29931.46</v>
      </c>
      <c r="N73" s="168" t="s">
        <v>330</v>
      </c>
      <c r="O73" s="89">
        <f t="shared" si="14"/>
        <v>29718.579999999998</v>
      </c>
      <c r="P73" s="58">
        <f t="shared" si="15"/>
        <v>1330</v>
      </c>
      <c r="Q73" s="58">
        <f t="shared" si="18"/>
        <v>31048.579999999998</v>
      </c>
      <c r="R73" s="88">
        <f t="shared" si="16"/>
        <v>212.88</v>
      </c>
      <c r="S73" s="50">
        <f t="shared" si="17"/>
        <v>29931.46</v>
      </c>
      <c r="T73" s="97">
        <f t="shared" si="19"/>
        <v>31261.46</v>
      </c>
    </row>
    <row r="74" spans="1:21" ht="12.75" x14ac:dyDescent="0.2">
      <c r="A74" s="37" t="s">
        <v>350</v>
      </c>
      <c r="B74" s="49">
        <f t="shared" si="2"/>
        <v>1330</v>
      </c>
      <c r="C74" s="49">
        <f t="shared" si="3"/>
        <v>4591.16</v>
      </c>
      <c r="D74" s="49">
        <f t="shared" si="4"/>
        <v>241.64</v>
      </c>
      <c r="E74" s="49">
        <f t="shared" si="5"/>
        <v>7657.95</v>
      </c>
      <c r="F74" s="49">
        <f t="shared" si="6"/>
        <v>403.05</v>
      </c>
      <c r="G74" s="49">
        <f t="shared" si="7"/>
        <v>16023.599999999999</v>
      </c>
      <c r="H74" s="49">
        <f t="shared" si="8"/>
        <v>801.18</v>
      </c>
      <c r="I74" s="49">
        <f t="shared" si="9"/>
        <v>0</v>
      </c>
      <c r="J74" s="49">
        <f t="shared" si="10"/>
        <v>0</v>
      </c>
      <c r="K74" s="49">
        <f t="shared" si="11"/>
        <v>0</v>
      </c>
      <c r="L74" s="49">
        <f t="shared" si="12"/>
        <v>0</v>
      </c>
      <c r="M74" s="47">
        <f t="shared" si="13"/>
        <v>29718.579999999998</v>
      </c>
      <c r="N74" s="168" t="s">
        <v>350</v>
      </c>
      <c r="O74" s="89">
        <f t="shared" si="14"/>
        <v>29718.579999999998</v>
      </c>
      <c r="P74" s="58">
        <f t="shared" si="15"/>
        <v>1330</v>
      </c>
      <c r="Q74" s="58">
        <f t="shared" si="18"/>
        <v>31048.579999999998</v>
      </c>
      <c r="R74" s="88">
        <f t="shared" si="16"/>
        <v>0</v>
      </c>
      <c r="S74" s="50">
        <f t="shared" si="17"/>
        <v>29718.579999999998</v>
      </c>
      <c r="T74" s="97">
        <f t="shared" si="19"/>
        <v>31048.579999999998</v>
      </c>
    </row>
    <row r="75" spans="1:21" ht="12.75" x14ac:dyDescent="0.2">
      <c r="A75" s="42" t="s">
        <v>345</v>
      </c>
      <c r="B75" s="49">
        <f t="shared" si="2"/>
        <v>6230</v>
      </c>
      <c r="C75" s="49">
        <f t="shared" si="3"/>
        <v>21505.96</v>
      </c>
      <c r="D75" s="49">
        <f t="shared" si="4"/>
        <v>966.56</v>
      </c>
      <c r="E75" s="49">
        <f t="shared" si="5"/>
        <v>36677.550000000003</v>
      </c>
      <c r="F75" s="49">
        <f t="shared" si="6"/>
        <v>2418.3000000000002</v>
      </c>
      <c r="G75" s="49">
        <f t="shared" si="7"/>
        <v>68901.48</v>
      </c>
      <c r="H75" s="49">
        <f t="shared" si="8"/>
        <v>3204.72</v>
      </c>
      <c r="I75" s="49">
        <f t="shared" si="9"/>
        <v>0</v>
      </c>
      <c r="J75" s="49">
        <f t="shared" si="10"/>
        <v>0</v>
      </c>
      <c r="K75" s="49">
        <f t="shared" si="11"/>
        <v>0</v>
      </c>
      <c r="L75" s="49">
        <f t="shared" si="12"/>
        <v>638.64</v>
      </c>
      <c r="M75" s="47">
        <f t="shared" si="13"/>
        <v>134313.21000000002</v>
      </c>
      <c r="N75" s="169" t="s">
        <v>345</v>
      </c>
      <c r="O75" s="89">
        <f t="shared" si="14"/>
        <v>133674.57</v>
      </c>
      <c r="P75" s="58">
        <f t="shared" si="15"/>
        <v>6230</v>
      </c>
      <c r="Q75" s="58">
        <f t="shared" si="18"/>
        <v>139904.57</v>
      </c>
      <c r="R75" s="88">
        <f t="shared" si="16"/>
        <v>638.64</v>
      </c>
      <c r="S75" s="50">
        <f t="shared" si="17"/>
        <v>134313.21000000002</v>
      </c>
      <c r="T75" s="97">
        <f t="shared" si="19"/>
        <v>140543.21000000002</v>
      </c>
    </row>
    <row r="76" spans="1:21" ht="12.75" x14ac:dyDescent="0.2">
      <c r="A76" s="42" t="s">
        <v>327</v>
      </c>
      <c r="B76" s="49">
        <f t="shared" si="2"/>
        <v>1820</v>
      </c>
      <c r="C76" s="49">
        <f t="shared" si="3"/>
        <v>6041</v>
      </c>
      <c r="D76" s="49">
        <f t="shared" si="4"/>
        <v>483.28</v>
      </c>
      <c r="E76" s="49">
        <f t="shared" si="5"/>
        <v>10076.25</v>
      </c>
      <c r="F76" s="49">
        <f t="shared" si="6"/>
        <v>806.1</v>
      </c>
      <c r="G76" s="49">
        <f t="shared" si="7"/>
        <v>16023.599999999999</v>
      </c>
      <c r="H76" s="49">
        <f t="shared" si="8"/>
        <v>801.18</v>
      </c>
      <c r="I76" s="49">
        <f t="shared" si="9"/>
        <v>0</v>
      </c>
      <c r="J76" s="49">
        <f t="shared" si="10"/>
        <v>0</v>
      </c>
      <c r="K76" s="49">
        <f t="shared" si="11"/>
        <v>0</v>
      </c>
      <c r="L76" s="49">
        <f t="shared" si="12"/>
        <v>212.88</v>
      </c>
      <c r="M76" s="47">
        <f t="shared" si="13"/>
        <v>34444.289999999994</v>
      </c>
      <c r="N76" s="169" t="s">
        <v>327</v>
      </c>
      <c r="O76" s="89">
        <f t="shared" si="14"/>
        <v>34231.409999999996</v>
      </c>
      <c r="P76" s="58">
        <f t="shared" si="15"/>
        <v>1820</v>
      </c>
      <c r="Q76" s="58">
        <f t="shared" si="18"/>
        <v>36051.409999999996</v>
      </c>
      <c r="R76" s="88">
        <f t="shared" si="16"/>
        <v>212.88</v>
      </c>
      <c r="S76" s="50">
        <f t="shared" si="17"/>
        <v>34444.289999999994</v>
      </c>
      <c r="T76" s="97">
        <f t="shared" si="19"/>
        <v>36264.289999999994</v>
      </c>
    </row>
    <row r="77" spans="1:21" ht="12.75" x14ac:dyDescent="0.2">
      <c r="A77" s="42" t="s">
        <v>340</v>
      </c>
      <c r="B77" s="49">
        <f t="shared" si="2"/>
        <v>5530</v>
      </c>
      <c r="C77" s="49">
        <f t="shared" si="3"/>
        <v>19089.559999999998</v>
      </c>
      <c r="D77" s="49">
        <f t="shared" si="4"/>
        <v>966.56</v>
      </c>
      <c r="E77" s="49">
        <f t="shared" si="5"/>
        <v>32244</v>
      </c>
      <c r="F77" s="49">
        <f t="shared" si="6"/>
        <v>2015.25</v>
      </c>
      <c r="G77" s="49">
        <f t="shared" si="7"/>
        <v>60889.679999999993</v>
      </c>
      <c r="H77" s="49">
        <f t="shared" si="8"/>
        <v>3204.72</v>
      </c>
      <c r="I77" s="49">
        <f t="shared" si="9"/>
        <v>0</v>
      </c>
      <c r="J77" s="49">
        <f t="shared" si="10"/>
        <v>0</v>
      </c>
      <c r="K77" s="49">
        <f t="shared" si="11"/>
        <v>0</v>
      </c>
      <c r="L77" s="49">
        <f t="shared" si="12"/>
        <v>425.76</v>
      </c>
      <c r="M77" s="47">
        <f t="shared" si="13"/>
        <v>118835.52999999998</v>
      </c>
      <c r="N77" s="169" t="s">
        <v>340</v>
      </c>
      <c r="O77" s="89">
        <f t="shared" si="14"/>
        <v>118409.76999999999</v>
      </c>
      <c r="P77" s="58">
        <f t="shared" si="15"/>
        <v>5530</v>
      </c>
      <c r="Q77" s="58">
        <f t="shared" si="18"/>
        <v>123939.76999999999</v>
      </c>
      <c r="R77" s="88">
        <f t="shared" si="16"/>
        <v>425.76</v>
      </c>
      <c r="S77" s="50">
        <f t="shared" si="17"/>
        <v>118835.52999999998</v>
      </c>
      <c r="T77" s="97">
        <f>Q77+R77</f>
        <v>124365.52999999998</v>
      </c>
    </row>
    <row r="78" spans="1:21" ht="12.75" x14ac:dyDescent="0.2">
      <c r="A78" s="42" t="s">
        <v>342</v>
      </c>
      <c r="B78" s="49">
        <f t="shared" si="2"/>
        <v>3570</v>
      </c>
      <c r="C78" s="49">
        <f t="shared" si="3"/>
        <v>12082</v>
      </c>
      <c r="D78" s="49">
        <f t="shared" si="4"/>
        <v>724.92</v>
      </c>
      <c r="E78" s="49">
        <f t="shared" si="5"/>
        <v>20555.55</v>
      </c>
      <c r="F78" s="49">
        <f t="shared" si="6"/>
        <v>1612.2</v>
      </c>
      <c r="G78" s="49">
        <f t="shared" si="7"/>
        <v>36854.28</v>
      </c>
      <c r="H78" s="49">
        <f t="shared" si="8"/>
        <v>1602.36</v>
      </c>
      <c r="I78" s="49">
        <f t="shared" si="9"/>
        <v>0</v>
      </c>
      <c r="J78" s="49">
        <f t="shared" si="10"/>
        <v>0</v>
      </c>
      <c r="K78" s="49">
        <f t="shared" si="11"/>
        <v>0</v>
      </c>
      <c r="L78" s="49">
        <f t="shared" si="12"/>
        <v>425.76</v>
      </c>
      <c r="M78" s="47">
        <f t="shared" si="13"/>
        <v>73857.069999999992</v>
      </c>
      <c r="N78" s="169" t="s">
        <v>342</v>
      </c>
      <c r="O78" s="89">
        <f t="shared" si="14"/>
        <v>73431.31</v>
      </c>
      <c r="P78" s="58">
        <f t="shared" si="15"/>
        <v>3570</v>
      </c>
      <c r="Q78" s="58">
        <f t="shared" si="18"/>
        <v>77001.31</v>
      </c>
      <c r="R78" s="88">
        <f t="shared" si="16"/>
        <v>425.76</v>
      </c>
      <c r="S78" s="50">
        <f t="shared" si="17"/>
        <v>73857.069999999992</v>
      </c>
      <c r="T78" s="97">
        <f>Q78+R78</f>
        <v>77427.069999999992</v>
      </c>
    </row>
    <row r="79" spans="1:21" ht="12.75" x14ac:dyDescent="0.2">
      <c r="A79" s="42" t="s">
        <v>347</v>
      </c>
      <c r="B79" s="49">
        <f t="shared" si="2"/>
        <v>3570</v>
      </c>
      <c r="C79" s="49">
        <f t="shared" si="3"/>
        <v>12323.64</v>
      </c>
      <c r="D79" s="49">
        <f t="shared" si="4"/>
        <v>483.28</v>
      </c>
      <c r="E79" s="49">
        <f t="shared" si="5"/>
        <v>20958.600000000002</v>
      </c>
      <c r="F79" s="49">
        <f t="shared" si="6"/>
        <v>1209.1500000000001</v>
      </c>
      <c r="G79" s="49">
        <f t="shared" si="7"/>
        <v>36854.28</v>
      </c>
      <c r="H79" s="49">
        <f t="shared" si="8"/>
        <v>1602.36</v>
      </c>
      <c r="I79" s="49">
        <f t="shared" si="9"/>
        <v>0</v>
      </c>
      <c r="J79" s="49">
        <f t="shared" si="10"/>
        <v>0</v>
      </c>
      <c r="K79" s="49">
        <f t="shared" si="11"/>
        <v>0</v>
      </c>
      <c r="L79" s="49">
        <f t="shared" si="12"/>
        <v>425.76</v>
      </c>
      <c r="M79" s="47">
        <f t="shared" si="13"/>
        <v>73857.070000000007</v>
      </c>
      <c r="N79" s="169" t="s">
        <v>347</v>
      </c>
      <c r="O79" s="89">
        <f t="shared" si="14"/>
        <v>73431.310000000012</v>
      </c>
      <c r="P79" s="58">
        <f t="shared" si="15"/>
        <v>3570</v>
      </c>
      <c r="Q79" s="58">
        <f t="shared" si="18"/>
        <v>77001.310000000012</v>
      </c>
      <c r="R79" s="88">
        <f t="shared" si="16"/>
        <v>425.76</v>
      </c>
      <c r="S79" s="50">
        <f t="shared" si="17"/>
        <v>73857.070000000007</v>
      </c>
      <c r="T79" s="97">
        <f>Q79+R79</f>
        <v>77427.070000000007</v>
      </c>
      <c r="U79" s="50"/>
    </row>
    <row r="80" spans="1:21" ht="12.75" x14ac:dyDescent="0.2">
      <c r="A80" s="42" t="s">
        <v>334</v>
      </c>
      <c r="B80" s="49">
        <f t="shared" si="2"/>
        <v>490</v>
      </c>
      <c r="C80" s="49">
        <f t="shared" si="3"/>
        <v>1449.84</v>
      </c>
      <c r="D80" s="49">
        <f t="shared" si="4"/>
        <v>241.64</v>
      </c>
      <c r="E80" s="49">
        <f t="shared" si="5"/>
        <v>2418.3000000000002</v>
      </c>
      <c r="F80" s="49">
        <f t="shared" si="6"/>
        <v>403.05</v>
      </c>
      <c r="G80" s="49">
        <f t="shared" si="7"/>
        <v>0</v>
      </c>
      <c r="H80" s="49">
        <f t="shared" si="8"/>
        <v>0</v>
      </c>
      <c r="I80" s="49">
        <f t="shared" si="9"/>
        <v>0</v>
      </c>
      <c r="J80" s="49">
        <f t="shared" si="10"/>
        <v>0</v>
      </c>
      <c r="K80" s="49">
        <f t="shared" si="11"/>
        <v>0</v>
      </c>
      <c r="L80" s="49">
        <f t="shared" si="12"/>
        <v>212.88</v>
      </c>
      <c r="M80" s="47">
        <f t="shared" si="13"/>
        <v>4725.7100000000009</v>
      </c>
      <c r="N80" s="169" t="s">
        <v>334</v>
      </c>
      <c r="O80" s="89">
        <f t="shared" si="14"/>
        <v>4512.8300000000008</v>
      </c>
      <c r="P80" s="58">
        <f t="shared" si="15"/>
        <v>490</v>
      </c>
      <c r="Q80" s="58">
        <f t="shared" si="18"/>
        <v>5002.8300000000008</v>
      </c>
      <c r="R80" s="88">
        <f t="shared" si="16"/>
        <v>212.88</v>
      </c>
      <c r="S80" s="50">
        <f t="shared" si="17"/>
        <v>4725.7100000000009</v>
      </c>
      <c r="T80" s="97">
        <f>Q80+R80</f>
        <v>5215.7100000000009</v>
      </c>
    </row>
    <row r="81" spans="1:20" ht="12.75" x14ac:dyDescent="0.2">
      <c r="A81" s="42" t="s">
        <v>337</v>
      </c>
      <c r="B81" s="49">
        <f t="shared" si="2"/>
        <v>1540</v>
      </c>
      <c r="C81" s="49">
        <f t="shared" si="3"/>
        <v>5316.08</v>
      </c>
      <c r="D81" s="49">
        <f t="shared" si="4"/>
        <v>241.64</v>
      </c>
      <c r="E81" s="49">
        <f t="shared" si="5"/>
        <v>8867.1</v>
      </c>
      <c r="F81" s="49">
        <f t="shared" si="6"/>
        <v>403.05</v>
      </c>
      <c r="G81" s="49">
        <f t="shared" si="7"/>
        <v>12818.88</v>
      </c>
      <c r="H81" s="49">
        <f t="shared" si="8"/>
        <v>801.18</v>
      </c>
      <c r="I81" s="49">
        <f t="shared" si="9"/>
        <v>0</v>
      </c>
      <c r="J81" s="49">
        <f t="shared" si="10"/>
        <v>0</v>
      </c>
      <c r="K81" s="49">
        <f t="shared" si="11"/>
        <v>0</v>
      </c>
      <c r="L81" s="49">
        <f t="shared" si="12"/>
        <v>212.88</v>
      </c>
      <c r="M81" s="47">
        <f t="shared" si="13"/>
        <v>28660.81</v>
      </c>
      <c r="N81" s="169" t="s">
        <v>337</v>
      </c>
      <c r="O81" s="89">
        <f t="shared" si="14"/>
        <v>28447.93</v>
      </c>
      <c r="P81" s="58">
        <f t="shared" si="15"/>
        <v>1540</v>
      </c>
      <c r="Q81" s="58">
        <f t="shared" si="18"/>
        <v>29987.93</v>
      </c>
      <c r="R81" s="88">
        <f t="shared" si="16"/>
        <v>212.88</v>
      </c>
      <c r="S81" s="50">
        <f t="shared" si="17"/>
        <v>28660.81</v>
      </c>
      <c r="T81" s="97">
        <f>Q81+R81</f>
        <v>30200.81</v>
      </c>
    </row>
    <row r="83" spans="1:20" x14ac:dyDescent="0.2">
      <c r="B83" s="50">
        <f t="shared" ref="B83:L83" si="20">SUM(B45:B81)</f>
        <v>114240</v>
      </c>
      <c r="C83" s="50">
        <f t="shared" si="20"/>
        <v>392181.72</v>
      </c>
      <c r="D83" s="50">
        <f t="shared" si="20"/>
        <v>21989.239999999991</v>
      </c>
      <c r="E83" s="50">
        <f t="shared" si="20"/>
        <v>661808.1</v>
      </c>
      <c r="F83" s="50">
        <f t="shared" si="20"/>
        <v>44335.500000000015</v>
      </c>
      <c r="G83" s="50">
        <f t="shared" si="20"/>
        <v>1261858.5000000002</v>
      </c>
      <c r="H83" s="50">
        <f t="shared" si="20"/>
        <v>64895.580000000016</v>
      </c>
      <c r="I83" s="50">
        <f t="shared" si="20"/>
        <v>0</v>
      </c>
      <c r="J83" s="50">
        <f t="shared" si="20"/>
        <v>0</v>
      </c>
      <c r="K83" s="50">
        <f t="shared" si="20"/>
        <v>0</v>
      </c>
      <c r="L83" s="50">
        <f t="shared" si="20"/>
        <v>8089.4400000000023</v>
      </c>
      <c r="M83" s="50">
        <f>SUM(M45:M81)</f>
        <v>2455158.0799999996</v>
      </c>
      <c r="O83" s="50">
        <f t="shared" ref="O83:T83" si="21">SUM(O45:O81)</f>
        <v>2447068.6400000006</v>
      </c>
      <c r="P83" s="50">
        <f t="shared" si="21"/>
        <v>114240</v>
      </c>
      <c r="Q83" s="50">
        <f t="shared" si="21"/>
        <v>2561308.6400000006</v>
      </c>
      <c r="R83" s="50">
        <f t="shared" si="21"/>
        <v>8089.4400000000023</v>
      </c>
      <c r="S83" s="50">
        <f t="shared" si="21"/>
        <v>2455158.0799999996</v>
      </c>
      <c r="T83" s="50">
        <f t="shared" si="21"/>
        <v>2569398.0799999996</v>
      </c>
    </row>
  </sheetData>
  <autoFilter ref="A1:V48"/>
  <mergeCells count="1">
    <mergeCell ref="B43:J43"/>
  </mergeCells>
  <phoneticPr fontId="0" type="noConversion"/>
  <printOptions gridLines="1"/>
  <pageMargins left="0.17" right="0.18" top="0.5" bottom="0.5" header="0.5" footer="0.3"/>
  <pageSetup scale="90" orientation="landscape" r:id="rId1"/>
  <headerFooter alignWithMargins="0">
    <oddFooter>&amp;L&amp;F,  &amp;A&amp;C&amp;D&amp;R&amp;P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E136"/>
  <sheetViews>
    <sheetView workbookViewId="0">
      <pane xSplit="2" ySplit="2" topLeftCell="D90" activePane="bottomRight" state="frozen"/>
      <selection pane="topRight" activeCell="C1" sqref="C1"/>
      <selection pane="bottomLeft" activeCell="A3" sqref="A3"/>
      <selection pane="bottomRight" activeCell="E105" sqref="E105"/>
    </sheetView>
  </sheetViews>
  <sheetFormatPr defaultRowHeight="12.75" x14ac:dyDescent="0.2"/>
  <cols>
    <col min="1" max="1" width="16.85546875" customWidth="1"/>
    <col min="2" max="2" width="60" customWidth="1"/>
    <col min="3" max="3" width="13.7109375" customWidth="1"/>
    <col min="4" max="4" width="22.28515625" style="93" customWidth="1"/>
    <col min="5" max="5" width="11.28515625" customWidth="1"/>
    <col min="18" max="18" width="47.42578125" style="93" customWidth="1"/>
    <col min="19" max="19" width="46.7109375" style="93" customWidth="1"/>
  </cols>
  <sheetData>
    <row r="1" spans="1:31" x14ac:dyDescent="0.2">
      <c r="A1" s="397" t="s">
        <v>259</v>
      </c>
      <c r="B1" s="395" t="s">
        <v>423</v>
      </c>
      <c r="C1" s="170"/>
      <c r="F1" s="393" t="s">
        <v>507</v>
      </c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175"/>
      <c r="S1" s="173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</row>
    <row r="2" spans="1:31" ht="48.75" thickBot="1" x14ac:dyDescent="0.25">
      <c r="A2" s="398"/>
      <c r="B2" s="396"/>
      <c r="C2" s="171" t="s">
        <v>327</v>
      </c>
      <c r="D2" s="176" t="s">
        <v>260</v>
      </c>
      <c r="E2" s="91" t="s">
        <v>620</v>
      </c>
      <c r="F2" s="92" t="s">
        <v>261</v>
      </c>
      <c r="G2" s="92" t="s">
        <v>262</v>
      </c>
      <c r="H2" s="92" t="s">
        <v>263</v>
      </c>
      <c r="I2" s="92" t="s">
        <v>264</v>
      </c>
      <c r="J2" s="92" t="s">
        <v>265</v>
      </c>
      <c r="K2" s="92" t="s">
        <v>266</v>
      </c>
      <c r="L2" s="92" t="s">
        <v>267</v>
      </c>
      <c r="M2" s="92" t="s">
        <v>268</v>
      </c>
      <c r="N2" s="92" t="s">
        <v>269</v>
      </c>
      <c r="O2" s="92" t="s">
        <v>270</v>
      </c>
      <c r="P2" s="92" t="s">
        <v>271</v>
      </c>
      <c r="Q2" s="92" t="s">
        <v>272</v>
      </c>
      <c r="R2" s="186" t="s">
        <v>471</v>
      </c>
      <c r="S2" s="174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1" x14ac:dyDescent="0.2">
      <c r="A3" t="s">
        <v>416</v>
      </c>
      <c r="B3" t="s">
        <v>417</v>
      </c>
      <c r="C3" t="s">
        <v>415</v>
      </c>
      <c r="D3" s="93" t="s">
        <v>435</v>
      </c>
      <c r="E3" s="177">
        <f t="shared" ref="E3:E34" si="0">SUM(F3:Q3)</f>
        <v>7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 s="93" t="s">
        <v>463</v>
      </c>
      <c r="S3"/>
    </row>
    <row r="4" spans="1:31" x14ac:dyDescent="0.2">
      <c r="A4" t="s">
        <v>52</v>
      </c>
      <c r="B4" s="93" t="s">
        <v>218</v>
      </c>
      <c r="C4" t="s">
        <v>326</v>
      </c>
      <c r="D4" s="93" t="s">
        <v>279</v>
      </c>
      <c r="E4" s="178">
        <f t="shared" si="0"/>
        <v>18</v>
      </c>
      <c r="F4">
        <v>1</v>
      </c>
      <c r="G4">
        <v>2</v>
      </c>
      <c r="H4">
        <v>1</v>
      </c>
      <c r="I4">
        <v>2</v>
      </c>
      <c r="J4">
        <v>1</v>
      </c>
      <c r="K4">
        <v>2</v>
      </c>
      <c r="L4">
        <v>1</v>
      </c>
      <c r="M4">
        <v>2</v>
      </c>
      <c r="N4">
        <v>1</v>
      </c>
      <c r="O4">
        <v>2</v>
      </c>
      <c r="P4">
        <v>1</v>
      </c>
      <c r="Q4">
        <v>2</v>
      </c>
      <c r="S4"/>
    </row>
    <row r="5" spans="1:31" x14ac:dyDescent="0.2">
      <c r="A5" t="s">
        <v>369</v>
      </c>
      <c r="B5" s="93" t="s">
        <v>370</v>
      </c>
      <c r="C5" t="s">
        <v>326</v>
      </c>
      <c r="D5" s="93" t="s">
        <v>279</v>
      </c>
      <c r="E5" s="178">
        <f t="shared" si="0"/>
        <v>14</v>
      </c>
      <c r="F5" s="93">
        <v>1</v>
      </c>
      <c r="G5" s="93">
        <v>0</v>
      </c>
      <c r="H5">
        <v>1</v>
      </c>
      <c r="I5">
        <v>1</v>
      </c>
      <c r="J5">
        <v>2</v>
      </c>
      <c r="K5">
        <v>2</v>
      </c>
      <c r="L5">
        <v>2</v>
      </c>
      <c r="M5">
        <v>2</v>
      </c>
      <c r="N5">
        <v>1</v>
      </c>
      <c r="O5">
        <v>1</v>
      </c>
      <c r="P5">
        <v>1</v>
      </c>
      <c r="Q5">
        <v>0</v>
      </c>
      <c r="R5" s="192"/>
      <c r="S5"/>
    </row>
    <row r="6" spans="1:31" x14ac:dyDescent="0.2">
      <c r="A6" t="s">
        <v>53</v>
      </c>
      <c r="B6" s="93" t="s">
        <v>85</v>
      </c>
      <c r="C6" t="s">
        <v>339</v>
      </c>
      <c r="D6" s="93" t="s">
        <v>290</v>
      </c>
      <c r="E6" s="178">
        <f t="shared" si="0"/>
        <v>6</v>
      </c>
      <c r="F6">
        <v>1</v>
      </c>
      <c r="G6" s="93">
        <v>0</v>
      </c>
      <c r="H6">
        <v>1</v>
      </c>
      <c r="I6">
        <v>0</v>
      </c>
      <c r="J6">
        <v>1</v>
      </c>
      <c r="K6">
        <v>0</v>
      </c>
      <c r="L6">
        <v>1</v>
      </c>
      <c r="M6">
        <v>0</v>
      </c>
      <c r="N6">
        <v>1</v>
      </c>
      <c r="O6">
        <v>0</v>
      </c>
      <c r="P6">
        <v>1</v>
      </c>
      <c r="Q6">
        <v>0</v>
      </c>
      <c r="R6" s="93" t="s">
        <v>452</v>
      </c>
      <c r="S6"/>
    </row>
    <row r="7" spans="1:31" x14ac:dyDescent="0.2">
      <c r="A7" t="s">
        <v>54</v>
      </c>
      <c r="B7" s="93" t="s">
        <v>86</v>
      </c>
      <c r="C7" t="s">
        <v>339</v>
      </c>
      <c r="D7" s="93" t="s">
        <v>290</v>
      </c>
      <c r="E7" s="178">
        <f t="shared" si="0"/>
        <v>6</v>
      </c>
      <c r="F7">
        <v>0</v>
      </c>
      <c r="G7">
        <v>1</v>
      </c>
      <c r="H7">
        <v>0</v>
      </c>
      <c r="I7">
        <v>1</v>
      </c>
      <c r="J7">
        <v>0</v>
      </c>
      <c r="K7">
        <v>1</v>
      </c>
      <c r="L7">
        <v>0</v>
      </c>
      <c r="M7">
        <v>1</v>
      </c>
      <c r="N7">
        <v>0</v>
      </c>
      <c r="O7">
        <v>1</v>
      </c>
      <c r="P7">
        <v>0</v>
      </c>
      <c r="Q7">
        <v>1</v>
      </c>
      <c r="R7" s="93" t="s">
        <v>452</v>
      </c>
      <c r="S7"/>
    </row>
    <row r="8" spans="1:31" x14ac:dyDescent="0.2">
      <c r="A8" t="s">
        <v>392</v>
      </c>
      <c r="B8" s="93" t="s">
        <v>427</v>
      </c>
      <c r="C8" t="s">
        <v>339</v>
      </c>
      <c r="D8" s="93" t="s">
        <v>290</v>
      </c>
      <c r="E8" s="178">
        <f t="shared" si="0"/>
        <v>14</v>
      </c>
      <c r="F8">
        <v>1</v>
      </c>
      <c r="H8">
        <v>1</v>
      </c>
      <c r="I8">
        <v>1</v>
      </c>
      <c r="J8">
        <v>1</v>
      </c>
      <c r="K8">
        <v>2</v>
      </c>
      <c r="L8">
        <v>2</v>
      </c>
      <c r="M8">
        <v>2</v>
      </c>
      <c r="N8">
        <v>2</v>
      </c>
      <c r="O8">
        <v>1</v>
      </c>
      <c r="P8">
        <v>1</v>
      </c>
      <c r="Q8">
        <v>0</v>
      </c>
      <c r="S8"/>
    </row>
    <row r="9" spans="1:31" x14ac:dyDescent="0.2">
      <c r="A9" t="s">
        <v>318</v>
      </c>
      <c r="B9" s="93" t="s">
        <v>319</v>
      </c>
      <c r="C9" t="s">
        <v>341</v>
      </c>
      <c r="D9" s="93" t="s">
        <v>469</v>
      </c>
      <c r="E9" s="178">
        <f t="shared" si="0"/>
        <v>14</v>
      </c>
      <c r="F9" s="93">
        <v>2</v>
      </c>
      <c r="G9">
        <v>0</v>
      </c>
      <c r="H9">
        <v>1</v>
      </c>
      <c r="I9">
        <v>1</v>
      </c>
      <c r="J9">
        <v>2</v>
      </c>
      <c r="K9">
        <v>2</v>
      </c>
      <c r="L9">
        <v>2</v>
      </c>
      <c r="M9">
        <v>1</v>
      </c>
      <c r="N9">
        <v>1</v>
      </c>
      <c r="O9">
        <v>1</v>
      </c>
      <c r="P9">
        <v>1</v>
      </c>
      <c r="Q9">
        <v>0</v>
      </c>
      <c r="S9"/>
    </row>
    <row r="10" spans="1:31" x14ac:dyDescent="0.2">
      <c r="A10" t="s">
        <v>250</v>
      </c>
      <c r="B10" s="93" t="s">
        <v>251</v>
      </c>
      <c r="C10" t="s">
        <v>341</v>
      </c>
      <c r="D10" s="93" t="s">
        <v>292</v>
      </c>
      <c r="E10" s="178">
        <f t="shared" si="0"/>
        <v>6</v>
      </c>
      <c r="F10">
        <v>0</v>
      </c>
      <c r="G10">
        <v>1</v>
      </c>
      <c r="H10">
        <v>0</v>
      </c>
      <c r="I10">
        <v>1</v>
      </c>
      <c r="J10">
        <v>0</v>
      </c>
      <c r="K10">
        <v>1</v>
      </c>
      <c r="L10">
        <v>0</v>
      </c>
      <c r="M10">
        <v>1</v>
      </c>
      <c r="N10">
        <v>0</v>
      </c>
      <c r="O10">
        <v>1</v>
      </c>
      <c r="P10">
        <v>0</v>
      </c>
      <c r="Q10">
        <v>1</v>
      </c>
      <c r="R10" s="93" t="s">
        <v>452</v>
      </c>
      <c r="S10"/>
    </row>
    <row r="11" spans="1:31" x14ac:dyDescent="0.2">
      <c r="A11" t="s">
        <v>252</v>
      </c>
      <c r="B11" s="93" t="s">
        <v>253</v>
      </c>
      <c r="C11" t="s">
        <v>341</v>
      </c>
      <c r="D11" s="93" t="s">
        <v>292</v>
      </c>
      <c r="E11" s="178">
        <f t="shared" si="0"/>
        <v>6</v>
      </c>
      <c r="F11">
        <v>1</v>
      </c>
      <c r="G11">
        <v>0</v>
      </c>
      <c r="H11">
        <v>1</v>
      </c>
      <c r="I11">
        <v>0</v>
      </c>
      <c r="J11">
        <v>1</v>
      </c>
      <c r="K11">
        <v>0</v>
      </c>
      <c r="L11">
        <v>1</v>
      </c>
      <c r="M11">
        <v>0</v>
      </c>
      <c r="N11">
        <v>1</v>
      </c>
      <c r="O11">
        <v>0</v>
      </c>
      <c r="P11">
        <v>1</v>
      </c>
      <c r="Q11">
        <v>0</v>
      </c>
      <c r="R11" s="93" t="s">
        <v>452</v>
      </c>
      <c r="S11"/>
    </row>
    <row r="12" spans="1:31" x14ac:dyDescent="0.2">
      <c r="A12" t="s">
        <v>410</v>
      </c>
      <c r="B12" s="93" t="s">
        <v>430</v>
      </c>
      <c r="C12" t="s">
        <v>341</v>
      </c>
      <c r="D12" s="93" t="s">
        <v>460</v>
      </c>
      <c r="E12" s="178">
        <f t="shared" si="0"/>
        <v>12</v>
      </c>
      <c r="F12">
        <v>1</v>
      </c>
      <c r="G12">
        <v>0</v>
      </c>
      <c r="H12">
        <v>1</v>
      </c>
      <c r="I12">
        <v>2</v>
      </c>
      <c r="J12">
        <v>2</v>
      </c>
      <c r="K12">
        <v>2</v>
      </c>
      <c r="L12">
        <v>2</v>
      </c>
      <c r="M12">
        <v>0</v>
      </c>
      <c r="N12">
        <v>1</v>
      </c>
      <c r="O12">
        <v>0</v>
      </c>
      <c r="P12">
        <v>1</v>
      </c>
      <c r="Q12">
        <v>0</v>
      </c>
      <c r="S12"/>
    </row>
    <row r="13" spans="1:31" x14ac:dyDescent="0.2">
      <c r="A13" s="202">
        <v>11264500</v>
      </c>
      <c r="B13" s="93" t="s">
        <v>524</v>
      </c>
      <c r="C13" t="s">
        <v>344</v>
      </c>
      <c r="D13" s="93" t="s">
        <v>300</v>
      </c>
      <c r="E13" s="178">
        <f t="shared" si="0"/>
        <v>6</v>
      </c>
      <c r="F13">
        <v>1</v>
      </c>
      <c r="G13">
        <v>0</v>
      </c>
      <c r="H13">
        <v>1</v>
      </c>
      <c r="I13">
        <v>0</v>
      </c>
      <c r="J13">
        <v>1</v>
      </c>
      <c r="K13">
        <v>0</v>
      </c>
      <c r="L13">
        <v>1</v>
      </c>
      <c r="M13">
        <v>0</v>
      </c>
      <c r="N13">
        <v>1</v>
      </c>
      <c r="O13">
        <v>0</v>
      </c>
      <c r="P13">
        <v>1</v>
      </c>
      <c r="Q13">
        <v>0</v>
      </c>
      <c r="R13" s="93" t="s">
        <v>452</v>
      </c>
      <c r="S13"/>
    </row>
    <row r="14" spans="1:31" x14ac:dyDescent="0.2">
      <c r="A14" t="s">
        <v>180</v>
      </c>
      <c r="B14" s="93" t="s">
        <v>181</v>
      </c>
      <c r="C14" t="s">
        <v>344</v>
      </c>
      <c r="D14" s="93" t="s">
        <v>462</v>
      </c>
      <c r="E14" s="178">
        <f t="shared" si="0"/>
        <v>18</v>
      </c>
      <c r="F14">
        <v>1</v>
      </c>
      <c r="G14">
        <v>1</v>
      </c>
      <c r="H14">
        <v>1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1</v>
      </c>
      <c r="P14">
        <v>1</v>
      </c>
      <c r="Q14">
        <v>1</v>
      </c>
      <c r="S14"/>
    </row>
    <row r="15" spans="1:31" x14ac:dyDescent="0.2">
      <c r="A15" t="s">
        <v>65</v>
      </c>
      <c r="B15" s="93" t="s">
        <v>66</v>
      </c>
      <c r="C15" t="s">
        <v>344</v>
      </c>
      <c r="D15" s="93" t="s">
        <v>300</v>
      </c>
      <c r="E15" s="178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S15"/>
    </row>
    <row r="16" spans="1:31" x14ac:dyDescent="0.2">
      <c r="A16" t="s">
        <v>67</v>
      </c>
      <c r="B16" s="93" t="s">
        <v>68</v>
      </c>
      <c r="C16" t="s">
        <v>344</v>
      </c>
      <c r="D16" s="93" t="s">
        <v>300</v>
      </c>
      <c r="E16" s="178">
        <f t="shared" si="0"/>
        <v>18</v>
      </c>
      <c r="F16">
        <v>1</v>
      </c>
      <c r="G16">
        <v>1</v>
      </c>
      <c r="H16">
        <v>2</v>
      </c>
      <c r="I16">
        <v>2</v>
      </c>
      <c r="J16">
        <v>2</v>
      </c>
      <c r="K16">
        <v>1</v>
      </c>
      <c r="L16">
        <v>1</v>
      </c>
      <c r="M16">
        <v>2</v>
      </c>
      <c r="N16">
        <v>2</v>
      </c>
      <c r="O16">
        <v>2</v>
      </c>
      <c r="P16">
        <v>1</v>
      </c>
      <c r="Q16">
        <v>1</v>
      </c>
      <c r="S16"/>
    </row>
    <row r="17" spans="1:19" x14ac:dyDescent="0.2">
      <c r="A17" t="s">
        <v>187</v>
      </c>
      <c r="B17" s="93" t="s">
        <v>64</v>
      </c>
      <c r="C17" t="s">
        <v>344</v>
      </c>
      <c r="D17" s="93" t="s">
        <v>300</v>
      </c>
      <c r="E17" s="178">
        <f t="shared" si="0"/>
        <v>6</v>
      </c>
      <c r="F17">
        <v>1</v>
      </c>
      <c r="G17">
        <v>0</v>
      </c>
      <c r="H17">
        <v>1</v>
      </c>
      <c r="I17">
        <v>0</v>
      </c>
      <c r="J17">
        <v>1</v>
      </c>
      <c r="K17">
        <v>0</v>
      </c>
      <c r="L17">
        <v>1</v>
      </c>
      <c r="M17">
        <v>0</v>
      </c>
      <c r="N17">
        <v>1</v>
      </c>
      <c r="O17">
        <v>0</v>
      </c>
      <c r="P17">
        <v>1</v>
      </c>
      <c r="Q17">
        <v>0</v>
      </c>
      <c r="R17" s="93" t="s">
        <v>452</v>
      </c>
      <c r="S17"/>
    </row>
    <row r="18" spans="1:19" x14ac:dyDescent="0.2">
      <c r="A18" t="s">
        <v>62</v>
      </c>
      <c r="B18" s="93" t="s">
        <v>301</v>
      </c>
      <c r="C18" t="s">
        <v>344</v>
      </c>
      <c r="D18" s="93" t="s">
        <v>300</v>
      </c>
      <c r="E18" s="178">
        <f t="shared" si="0"/>
        <v>14</v>
      </c>
      <c r="F18">
        <v>1</v>
      </c>
      <c r="G18">
        <v>0</v>
      </c>
      <c r="H18">
        <v>1</v>
      </c>
      <c r="I18">
        <v>2</v>
      </c>
      <c r="J18">
        <v>2</v>
      </c>
      <c r="K18">
        <v>1</v>
      </c>
      <c r="L18">
        <v>1</v>
      </c>
      <c r="M18">
        <v>2</v>
      </c>
      <c r="N18">
        <v>2</v>
      </c>
      <c r="O18">
        <v>1</v>
      </c>
      <c r="P18">
        <v>1</v>
      </c>
      <c r="Q18">
        <v>0</v>
      </c>
      <c r="S18"/>
    </row>
    <row r="19" spans="1:19" x14ac:dyDescent="0.2">
      <c r="A19" t="s">
        <v>204</v>
      </c>
      <c r="B19" s="93" t="s">
        <v>205</v>
      </c>
      <c r="C19" t="s">
        <v>336</v>
      </c>
      <c r="D19" s="93" t="s">
        <v>455</v>
      </c>
      <c r="E19" s="178">
        <f t="shared" si="0"/>
        <v>24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3</v>
      </c>
      <c r="M19">
        <v>3</v>
      </c>
      <c r="N19">
        <v>3</v>
      </c>
      <c r="O19">
        <v>3</v>
      </c>
      <c r="P19">
        <v>3</v>
      </c>
      <c r="Q19">
        <v>3</v>
      </c>
      <c r="S19"/>
    </row>
    <row r="20" spans="1:19" x14ac:dyDescent="0.2">
      <c r="A20" t="s">
        <v>206</v>
      </c>
      <c r="B20" s="93" t="s">
        <v>207</v>
      </c>
      <c r="C20" t="s">
        <v>336</v>
      </c>
      <c r="D20" s="93" t="s">
        <v>455</v>
      </c>
      <c r="E20" s="178">
        <f t="shared" si="0"/>
        <v>18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2</v>
      </c>
      <c r="M20">
        <v>2</v>
      </c>
      <c r="N20">
        <v>2</v>
      </c>
      <c r="O20">
        <v>2</v>
      </c>
      <c r="P20">
        <v>2</v>
      </c>
      <c r="Q20">
        <v>2</v>
      </c>
      <c r="S20"/>
    </row>
    <row r="21" spans="1:19" x14ac:dyDescent="0.2">
      <c r="A21" t="s">
        <v>199</v>
      </c>
      <c r="B21" s="93" t="s">
        <v>182</v>
      </c>
      <c r="C21" t="s">
        <v>336</v>
      </c>
      <c r="D21" s="93" t="s">
        <v>468</v>
      </c>
      <c r="E21" s="178">
        <f t="shared" si="0"/>
        <v>18</v>
      </c>
      <c r="F21">
        <v>1</v>
      </c>
      <c r="G21">
        <v>1</v>
      </c>
      <c r="H21">
        <v>1</v>
      </c>
      <c r="I21">
        <v>1</v>
      </c>
      <c r="J21">
        <v>1</v>
      </c>
      <c r="K21">
        <v>2</v>
      </c>
      <c r="L21">
        <v>2</v>
      </c>
      <c r="M21">
        <v>2</v>
      </c>
      <c r="N21">
        <v>2</v>
      </c>
      <c r="O21">
        <v>2</v>
      </c>
      <c r="P21">
        <v>2</v>
      </c>
      <c r="Q21">
        <v>1</v>
      </c>
      <c r="S21"/>
    </row>
    <row r="22" spans="1:19" x14ac:dyDescent="0.2">
      <c r="A22" t="s">
        <v>33</v>
      </c>
      <c r="B22" s="93" t="s">
        <v>37</v>
      </c>
      <c r="C22" t="s">
        <v>320</v>
      </c>
      <c r="D22" s="93" t="s">
        <v>273</v>
      </c>
      <c r="E22" s="178">
        <f t="shared" si="0"/>
        <v>6</v>
      </c>
      <c r="F22">
        <v>1</v>
      </c>
      <c r="G22">
        <v>0</v>
      </c>
      <c r="H22">
        <v>1</v>
      </c>
      <c r="I22">
        <v>0</v>
      </c>
      <c r="J22">
        <v>1</v>
      </c>
      <c r="K22">
        <v>0</v>
      </c>
      <c r="L22">
        <v>1</v>
      </c>
      <c r="M22">
        <v>0</v>
      </c>
      <c r="N22">
        <v>1</v>
      </c>
      <c r="O22">
        <v>0</v>
      </c>
      <c r="P22">
        <v>1</v>
      </c>
      <c r="Q22">
        <v>0</v>
      </c>
      <c r="R22" s="93" t="s">
        <v>452</v>
      </c>
      <c r="S22"/>
    </row>
    <row r="23" spans="1:19" x14ac:dyDescent="0.2">
      <c r="A23" t="s">
        <v>34</v>
      </c>
      <c r="B23" s="93" t="s">
        <v>35</v>
      </c>
      <c r="C23" t="s">
        <v>320</v>
      </c>
      <c r="D23" s="93" t="s">
        <v>273</v>
      </c>
      <c r="E23" s="178">
        <f t="shared" si="0"/>
        <v>18</v>
      </c>
      <c r="F23">
        <v>1</v>
      </c>
      <c r="G23">
        <v>1</v>
      </c>
      <c r="H23">
        <v>1</v>
      </c>
      <c r="I23">
        <v>1</v>
      </c>
      <c r="J23">
        <v>1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1</v>
      </c>
      <c r="S23"/>
    </row>
    <row r="24" spans="1:19" x14ac:dyDescent="0.2">
      <c r="A24" t="s">
        <v>36</v>
      </c>
      <c r="B24" s="93" t="s">
        <v>38</v>
      </c>
      <c r="C24" t="s">
        <v>320</v>
      </c>
      <c r="D24" s="93" t="s">
        <v>273</v>
      </c>
      <c r="E24" s="178">
        <f t="shared" si="0"/>
        <v>24</v>
      </c>
      <c r="F24">
        <v>1</v>
      </c>
      <c r="G24">
        <v>1</v>
      </c>
      <c r="H24">
        <v>1</v>
      </c>
      <c r="I24">
        <v>1</v>
      </c>
      <c r="J24">
        <v>2</v>
      </c>
      <c r="K24">
        <v>2</v>
      </c>
      <c r="L24">
        <v>2</v>
      </c>
      <c r="M24">
        <v>3</v>
      </c>
      <c r="N24">
        <v>3</v>
      </c>
      <c r="O24">
        <v>3</v>
      </c>
      <c r="P24">
        <v>3</v>
      </c>
      <c r="Q24">
        <v>2</v>
      </c>
      <c r="S24"/>
    </row>
    <row r="25" spans="1:19" x14ac:dyDescent="0.2">
      <c r="A25" t="s">
        <v>368</v>
      </c>
      <c r="B25" s="93" t="s">
        <v>367</v>
      </c>
      <c r="C25" t="s">
        <v>366</v>
      </c>
      <c r="D25" s="93" t="s">
        <v>278</v>
      </c>
      <c r="E25" s="178">
        <f t="shared" si="0"/>
        <v>14</v>
      </c>
      <c r="F25">
        <v>1</v>
      </c>
      <c r="G25">
        <v>0</v>
      </c>
      <c r="H25">
        <v>1</v>
      </c>
      <c r="I25">
        <v>1</v>
      </c>
      <c r="J25">
        <v>2</v>
      </c>
      <c r="K25">
        <v>2</v>
      </c>
      <c r="L25">
        <v>2</v>
      </c>
      <c r="M25">
        <v>2</v>
      </c>
      <c r="N25">
        <v>1</v>
      </c>
      <c r="O25">
        <v>1</v>
      </c>
      <c r="P25">
        <v>1</v>
      </c>
      <c r="Q25">
        <v>0</v>
      </c>
      <c r="S25"/>
    </row>
    <row r="26" spans="1:19" x14ac:dyDescent="0.2">
      <c r="A26" t="s">
        <v>365</v>
      </c>
      <c r="B26" s="93" t="s">
        <v>364</v>
      </c>
      <c r="C26" t="s">
        <v>324</v>
      </c>
      <c r="D26" s="93" t="s">
        <v>276</v>
      </c>
      <c r="E26" s="178">
        <f t="shared" si="0"/>
        <v>14</v>
      </c>
      <c r="F26">
        <v>1</v>
      </c>
      <c r="G26">
        <v>0</v>
      </c>
      <c r="H26">
        <v>1</v>
      </c>
      <c r="I26">
        <v>1</v>
      </c>
      <c r="J26">
        <v>2</v>
      </c>
      <c r="K26">
        <v>2</v>
      </c>
      <c r="L26">
        <v>2</v>
      </c>
      <c r="M26">
        <v>2</v>
      </c>
      <c r="N26">
        <v>1</v>
      </c>
      <c r="O26">
        <v>1</v>
      </c>
      <c r="P26">
        <v>1</v>
      </c>
      <c r="Q26">
        <v>0</v>
      </c>
      <c r="S26"/>
    </row>
    <row r="27" spans="1:19" x14ac:dyDescent="0.2">
      <c r="A27" t="s">
        <v>245</v>
      </c>
      <c r="B27" s="93" t="s">
        <v>29</v>
      </c>
      <c r="C27" t="s">
        <v>324</v>
      </c>
      <c r="D27" s="93" t="s">
        <v>276</v>
      </c>
      <c r="E27" s="178">
        <f t="shared" si="0"/>
        <v>24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S27"/>
    </row>
    <row r="28" spans="1:19" x14ac:dyDescent="0.2">
      <c r="A28" t="s">
        <v>246</v>
      </c>
      <c r="B28" s="93" t="s">
        <v>154</v>
      </c>
      <c r="C28" t="s">
        <v>324</v>
      </c>
      <c r="D28" s="93" t="s">
        <v>276</v>
      </c>
      <c r="E28" s="178">
        <f t="shared" si="0"/>
        <v>6</v>
      </c>
      <c r="F28">
        <v>1</v>
      </c>
      <c r="G28">
        <v>0</v>
      </c>
      <c r="H28">
        <v>1</v>
      </c>
      <c r="I28">
        <v>0</v>
      </c>
      <c r="J28">
        <v>1</v>
      </c>
      <c r="K28">
        <v>0</v>
      </c>
      <c r="L28">
        <v>1</v>
      </c>
      <c r="M28">
        <v>0</v>
      </c>
      <c r="N28">
        <v>1</v>
      </c>
      <c r="O28">
        <v>0</v>
      </c>
      <c r="P28">
        <v>1</v>
      </c>
      <c r="Q28">
        <v>0</v>
      </c>
      <c r="R28" s="93" t="s">
        <v>452</v>
      </c>
      <c r="S28"/>
    </row>
    <row r="29" spans="1:19" x14ac:dyDescent="0.2">
      <c r="A29" t="s">
        <v>627</v>
      </c>
      <c r="B29" s="93" t="s">
        <v>628</v>
      </c>
      <c r="C29" t="s">
        <v>324</v>
      </c>
      <c r="D29" s="93" t="s">
        <v>276</v>
      </c>
      <c r="E29" s="178">
        <f t="shared" si="0"/>
        <v>18</v>
      </c>
      <c r="F29">
        <v>1</v>
      </c>
      <c r="G29">
        <v>2</v>
      </c>
      <c r="H29">
        <v>1</v>
      </c>
      <c r="I29">
        <v>2</v>
      </c>
      <c r="J29">
        <v>1</v>
      </c>
      <c r="K29">
        <v>2</v>
      </c>
      <c r="L29">
        <v>1</v>
      </c>
      <c r="M29">
        <v>2</v>
      </c>
      <c r="N29">
        <v>1</v>
      </c>
      <c r="O29">
        <v>2</v>
      </c>
      <c r="P29">
        <v>1</v>
      </c>
      <c r="Q29">
        <v>2</v>
      </c>
      <c r="S29"/>
    </row>
    <row r="30" spans="1:19" x14ac:dyDescent="0.2">
      <c r="A30" s="93" t="s">
        <v>381</v>
      </c>
      <c r="B30" s="93" t="s">
        <v>382</v>
      </c>
      <c r="C30" t="s">
        <v>328</v>
      </c>
      <c r="D30" s="93" t="s">
        <v>281</v>
      </c>
      <c r="E30" s="178">
        <f t="shared" si="0"/>
        <v>14</v>
      </c>
      <c r="F30">
        <v>1</v>
      </c>
      <c r="G30">
        <v>0</v>
      </c>
      <c r="H30">
        <v>1</v>
      </c>
      <c r="I30">
        <v>0</v>
      </c>
      <c r="J30">
        <v>1</v>
      </c>
      <c r="K30">
        <v>2</v>
      </c>
      <c r="L30">
        <v>2</v>
      </c>
      <c r="M30">
        <v>2</v>
      </c>
      <c r="N30">
        <v>2</v>
      </c>
      <c r="O30">
        <v>2</v>
      </c>
      <c r="P30">
        <v>1</v>
      </c>
      <c r="Q30">
        <v>0</v>
      </c>
      <c r="S30"/>
    </row>
    <row r="31" spans="1:19" x14ac:dyDescent="0.2">
      <c r="A31" s="93" t="s">
        <v>41</v>
      </c>
      <c r="B31" s="93" t="s">
        <v>79</v>
      </c>
      <c r="C31" t="s">
        <v>328</v>
      </c>
      <c r="D31" s="93" t="s">
        <v>281</v>
      </c>
      <c r="E31" s="178">
        <f t="shared" si="0"/>
        <v>24</v>
      </c>
      <c r="F31">
        <v>1</v>
      </c>
      <c r="G31">
        <v>1</v>
      </c>
      <c r="H31">
        <v>1</v>
      </c>
      <c r="I31">
        <v>1</v>
      </c>
      <c r="J31">
        <v>2</v>
      </c>
      <c r="K31">
        <v>2</v>
      </c>
      <c r="L31">
        <v>2</v>
      </c>
      <c r="M31">
        <v>3</v>
      </c>
      <c r="N31">
        <v>3</v>
      </c>
      <c r="O31">
        <v>3</v>
      </c>
      <c r="P31">
        <v>3</v>
      </c>
      <c r="Q31">
        <v>2</v>
      </c>
      <c r="S31"/>
    </row>
    <row r="32" spans="1:19" x14ac:dyDescent="0.2">
      <c r="A32" s="93" t="s">
        <v>42</v>
      </c>
      <c r="B32" s="93" t="s">
        <v>80</v>
      </c>
      <c r="C32" t="s">
        <v>328</v>
      </c>
      <c r="D32" s="93" t="s">
        <v>281</v>
      </c>
      <c r="E32" s="178">
        <f t="shared" si="0"/>
        <v>14</v>
      </c>
      <c r="F32">
        <v>1</v>
      </c>
      <c r="G32">
        <v>0</v>
      </c>
      <c r="H32">
        <v>1</v>
      </c>
      <c r="I32">
        <v>0</v>
      </c>
      <c r="J32">
        <v>1</v>
      </c>
      <c r="K32">
        <v>2</v>
      </c>
      <c r="L32">
        <v>2</v>
      </c>
      <c r="M32">
        <v>2</v>
      </c>
      <c r="N32">
        <v>2</v>
      </c>
      <c r="O32">
        <v>2</v>
      </c>
      <c r="P32">
        <v>1</v>
      </c>
      <c r="Q32">
        <v>0</v>
      </c>
      <c r="S32"/>
    </row>
    <row r="33" spans="1:19" x14ac:dyDescent="0.2">
      <c r="A33" s="93" t="s">
        <v>102</v>
      </c>
      <c r="B33" s="93" t="s">
        <v>103</v>
      </c>
      <c r="C33" t="s">
        <v>328</v>
      </c>
      <c r="D33" s="93" t="s">
        <v>281</v>
      </c>
      <c r="E33" s="178">
        <f t="shared" si="0"/>
        <v>14</v>
      </c>
      <c r="F33">
        <v>1</v>
      </c>
      <c r="G33">
        <v>0</v>
      </c>
      <c r="H33">
        <v>1</v>
      </c>
      <c r="I33">
        <v>0</v>
      </c>
      <c r="J33">
        <v>1</v>
      </c>
      <c r="K33">
        <v>2</v>
      </c>
      <c r="L33">
        <v>2</v>
      </c>
      <c r="M33">
        <v>2</v>
      </c>
      <c r="N33">
        <v>2</v>
      </c>
      <c r="O33">
        <v>2</v>
      </c>
      <c r="P33">
        <v>1</v>
      </c>
      <c r="Q33">
        <v>0</v>
      </c>
      <c r="S33"/>
    </row>
    <row r="34" spans="1:19" x14ac:dyDescent="0.2">
      <c r="A34" t="s">
        <v>47</v>
      </c>
      <c r="B34" s="93" t="s">
        <v>48</v>
      </c>
      <c r="C34" t="s">
        <v>331</v>
      </c>
      <c r="D34" s="93" t="s">
        <v>283</v>
      </c>
      <c r="E34" s="178">
        <f t="shared" si="0"/>
        <v>14</v>
      </c>
      <c r="F34">
        <v>1</v>
      </c>
      <c r="G34">
        <v>0</v>
      </c>
      <c r="H34">
        <v>1</v>
      </c>
      <c r="I34">
        <v>0</v>
      </c>
      <c r="J34">
        <v>1</v>
      </c>
      <c r="K34">
        <v>2</v>
      </c>
      <c r="L34">
        <v>2</v>
      </c>
      <c r="M34">
        <v>2</v>
      </c>
      <c r="N34">
        <v>2</v>
      </c>
      <c r="O34">
        <v>2</v>
      </c>
      <c r="P34">
        <v>1</v>
      </c>
      <c r="Q34">
        <v>0</v>
      </c>
      <c r="S34"/>
    </row>
    <row r="35" spans="1:19" x14ac:dyDescent="0.2">
      <c r="A35" t="s">
        <v>432</v>
      </c>
      <c r="B35" s="93" t="s">
        <v>426</v>
      </c>
      <c r="C35" t="s">
        <v>328</v>
      </c>
      <c r="D35" s="93" t="s">
        <v>467</v>
      </c>
      <c r="E35" s="178">
        <f t="shared" ref="E35:E68" si="1">SUM(F35:Q35)</f>
        <v>14</v>
      </c>
      <c r="F35">
        <v>1</v>
      </c>
      <c r="G35">
        <v>0</v>
      </c>
      <c r="H35">
        <v>1</v>
      </c>
      <c r="I35">
        <v>0</v>
      </c>
      <c r="J35">
        <v>1</v>
      </c>
      <c r="K35">
        <v>2</v>
      </c>
      <c r="L35">
        <v>2</v>
      </c>
      <c r="M35">
        <v>2</v>
      </c>
      <c r="N35">
        <v>2</v>
      </c>
      <c r="O35">
        <v>2</v>
      </c>
      <c r="P35">
        <v>1</v>
      </c>
      <c r="Q35">
        <v>0</v>
      </c>
      <c r="S35"/>
    </row>
    <row r="36" spans="1:19" x14ac:dyDescent="0.2">
      <c r="A36" t="s">
        <v>210</v>
      </c>
      <c r="B36" s="93" t="s">
        <v>201</v>
      </c>
      <c r="C36" t="s">
        <v>346</v>
      </c>
      <c r="D36" s="93" t="s">
        <v>297</v>
      </c>
      <c r="E36" s="178">
        <f t="shared" si="1"/>
        <v>24</v>
      </c>
      <c r="F36">
        <v>2</v>
      </c>
      <c r="G36">
        <v>2</v>
      </c>
      <c r="H36">
        <v>2</v>
      </c>
      <c r="I36">
        <v>2</v>
      </c>
      <c r="J36">
        <v>2</v>
      </c>
      <c r="K36">
        <v>2</v>
      </c>
      <c r="L36">
        <v>2</v>
      </c>
      <c r="M36">
        <v>2</v>
      </c>
      <c r="N36">
        <v>2</v>
      </c>
      <c r="O36">
        <v>2</v>
      </c>
      <c r="P36">
        <v>2</v>
      </c>
      <c r="Q36">
        <v>2</v>
      </c>
      <c r="S36"/>
    </row>
    <row r="37" spans="1:19" x14ac:dyDescent="0.2">
      <c r="A37" t="s">
        <v>211</v>
      </c>
      <c r="B37" s="93" t="s">
        <v>202</v>
      </c>
      <c r="C37" t="s">
        <v>346</v>
      </c>
      <c r="D37" s="93" t="s">
        <v>297</v>
      </c>
      <c r="E37" s="178">
        <f t="shared" si="1"/>
        <v>14</v>
      </c>
      <c r="F37">
        <v>1</v>
      </c>
      <c r="G37">
        <v>0</v>
      </c>
      <c r="H37">
        <v>1</v>
      </c>
      <c r="I37">
        <v>1</v>
      </c>
      <c r="J37">
        <v>1</v>
      </c>
      <c r="K37">
        <v>1</v>
      </c>
      <c r="L37">
        <v>2</v>
      </c>
      <c r="M37">
        <v>2</v>
      </c>
      <c r="N37">
        <v>2</v>
      </c>
      <c r="O37">
        <v>2</v>
      </c>
      <c r="P37">
        <v>1</v>
      </c>
      <c r="Q37">
        <v>0</v>
      </c>
      <c r="S37"/>
    </row>
    <row r="38" spans="1:19" x14ac:dyDescent="0.2">
      <c r="A38" t="s">
        <v>625</v>
      </c>
      <c r="B38" s="93" t="s">
        <v>626</v>
      </c>
      <c r="C38" t="s">
        <v>346</v>
      </c>
      <c r="D38" s="93" t="s">
        <v>297</v>
      </c>
      <c r="E38" s="178">
        <f t="shared" si="1"/>
        <v>18</v>
      </c>
      <c r="F38">
        <v>1</v>
      </c>
      <c r="G38">
        <v>1</v>
      </c>
      <c r="H38">
        <v>1</v>
      </c>
      <c r="I38">
        <v>1</v>
      </c>
      <c r="J38">
        <v>1</v>
      </c>
      <c r="K38" s="93">
        <v>2</v>
      </c>
      <c r="L38" s="93">
        <v>2</v>
      </c>
      <c r="M38" s="93">
        <v>2</v>
      </c>
      <c r="N38" s="93">
        <v>2</v>
      </c>
      <c r="O38" s="93">
        <v>2</v>
      </c>
      <c r="P38" s="93">
        <v>2</v>
      </c>
      <c r="Q38">
        <v>1</v>
      </c>
      <c r="S38"/>
    </row>
    <row r="39" spans="1:19" x14ac:dyDescent="0.2">
      <c r="A39" t="s">
        <v>130</v>
      </c>
      <c r="B39" s="93" t="s">
        <v>134</v>
      </c>
      <c r="C39" t="s">
        <v>333</v>
      </c>
      <c r="D39" s="93" t="s">
        <v>285</v>
      </c>
      <c r="E39" s="178">
        <f t="shared" si="1"/>
        <v>18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3</v>
      </c>
      <c r="N39">
        <v>3</v>
      </c>
      <c r="O39">
        <v>2</v>
      </c>
      <c r="P39">
        <v>2</v>
      </c>
      <c r="Q39">
        <v>1</v>
      </c>
      <c r="S39"/>
    </row>
    <row r="40" spans="1:19" x14ac:dyDescent="0.2">
      <c r="A40" t="s">
        <v>131</v>
      </c>
      <c r="B40" s="93" t="s">
        <v>135</v>
      </c>
      <c r="C40" t="s">
        <v>333</v>
      </c>
      <c r="D40" s="93" t="s">
        <v>285</v>
      </c>
      <c r="E40" s="178">
        <f t="shared" si="1"/>
        <v>24</v>
      </c>
      <c r="F40">
        <v>1</v>
      </c>
      <c r="G40">
        <v>1</v>
      </c>
      <c r="H40">
        <v>1</v>
      </c>
      <c r="I40">
        <v>1</v>
      </c>
      <c r="J40">
        <v>2</v>
      </c>
      <c r="K40">
        <v>2</v>
      </c>
      <c r="L40">
        <v>2</v>
      </c>
      <c r="M40">
        <v>3</v>
      </c>
      <c r="N40">
        <v>3</v>
      </c>
      <c r="O40">
        <v>3</v>
      </c>
      <c r="P40">
        <v>3</v>
      </c>
      <c r="Q40">
        <v>2</v>
      </c>
      <c r="S40"/>
    </row>
    <row r="41" spans="1:19" x14ac:dyDescent="0.2">
      <c r="A41" t="s">
        <v>312</v>
      </c>
      <c r="B41" s="93" t="s">
        <v>313</v>
      </c>
      <c r="C41" t="s">
        <v>349</v>
      </c>
      <c r="D41" s="93" t="s">
        <v>436</v>
      </c>
      <c r="E41" s="178">
        <f t="shared" si="1"/>
        <v>14</v>
      </c>
      <c r="F41">
        <v>1</v>
      </c>
      <c r="G41">
        <v>0</v>
      </c>
      <c r="H41">
        <v>1</v>
      </c>
      <c r="I41">
        <v>1</v>
      </c>
      <c r="J41">
        <v>1</v>
      </c>
      <c r="K41" s="93">
        <v>2</v>
      </c>
      <c r="L41">
        <v>2</v>
      </c>
      <c r="M41">
        <v>2</v>
      </c>
      <c r="N41">
        <v>2</v>
      </c>
      <c r="O41">
        <v>1</v>
      </c>
      <c r="P41">
        <v>1</v>
      </c>
      <c r="Q41">
        <v>0</v>
      </c>
      <c r="R41" s="192"/>
      <c r="S41"/>
    </row>
    <row r="42" spans="1:19" x14ac:dyDescent="0.2">
      <c r="A42" t="s">
        <v>314</v>
      </c>
      <c r="B42" s="93" t="s">
        <v>456</v>
      </c>
      <c r="C42" t="s">
        <v>349</v>
      </c>
      <c r="D42" s="93" t="s">
        <v>436</v>
      </c>
      <c r="E42" s="178">
        <f t="shared" si="1"/>
        <v>18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3</v>
      </c>
      <c r="N42">
        <v>3</v>
      </c>
      <c r="O42">
        <v>2</v>
      </c>
      <c r="P42">
        <v>2</v>
      </c>
      <c r="Q42">
        <v>1</v>
      </c>
      <c r="S42"/>
    </row>
    <row r="43" spans="1:19" x14ac:dyDescent="0.2">
      <c r="A43" t="s">
        <v>372</v>
      </c>
      <c r="B43" s="93" t="s">
        <v>373</v>
      </c>
      <c r="C43" t="s">
        <v>371</v>
      </c>
      <c r="D43" s="93" t="s">
        <v>464</v>
      </c>
      <c r="E43" s="178">
        <f t="shared" si="1"/>
        <v>14</v>
      </c>
      <c r="F43">
        <v>1</v>
      </c>
      <c r="G43">
        <v>0</v>
      </c>
      <c r="H43">
        <v>1</v>
      </c>
      <c r="I43">
        <v>2</v>
      </c>
      <c r="J43">
        <v>2</v>
      </c>
      <c r="K43">
        <v>2</v>
      </c>
      <c r="L43">
        <v>2</v>
      </c>
      <c r="M43">
        <v>2</v>
      </c>
      <c r="N43">
        <v>1</v>
      </c>
      <c r="O43">
        <v>0</v>
      </c>
      <c r="P43">
        <v>1</v>
      </c>
      <c r="Q43">
        <v>0</v>
      </c>
      <c r="S43"/>
    </row>
    <row r="44" spans="1:19" x14ac:dyDescent="0.2">
      <c r="A44" t="s">
        <v>379</v>
      </c>
      <c r="B44" s="93" t="s">
        <v>374</v>
      </c>
      <c r="C44" t="s">
        <v>371</v>
      </c>
      <c r="D44" s="93" t="s">
        <v>464</v>
      </c>
      <c r="E44" s="178">
        <f t="shared" si="1"/>
        <v>14</v>
      </c>
      <c r="F44">
        <v>1</v>
      </c>
      <c r="G44">
        <v>0</v>
      </c>
      <c r="H44">
        <v>1</v>
      </c>
      <c r="I44">
        <v>2</v>
      </c>
      <c r="J44">
        <v>2</v>
      </c>
      <c r="K44">
        <v>2</v>
      </c>
      <c r="L44">
        <v>2</v>
      </c>
      <c r="M44">
        <v>1</v>
      </c>
      <c r="N44">
        <v>1</v>
      </c>
      <c r="O44">
        <v>1</v>
      </c>
      <c r="P44">
        <v>1</v>
      </c>
      <c r="Q44">
        <v>0</v>
      </c>
      <c r="S44"/>
    </row>
    <row r="45" spans="1:19" x14ac:dyDescent="0.2">
      <c r="A45" t="s">
        <v>378</v>
      </c>
      <c r="B45" s="93" t="s">
        <v>375</v>
      </c>
      <c r="C45" t="s">
        <v>371</v>
      </c>
      <c r="D45" s="93" t="s">
        <v>464</v>
      </c>
      <c r="E45" s="178">
        <f t="shared" si="1"/>
        <v>14</v>
      </c>
      <c r="F45">
        <v>1</v>
      </c>
      <c r="G45">
        <v>0</v>
      </c>
      <c r="H45">
        <v>1</v>
      </c>
      <c r="I45">
        <v>2</v>
      </c>
      <c r="J45">
        <v>2</v>
      </c>
      <c r="K45">
        <v>2</v>
      </c>
      <c r="L45">
        <v>2</v>
      </c>
      <c r="M45">
        <v>1</v>
      </c>
      <c r="N45">
        <v>1</v>
      </c>
      <c r="O45">
        <v>1</v>
      </c>
      <c r="P45">
        <v>1</v>
      </c>
      <c r="Q45">
        <v>0</v>
      </c>
      <c r="S45"/>
    </row>
    <row r="46" spans="1:19" x14ac:dyDescent="0.2">
      <c r="A46" t="s">
        <v>377</v>
      </c>
      <c r="B46" s="93" t="s">
        <v>376</v>
      </c>
      <c r="C46" t="s">
        <v>371</v>
      </c>
      <c r="D46" s="93" t="s">
        <v>464</v>
      </c>
      <c r="E46" s="178">
        <f t="shared" si="1"/>
        <v>14</v>
      </c>
      <c r="F46">
        <v>1</v>
      </c>
      <c r="G46">
        <v>0</v>
      </c>
      <c r="H46">
        <v>1</v>
      </c>
      <c r="I46">
        <v>2</v>
      </c>
      <c r="J46">
        <v>2</v>
      </c>
      <c r="K46">
        <v>2</v>
      </c>
      <c r="L46">
        <v>2</v>
      </c>
      <c r="M46">
        <v>1</v>
      </c>
      <c r="N46">
        <v>1</v>
      </c>
      <c r="O46">
        <v>1</v>
      </c>
      <c r="P46">
        <v>1</v>
      </c>
      <c r="Q46">
        <v>0</v>
      </c>
      <c r="S46"/>
    </row>
    <row r="47" spans="1:19" x14ac:dyDescent="0.2">
      <c r="A47" t="s">
        <v>433</v>
      </c>
      <c r="B47" s="93" t="s">
        <v>429</v>
      </c>
      <c r="C47" t="s">
        <v>338</v>
      </c>
      <c r="D47" s="93" t="s">
        <v>288</v>
      </c>
      <c r="E47" s="178">
        <f t="shared" si="1"/>
        <v>16</v>
      </c>
      <c r="F47">
        <v>1</v>
      </c>
      <c r="G47">
        <v>0</v>
      </c>
      <c r="H47">
        <v>1</v>
      </c>
      <c r="I47">
        <v>1</v>
      </c>
      <c r="J47">
        <v>2</v>
      </c>
      <c r="K47">
        <v>2</v>
      </c>
      <c r="L47">
        <v>2</v>
      </c>
      <c r="M47">
        <v>2</v>
      </c>
      <c r="N47">
        <v>2</v>
      </c>
      <c r="O47">
        <v>2</v>
      </c>
      <c r="P47">
        <v>1</v>
      </c>
      <c r="Q47">
        <v>0</v>
      </c>
      <c r="S47"/>
    </row>
    <row r="48" spans="1:19" x14ac:dyDescent="0.2">
      <c r="A48" t="s">
        <v>396</v>
      </c>
      <c r="B48" s="93" t="s">
        <v>395</v>
      </c>
      <c r="C48" t="s">
        <v>338</v>
      </c>
      <c r="D48" s="93" t="s">
        <v>288</v>
      </c>
      <c r="E48" s="178">
        <f t="shared" si="1"/>
        <v>14</v>
      </c>
      <c r="F48">
        <v>1</v>
      </c>
      <c r="G48">
        <v>0</v>
      </c>
      <c r="H48">
        <v>1</v>
      </c>
      <c r="I48">
        <v>1</v>
      </c>
      <c r="J48">
        <v>1</v>
      </c>
      <c r="K48">
        <v>2</v>
      </c>
      <c r="L48">
        <v>2</v>
      </c>
      <c r="M48">
        <v>2</v>
      </c>
      <c r="N48">
        <v>2</v>
      </c>
      <c r="O48">
        <v>1</v>
      </c>
      <c r="P48">
        <v>1</v>
      </c>
      <c r="Q48">
        <v>0</v>
      </c>
      <c r="S48"/>
    </row>
    <row r="49" spans="1:19" x14ac:dyDescent="0.2">
      <c r="A49" t="s">
        <v>397</v>
      </c>
      <c r="B49" s="93" t="s">
        <v>400</v>
      </c>
      <c r="C49" t="s">
        <v>338</v>
      </c>
      <c r="D49" s="93" t="s">
        <v>288</v>
      </c>
      <c r="E49" s="178">
        <f t="shared" si="1"/>
        <v>14</v>
      </c>
      <c r="F49">
        <v>1</v>
      </c>
      <c r="G49">
        <v>0</v>
      </c>
      <c r="H49">
        <v>1</v>
      </c>
      <c r="I49">
        <v>1</v>
      </c>
      <c r="J49">
        <v>1</v>
      </c>
      <c r="K49">
        <v>2</v>
      </c>
      <c r="L49">
        <v>2</v>
      </c>
      <c r="M49">
        <v>2</v>
      </c>
      <c r="N49">
        <v>2</v>
      </c>
      <c r="O49">
        <v>1</v>
      </c>
      <c r="P49">
        <v>1</v>
      </c>
      <c r="Q49">
        <v>0</v>
      </c>
      <c r="S49"/>
    </row>
    <row r="50" spans="1:19" x14ac:dyDescent="0.2">
      <c r="A50" t="s">
        <v>398</v>
      </c>
      <c r="B50" s="93" t="s">
        <v>401</v>
      </c>
      <c r="C50" t="s">
        <v>338</v>
      </c>
      <c r="D50" s="93" t="s">
        <v>288</v>
      </c>
      <c r="E50" s="178">
        <f t="shared" si="1"/>
        <v>16</v>
      </c>
      <c r="F50">
        <v>1</v>
      </c>
      <c r="G50">
        <v>0</v>
      </c>
      <c r="H50">
        <v>1</v>
      </c>
      <c r="I50">
        <v>1</v>
      </c>
      <c r="J50">
        <v>2</v>
      </c>
      <c r="K50">
        <v>2</v>
      </c>
      <c r="L50">
        <v>2</v>
      </c>
      <c r="M50">
        <v>2</v>
      </c>
      <c r="N50">
        <v>2</v>
      </c>
      <c r="O50">
        <v>2</v>
      </c>
      <c r="P50">
        <v>1</v>
      </c>
      <c r="Q50">
        <v>0</v>
      </c>
      <c r="S50"/>
    </row>
    <row r="51" spans="1:19" x14ac:dyDescent="0.2">
      <c r="A51" t="s">
        <v>399</v>
      </c>
      <c r="B51" s="93" t="s">
        <v>402</v>
      </c>
      <c r="C51" t="s">
        <v>338</v>
      </c>
      <c r="D51" s="93" t="s">
        <v>288</v>
      </c>
      <c r="E51" s="178">
        <f t="shared" si="1"/>
        <v>14</v>
      </c>
      <c r="F51">
        <v>1</v>
      </c>
      <c r="G51">
        <v>0</v>
      </c>
      <c r="H51">
        <v>1</v>
      </c>
      <c r="I51">
        <v>1</v>
      </c>
      <c r="J51">
        <v>1</v>
      </c>
      <c r="K51">
        <v>1</v>
      </c>
      <c r="L51">
        <v>2</v>
      </c>
      <c r="M51">
        <v>2</v>
      </c>
      <c r="N51">
        <v>2</v>
      </c>
      <c r="O51">
        <v>2</v>
      </c>
      <c r="P51">
        <v>1</v>
      </c>
      <c r="Q51">
        <v>0</v>
      </c>
      <c r="S51"/>
    </row>
    <row r="52" spans="1:19" x14ac:dyDescent="0.2">
      <c r="A52" t="s">
        <v>403</v>
      </c>
      <c r="B52" s="93" t="s">
        <v>457</v>
      </c>
      <c r="C52" t="s">
        <v>338</v>
      </c>
      <c r="D52" s="93" t="s">
        <v>288</v>
      </c>
      <c r="E52" s="178">
        <f t="shared" si="1"/>
        <v>14</v>
      </c>
      <c r="F52">
        <v>1</v>
      </c>
      <c r="G52">
        <v>0</v>
      </c>
      <c r="H52">
        <v>1</v>
      </c>
      <c r="I52">
        <v>1</v>
      </c>
      <c r="J52">
        <v>1</v>
      </c>
      <c r="K52">
        <v>1</v>
      </c>
      <c r="L52">
        <v>2</v>
      </c>
      <c r="M52">
        <v>2</v>
      </c>
      <c r="N52">
        <v>2</v>
      </c>
      <c r="O52">
        <v>2</v>
      </c>
      <c r="P52">
        <v>1</v>
      </c>
      <c r="Q52">
        <v>0</v>
      </c>
      <c r="S52"/>
    </row>
    <row r="53" spans="1:19" x14ac:dyDescent="0.2">
      <c r="A53" t="s">
        <v>244</v>
      </c>
      <c r="B53" s="93" t="s">
        <v>28</v>
      </c>
      <c r="C53" t="s">
        <v>338</v>
      </c>
      <c r="D53" s="93" t="s">
        <v>288</v>
      </c>
      <c r="E53" s="178">
        <f t="shared" si="1"/>
        <v>6</v>
      </c>
      <c r="F53">
        <v>0</v>
      </c>
      <c r="G53">
        <v>1</v>
      </c>
      <c r="H53">
        <v>0</v>
      </c>
      <c r="I53">
        <v>1</v>
      </c>
      <c r="J53">
        <v>0</v>
      </c>
      <c r="K53">
        <v>1</v>
      </c>
      <c r="L53">
        <v>0</v>
      </c>
      <c r="M53">
        <v>1</v>
      </c>
      <c r="N53">
        <v>0</v>
      </c>
      <c r="O53">
        <v>1</v>
      </c>
      <c r="P53">
        <v>0</v>
      </c>
      <c r="Q53">
        <v>1</v>
      </c>
      <c r="R53" s="93" t="s">
        <v>452</v>
      </c>
      <c r="S53"/>
    </row>
    <row r="54" spans="1:19" x14ac:dyDescent="0.2">
      <c r="A54" t="s">
        <v>49</v>
      </c>
      <c r="B54" s="192" t="s">
        <v>184</v>
      </c>
      <c r="C54" t="s">
        <v>323</v>
      </c>
      <c r="D54" s="93" t="s">
        <v>275</v>
      </c>
      <c r="E54" s="178">
        <f t="shared" si="1"/>
        <v>14</v>
      </c>
      <c r="F54">
        <v>1</v>
      </c>
      <c r="G54">
        <v>0</v>
      </c>
      <c r="H54">
        <v>1</v>
      </c>
      <c r="I54">
        <v>2</v>
      </c>
      <c r="J54">
        <v>2</v>
      </c>
      <c r="K54">
        <v>2</v>
      </c>
      <c r="L54">
        <v>2</v>
      </c>
      <c r="M54">
        <v>2</v>
      </c>
      <c r="N54">
        <v>1</v>
      </c>
      <c r="O54">
        <v>0</v>
      </c>
      <c r="P54">
        <v>1</v>
      </c>
      <c r="Q54">
        <v>0</v>
      </c>
      <c r="S54"/>
    </row>
    <row r="55" spans="1:19" x14ac:dyDescent="0.2">
      <c r="A55" t="s">
        <v>254</v>
      </c>
      <c r="B55" s="192" t="s">
        <v>159</v>
      </c>
      <c r="C55" t="s">
        <v>323</v>
      </c>
      <c r="D55" s="93" t="s">
        <v>275</v>
      </c>
      <c r="E55" s="178">
        <f t="shared" si="1"/>
        <v>6</v>
      </c>
      <c r="F55">
        <v>1</v>
      </c>
      <c r="G55">
        <v>0</v>
      </c>
      <c r="H55">
        <v>1</v>
      </c>
      <c r="I55">
        <v>0</v>
      </c>
      <c r="J55">
        <v>1</v>
      </c>
      <c r="K55">
        <v>0</v>
      </c>
      <c r="L55">
        <v>1</v>
      </c>
      <c r="M55">
        <v>0</v>
      </c>
      <c r="N55">
        <v>1</v>
      </c>
      <c r="O55">
        <v>0</v>
      </c>
      <c r="P55">
        <v>1</v>
      </c>
      <c r="Q55">
        <v>0</v>
      </c>
      <c r="R55" s="93" t="s">
        <v>452</v>
      </c>
      <c r="S55"/>
    </row>
    <row r="56" spans="1:19" x14ac:dyDescent="0.2">
      <c r="A56" t="s">
        <v>55</v>
      </c>
      <c r="B56" s="192" t="s">
        <v>424</v>
      </c>
      <c r="C56" t="s">
        <v>323</v>
      </c>
      <c r="D56" s="93" t="s">
        <v>275</v>
      </c>
      <c r="E56" s="178">
        <f t="shared" si="1"/>
        <v>18</v>
      </c>
      <c r="F56">
        <v>1</v>
      </c>
      <c r="G56">
        <v>1</v>
      </c>
      <c r="H56">
        <v>1</v>
      </c>
      <c r="I56">
        <v>1</v>
      </c>
      <c r="J56">
        <v>2</v>
      </c>
      <c r="K56">
        <v>2</v>
      </c>
      <c r="L56">
        <v>2</v>
      </c>
      <c r="M56">
        <v>2</v>
      </c>
      <c r="N56">
        <v>2</v>
      </c>
      <c r="O56">
        <v>2</v>
      </c>
      <c r="P56">
        <v>1</v>
      </c>
      <c r="Q56">
        <v>1</v>
      </c>
      <c r="S56"/>
    </row>
    <row r="57" spans="1:19" x14ac:dyDescent="0.2">
      <c r="A57" t="s">
        <v>56</v>
      </c>
      <c r="B57" s="192" t="s">
        <v>57</v>
      </c>
      <c r="C57" t="s">
        <v>323</v>
      </c>
      <c r="D57" s="93" t="s">
        <v>275</v>
      </c>
      <c r="E57" s="178">
        <f t="shared" si="1"/>
        <v>24</v>
      </c>
      <c r="F57">
        <v>1</v>
      </c>
      <c r="G57">
        <v>1</v>
      </c>
      <c r="H57">
        <v>1</v>
      </c>
      <c r="I57">
        <v>1</v>
      </c>
      <c r="J57">
        <v>2</v>
      </c>
      <c r="K57">
        <v>2</v>
      </c>
      <c r="L57">
        <v>2</v>
      </c>
      <c r="M57">
        <v>3</v>
      </c>
      <c r="N57">
        <v>3</v>
      </c>
      <c r="O57">
        <v>3</v>
      </c>
      <c r="P57">
        <v>3</v>
      </c>
      <c r="Q57">
        <v>2</v>
      </c>
      <c r="S57"/>
    </row>
    <row r="58" spans="1:19" x14ac:dyDescent="0.2">
      <c r="A58" s="180" t="s">
        <v>45</v>
      </c>
      <c r="B58" s="93" t="s">
        <v>81</v>
      </c>
      <c r="C58" s="94" t="s">
        <v>329</v>
      </c>
      <c r="D58" s="93" t="s">
        <v>466</v>
      </c>
      <c r="E58" s="178">
        <f t="shared" si="1"/>
        <v>24</v>
      </c>
      <c r="F58">
        <v>1</v>
      </c>
      <c r="G58">
        <v>1</v>
      </c>
      <c r="H58">
        <v>1</v>
      </c>
      <c r="I58">
        <v>1</v>
      </c>
      <c r="J58">
        <v>2</v>
      </c>
      <c r="K58">
        <v>2</v>
      </c>
      <c r="L58">
        <v>2</v>
      </c>
      <c r="M58">
        <v>3</v>
      </c>
      <c r="N58">
        <v>3</v>
      </c>
      <c r="O58">
        <v>3</v>
      </c>
      <c r="P58">
        <v>3</v>
      </c>
      <c r="Q58">
        <v>2</v>
      </c>
      <c r="S58"/>
    </row>
    <row r="59" spans="1:19" x14ac:dyDescent="0.2">
      <c r="A59" s="183" t="s">
        <v>504</v>
      </c>
      <c r="B59" s="93" t="s">
        <v>505</v>
      </c>
      <c r="C59" t="s">
        <v>332</v>
      </c>
      <c r="D59" s="93" t="s">
        <v>284</v>
      </c>
      <c r="E59" s="178">
        <f>SUM(F59:Q59)</f>
        <v>24</v>
      </c>
      <c r="F59">
        <v>1</v>
      </c>
      <c r="G59">
        <v>1</v>
      </c>
      <c r="H59">
        <v>1</v>
      </c>
      <c r="I59">
        <v>1</v>
      </c>
      <c r="J59">
        <v>2</v>
      </c>
      <c r="K59">
        <v>2</v>
      </c>
      <c r="L59">
        <v>2</v>
      </c>
      <c r="M59">
        <v>3</v>
      </c>
      <c r="N59">
        <v>3</v>
      </c>
      <c r="O59">
        <v>3</v>
      </c>
      <c r="P59">
        <v>3</v>
      </c>
      <c r="Q59">
        <v>2</v>
      </c>
      <c r="S59"/>
    </row>
    <row r="60" spans="1:19" x14ac:dyDescent="0.2">
      <c r="A60" t="s">
        <v>200</v>
      </c>
      <c r="B60" s="93" t="s">
        <v>209</v>
      </c>
      <c r="C60" t="s">
        <v>332</v>
      </c>
      <c r="D60" s="93" t="s">
        <v>284</v>
      </c>
      <c r="E60" s="178">
        <f t="shared" si="1"/>
        <v>14</v>
      </c>
      <c r="F60">
        <v>1</v>
      </c>
      <c r="G60">
        <v>0</v>
      </c>
      <c r="H60">
        <v>1</v>
      </c>
      <c r="I60">
        <v>1</v>
      </c>
      <c r="J60">
        <v>1</v>
      </c>
      <c r="K60">
        <v>1</v>
      </c>
      <c r="L60">
        <v>2</v>
      </c>
      <c r="M60">
        <v>2</v>
      </c>
      <c r="N60">
        <v>2</v>
      </c>
      <c r="O60">
        <v>2</v>
      </c>
      <c r="P60">
        <v>1</v>
      </c>
      <c r="Q60">
        <v>0</v>
      </c>
      <c r="S60"/>
    </row>
    <row r="61" spans="1:19" x14ac:dyDescent="0.2">
      <c r="A61" t="s">
        <v>385</v>
      </c>
      <c r="B61" s="93" t="s">
        <v>384</v>
      </c>
      <c r="C61" t="s">
        <v>386</v>
      </c>
      <c r="D61" s="93" t="s">
        <v>434</v>
      </c>
      <c r="E61" s="178">
        <f t="shared" si="1"/>
        <v>14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2</v>
      </c>
      <c r="M61">
        <v>2</v>
      </c>
      <c r="N61">
        <v>1</v>
      </c>
      <c r="O61">
        <v>1</v>
      </c>
      <c r="P61">
        <v>1</v>
      </c>
      <c r="Q61">
        <v>1</v>
      </c>
      <c r="S61"/>
    </row>
    <row r="62" spans="1:19" x14ac:dyDescent="0.2">
      <c r="A62" t="s">
        <v>388</v>
      </c>
      <c r="B62" s="93" t="s">
        <v>387</v>
      </c>
      <c r="C62" t="s">
        <v>386</v>
      </c>
      <c r="D62" s="93" t="s">
        <v>434</v>
      </c>
      <c r="E62" s="178">
        <f t="shared" si="1"/>
        <v>14</v>
      </c>
      <c r="F62">
        <v>1</v>
      </c>
      <c r="G62">
        <v>0</v>
      </c>
      <c r="H62">
        <v>1</v>
      </c>
      <c r="I62">
        <v>0</v>
      </c>
      <c r="J62">
        <v>1</v>
      </c>
      <c r="K62">
        <v>2</v>
      </c>
      <c r="L62">
        <v>2</v>
      </c>
      <c r="M62">
        <v>2</v>
      </c>
      <c r="N62">
        <v>2</v>
      </c>
      <c r="O62">
        <v>2</v>
      </c>
      <c r="P62">
        <v>1</v>
      </c>
      <c r="Q62">
        <v>0</v>
      </c>
      <c r="S62"/>
    </row>
    <row r="63" spans="1:19" x14ac:dyDescent="0.2">
      <c r="A63" t="s">
        <v>390</v>
      </c>
      <c r="B63" s="93" t="s">
        <v>389</v>
      </c>
      <c r="C63" t="s">
        <v>386</v>
      </c>
      <c r="D63" s="93" t="s">
        <v>434</v>
      </c>
      <c r="E63" s="178">
        <f t="shared" si="1"/>
        <v>14</v>
      </c>
      <c r="F63">
        <v>1</v>
      </c>
      <c r="G63">
        <v>0</v>
      </c>
      <c r="H63">
        <v>1</v>
      </c>
      <c r="I63">
        <v>0</v>
      </c>
      <c r="J63">
        <v>1</v>
      </c>
      <c r="K63">
        <v>2</v>
      </c>
      <c r="L63">
        <v>2</v>
      </c>
      <c r="M63">
        <v>2</v>
      </c>
      <c r="N63">
        <v>2</v>
      </c>
      <c r="O63">
        <v>2</v>
      </c>
      <c r="P63">
        <v>1</v>
      </c>
      <c r="Q63">
        <v>0</v>
      </c>
      <c r="S63"/>
    </row>
    <row r="64" spans="1:19" x14ac:dyDescent="0.2">
      <c r="A64" t="s">
        <v>50</v>
      </c>
      <c r="B64" s="93" t="s">
        <v>83</v>
      </c>
      <c r="C64" t="s">
        <v>355</v>
      </c>
      <c r="D64" s="93" t="s">
        <v>289</v>
      </c>
      <c r="E64" s="178">
        <f t="shared" si="1"/>
        <v>24</v>
      </c>
      <c r="F64">
        <v>2</v>
      </c>
      <c r="G64">
        <v>1</v>
      </c>
      <c r="H64">
        <v>1</v>
      </c>
      <c r="I64">
        <v>1</v>
      </c>
      <c r="J64">
        <v>1</v>
      </c>
      <c r="K64">
        <v>2</v>
      </c>
      <c r="L64">
        <v>2</v>
      </c>
      <c r="M64">
        <v>3</v>
      </c>
      <c r="N64">
        <v>3</v>
      </c>
      <c r="O64">
        <v>3</v>
      </c>
      <c r="P64">
        <v>3</v>
      </c>
      <c r="Q64">
        <v>2</v>
      </c>
      <c r="S64"/>
    </row>
    <row r="65" spans="1:19" x14ac:dyDescent="0.2">
      <c r="A65" t="s">
        <v>51</v>
      </c>
      <c r="B65" s="93" t="s">
        <v>428</v>
      </c>
      <c r="C65" t="s">
        <v>355</v>
      </c>
      <c r="D65" s="93" t="s">
        <v>289</v>
      </c>
      <c r="E65" s="178">
        <f t="shared" si="1"/>
        <v>18</v>
      </c>
      <c r="F65">
        <v>1</v>
      </c>
      <c r="G65">
        <v>1</v>
      </c>
      <c r="H65">
        <v>1</v>
      </c>
      <c r="I65">
        <v>2</v>
      </c>
      <c r="J65">
        <v>2</v>
      </c>
      <c r="K65">
        <v>2</v>
      </c>
      <c r="L65">
        <v>2</v>
      </c>
      <c r="M65">
        <v>2</v>
      </c>
      <c r="N65">
        <v>2</v>
      </c>
      <c r="O65">
        <v>1</v>
      </c>
      <c r="P65">
        <v>1</v>
      </c>
      <c r="Q65">
        <v>1</v>
      </c>
      <c r="S65"/>
    </row>
    <row r="66" spans="1:19" x14ac:dyDescent="0.2">
      <c r="A66" t="s">
        <v>394</v>
      </c>
      <c r="B66" s="93" t="s">
        <v>393</v>
      </c>
      <c r="C66" t="s">
        <v>355</v>
      </c>
      <c r="D66" s="93" t="s">
        <v>289</v>
      </c>
      <c r="E66" s="178">
        <f t="shared" si="1"/>
        <v>14</v>
      </c>
      <c r="F66">
        <v>1</v>
      </c>
      <c r="G66">
        <v>0</v>
      </c>
      <c r="H66">
        <v>1</v>
      </c>
      <c r="I66">
        <v>1</v>
      </c>
      <c r="J66">
        <v>1</v>
      </c>
      <c r="K66">
        <v>2</v>
      </c>
      <c r="L66">
        <v>2</v>
      </c>
      <c r="M66">
        <v>2</v>
      </c>
      <c r="N66">
        <v>2</v>
      </c>
      <c r="O66">
        <v>1</v>
      </c>
      <c r="P66">
        <v>1</v>
      </c>
      <c r="Q66">
        <v>0</v>
      </c>
      <c r="S66"/>
    </row>
    <row r="67" spans="1:19" x14ac:dyDescent="0.2">
      <c r="A67" t="s">
        <v>185</v>
      </c>
      <c r="B67" s="93" t="s">
        <v>186</v>
      </c>
      <c r="C67" t="s">
        <v>325</v>
      </c>
      <c r="D67" s="93" t="s">
        <v>277</v>
      </c>
      <c r="E67" s="178">
        <f t="shared" si="1"/>
        <v>24</v>
      </c>
      <c r="F67">
        <v>2</v>
      </c>
      <c r="G67">
        <v>2</v>
      </c>
      <c r="H67">
        <v>2</v>
      </c>
      <c r="I67">
        <v>2</v>
      </c>
      <c r="J67">
        <v>2</v>
      </c>
      <c r="K67">
        <v>2</v>
      </c>
      <c r="L67">
        <v>2</v>
      </c>
      <c r="M67">
        <v>2</v>
      </c>
      <c r="N67">
        <v>2</v>
      </c>
      <c r="O67">
        <v>2</v>
      </c>
      <c r="P67">
        <v>2</v>
      </c>
      <c r="Q67">
        <v>2</v>
      </c>
      <c r="S67"/>
    </row>
    <row r="68" spans="1:19" x14ac:dyDescent="0.2">
      <c r="A68" t="s">
        <v>247</v>
      </c>
      <c r="B68" s="93" t="s">
        <v>248</v>
      </c>
      <c r="C68" t="s">
        <v>325</v>
      </c>
      <c r="D68" s="93" t="s">
        <v>277</v>
      </c>
      <c r="E68" s="178">
        <f t="shared" si="1"/>
        <v>18</v>
      </c>
      <c r="F68">
        <v>1</v>
      </c>
      <c r="G68">
        <v>2</v>
      </c>
      <c r="H68">
        <v>1</v>
      </c>
      <c r="I68">
        <v>2</v>
      </c>
      <c r="J68">
        <v>1</v>
      </c>
      <c r="K68">
        <v>2</v>
      </c>
      <c r="L68">
        <v>1</v>
      </c>
      <c r="M68">
        <v>2</v>
      </c>
      <c r="N68">
        <v>1</v>
      </c>
      <c r="O68">
        <v>2</v>
      </c>
      <c r="P68">
        <v>1</v>
      </c>
      <c r="Q68">
        <v>2</v>
      </c>
      <c r="S68"/>
    </row>
    <row r="69" spans="1:19" x14ac:dyDescent="0.2">
      <c r="A69" t="s">
        <v>249</v>
      </c>
      <c r="B69" s="93" t="s">
        <v>75</v>
      </c>
      <c r="C69" t="s">
        <v>325</v>
      </c>
      <c r="D69" s="93" t="s">
        <v>277</v>
      </c>
      <c r="E69" s="178">
        <f t="shared" ref="E69:E100" si="2">SUM(F69:Q69)</f>
        <v>24</v>
      </c>
      <c r="F69">
        <v>2</v>
      </c>
      <c r="G69">
        <v>2</v>
      </c>
      <c r="H69">
        <v>2</v>
      </c>
      <c r="I69">
        <v>2</v>
      </c>
      <c r="J69">
        <v>2</v>
      </c>
      <c r="K69">
        <v>2</v>
      </c>
      <c r="L69">
        <v>2</v>
      </c>
      <c r="M69">
        <v>2</v>
      </c>
      <c r="N69">
        <v>2</v>
      </c>
      <c r="O69">
        <v>2</v>
      </c>
      <c r="P69">
        <v>2</v>
      </c>
      <c r="Q69">
        <v>2</v>
      </c>
      <c r="S69"/>
    </row>
    <row r="70" spans="1:19" x14ac:dyDescent="0.2">
      <c r="A70" t="s">
        <v>310</v>
      </c>
      <c r="B70" s="93" t="s">
        <v>311</v>
      </c>
      <c r="C70" t="s">
        <v>351</v>
      </c>
      <c r="D70" s="93" t="s">
        <v>454</v>
      </c>
      <c r="E70" s="178">
        <f t="shared" si="2"/>
        <v>14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2</v>
      </c>
      <c r="M70">
        <v>2</v>
      </c>
      <c r="N70">
        <v>1</v>
      </c>
      <c r="O70">
        <v>1</v>
      </c>
      <c r="P70">
        <v>1</v>
      </c>
      <c r="Q70">
        <v>1</v>
      </c>
      <c r="S70"/>
    </row>
    <row r="71" spans="1:19" x14ac:dyDescent="0.2">
      <c r="A71" t="s">
        <v>173</v>
      </c>
      <c r="B71" s="93" t="s">
        <v>174</v>
      </c>
      <c r="C71" s="94" t="s">
        <v>335</v>
      </c>
      <c r="D71" s="93" t="s">
        <v>286</v>
      </c>
      <c r="E71" s="178">
        <f t="shared" si="2"/>
        <v>6</v>
      </c>
      <c r="F71">
        <v>1</v>
      </c>
      <c r="G71">
        <v>0</v>
      </c>
      <c r="H71">
        <v>1</v>
      </c>
      <c r="I71">
        <v>0</v>
      </c>
      <c r="J71">
        <v>1</v>
      </c>
      <c r="K71">
        <v>0</v>
      </c>
      <c r="L71">
        <v>1</v>
      </c>
      <c r="M71">
        <v>0</v>
      </c>
      <c r="N71">
        <v>1</v>
      </c>
      <c r="O71">
        <v>0</v>
      </c>
      <c r="P71">
        <v>1</v>
      </c>
      <c r="Q71">
        <v>0</v>
      </c>
      <c r="R71" s="93" t="s">
        <v>452</v>
      </c>
      <c r="S71"/>
    </row>
    <row r="72" spans="1:19" x14ac:dyDescent="0.2">
      <c r="A72" t="s">
        <v>175</v>
      </c>
      <c r="B72" s="93" t="s">
        <v>176</v>
      </c>
      <c r="C72" s="94" t="s">
        <v>335</v>
      </c>
      <c r="D72" s="93" t="s">
        <v>286</v>
      </c>
      <c r="E72" s="178">
        <f t="shared" si="2"/>
        <v>24</v>
      </c>
      <c r="F72">
        <v>1</v>
      </c>
      <c r="G72">
        <v>1</v>
      </c>
      <c r="H72">
        <v>1</v>
      </c>
      <c r="I72">
        <v>1</v>
      </c>
      <c r="J72">
        <v>2</v>
      </c>
      <c r="K72">
        <v>2</v>
      </c>
      <c r="L72">
        <v>2</v>
      </c>
      <c r="M72">
        <v>3</v>
      </c>
      <c r="N72">
        <v>3</v>
      </c>
      <c r="O72">
        <v>3</v>
      </c>
      <c r="P72">
        <v>3</v>
      </c>
      <c r="Q72">
        <v>2</v>
      </c>
      <c r="S72"/>
    </row>
    <row r="73" spans="1:19" x14ac:dyDescent="0.2">
      <c r="A73" t="s">
        <v>179</v>
      </c>
      <c r="B73" s="93" t="s">
        <v>27</v>
      </c>
      <c r="C73" s="94" t="s">
        <v>335</v>
      </c>
      <c r="D73" s="93" t="s">
        <v>286</v>
      </c>
      <c r="E73" s="178">
        <f t="shared" si="2"/>
        <v>18</v>
      </c>
      <c r="F73">
        <v>1</v>
      </c>
      <c r="G73">
        <v>1</v>
      </c>
      <c r="H73">
        <v>1</v>
      </c>
      <c r="I73">
        <v>1</v>
      </c>
      <c r="J73">
        <v>1</v>
      </c>
      <c r="K73">
        <v>2</v>
      </c>
      <c r="L73">
        <v>2</v>
      </c>
      <c r="M73">
        <v>2</v>
      </c>
      <c r="N73">
        <v>2</v>
      </c>
      <c r="O73">
        <v>2</v>
      </c>
      <c r="P73">
        <v>2</v>
      </c>
      <c r="Q73">
        <v>1</v>
      </c>
      <c r="S73"/>
    </row>
    <row r="74" spans="1:19" x14ac:dyDescent="0.2">
      <c r="A74" t="s">
        <v>177</v>
      </c>
      <c r="B74" s="93" t="s">
        <v>178</v>
      </c>
      <c r="C74" s="94" t="s">
        <v>335</v>
      </c>
      <c r="D74" s="93" t="s">
        <v>286</v>
      </c>
      <c r="E74" s="178">
        <f t="shared" si="2"/>
        <v>14</v>
      </c>
      <c r="F74">
        <v>1</v>
      </c>
      <c r="G74">
        <v>0</v>
      </c>
      <c r="H74">
        <v>1</v>
      </c>
      <c r="I74">
        <v>1</v>
      </c>
      <c r="J74">
        <v>1</v>
      </c>
      <c r="K74">
        <v>1</v>
      </c>
      <c r="L74">
        <v>1</v>
      </c>
      <c r="M74">
        <v>2</v>
      </c>
      <c r="N74">
        <v>2</v>
      </c>
      <c r="O74">
        <v>2</v>
      </c>
      <c r="P74">
        <v>2</v>
      </c>
      <c r="Q74">
        <v>0</v>
      </c>
      <c r="S74"/>
    </row>
    <row r="75" spans="1:19" x14ac:dyDescent="0.2">
      <c r="A75" t="s">
        <v>39</v>
      </c>
      <c r="B75" s="93" t="s">
        <v>40</v>
      </c>
      <c r="C75" t="s">
        <v>321</v>
      </c>
      <c r="D75" s="93" t="s">
        <v>453</v>
      </c>
      <c r="E75" s="178">
        <f t="shared" si="2"/>
        <v>14</v>
      </c>
      <c r="F75">
        <v>1</v>
      </c>
      <c r="G75">
        <v>0</v>
      </c>
      <c r="H75">
        <v>1</v>
      </c>
      <c r="I75">
        <v>1</v>
      </c>
      <c r="J75">
        <v>2</v>
      </c>
      <c r="K75">
        <v>2</v>
      </c>
      <c r="L75">
        <v>2</v>
      </c>
      <c r="M75">
        <v>2</v>
      </c>
      <c r="N75">
        <v>1</v>
      </c>
      <c r="O75">
        <v>1</v>
      </c>
      <c r="P75">
        <v>1</v>
      </c>
      <c r="Q75">
        <v>0</v>
      </c>
      <c r="S75"/>
    </row>
    <row r="76" spans="1:19" x14ac:dyDescent="0.2">
      <c r="A76" t="s">
        <v>59</v>
      </c>
      <c r="B76" s="93" t="s">
        <v>89</v>
      </c>
      <c r="C76" t="s">
        <v>348</v>
      </c>
      <c r="D76" s="93" t="s">
        <v>295</v>
      </c>
      <c r="E76" s="178">
        <f t="shared" si="2"/>
        <v>6</v>
      </c>
      <c r="F76">
        <v>1</v>
      </c>
      <c r="G76">
        <v>0</v>
      </c>
      <c r="H76">
        <v>1</v>
      </c>
      <c r="I76">
        <v>0</v>
      </c>
      <c r="J76">
        <v>1</v>
      </c>
      <c r="K76">
        <v>0</v>
      </c>
      <c r="L76">
        <v>1</v>
      </c>
      <c r="M76">
        <v>0</v>
      </c>
      <c r="N76">
        <v>1</v>
      </c>
      <c r="O76">
        <v>0</v>
      </c>
      <c r="P76">
        <v>1</v>
      </c>
      <c r="Q76">
        <v>0</v>
      </c>
      <c r="R76" s="93" t="s">
        <v>452</v>
      </c>
      <c r="S76"/>
    </row>
    <row r="77" spans="1:19" x14ac:dyDescent="0.2">
      <c r="A77" t="s">
        <v>60</v>
      </c>
      <c r="B77" s="93" t="s">
        <v>61</v>
      </c>
      <c r="C77" t="s">
        <v>348</v>
      </c>
      <c r="D77" s="93" t="s">
        <v>295</v>
      </c>
      <c r="E77" s="178">
        <f t="shared" si="2"/>
        <v>14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2</v>
      </c>
      <c r="P77">
        <v>2</v>
      </c>
      <c r="Q77">
        <v>1</v>
      </c>
      <c r="S77"/>
    </row>
    <row r="78" spans="1:19" x14ac:dyDescent="0.2">
      <c r="A78" s="179" t="s">
        <v>306</v>
      </c>
      <c r="B78" s="93" t="s">
        <v>307</v>
      </c>
      <c r="C78" t="s">
        <v>343</v>
      </c>
      <c r="D78" s="93" t="s">
        <v>294</v>
      </c>
      <c r="E78" s="178">
        <f t="shared" si="2"/>
        <v>18</v>
      </c>
      <c r="F78">
        <v>1</v>
      </c>
      <c r="G78">
        <v>2</v>
      </c>
      <c r="H78">
        <v>2</v>
      </c>
      <c r="I78">
        <v>2</v>
      </c>
      <c r="J78">
        <v>2</v>
      </c>
      <c r="K78">
        <v>2</v>
      </c>
      <c r="L78">
        <v>2</v>
      </c>
      <c r="M78">
        <v>1</v>
      </c>
      <c r="N78">
        <v>1</v>
      </c>
      <c r="O78">
        <v>1</v>
      </c>
      <c r="P78">
        <v>1</v>
      </c>
      <c r="Q78">
        <v>1</v>
      </c>
      <c r="S78"/>
    </row>
    <row r="79" spans="1:19" x14ac:dyDescent="0.2">
      <c r="A79" t="s">
        <v>43</v>
      </c>
      <c r="B79" s="93" t="s">
        <v>44</v>
      </c>
      <c r="C79" t="s">
        <v>322</v>
      </c>
      <c r="D79" s="93" t="s">
        <v>274</v>
      </c>
      <c r="E79" s="178">
        <f t="shared" si="2"/>
        <v>24</v>
      </c>
      <c r="F79">
        <v>1</v>
      </c>
      <c r="G79">
        <v>1</v>
      </c>
      <c r="H79">
        <v>1</v>
      </c>
      <c r="I79">
        <v>1</v>
      </c>
      <c r="J79">
        <v>2</v>
      </c>
      <c r="K79">
        <v>2</v>
      </c>
      <c r="L79">
        <v>2</v>
      </c>
      <c r="M79">
        <v>3</v>
      </c>
      <c r="N79">
        <v>3</v>
      </c>
      <c r="O79">
        <v>3</v>
      </c>
      <c r="P79">
        <v>3</v>
      </c>
      <c r="Q79">
        <v>2</v>
      </c>
      <c r="S79"/>
    </row>
    <row r="80" spans="1:19" x14ac:dyDescent="0.2">
      <c r="A80" t="s">
        <v>359</v>
      </c>
      <c r="B80" s="93" t="s">
        <v>358</v>
      </c>
      <c r="C80" t="s">
        <v>322</v>
      </c>
      <c r="D80" s="93" t="s">
        <v>274</v>
      </c>
      <c r="E80" s="178">
        <f t="shared" si="2"/>
        <v>14</v>
      </c>
      <c r="F80">
        <v>1</v>
      </c>
      <c r="G80">
        <v>0</v>
      </c>
      <c r="H80">
        <v>1</v>
      </c>
      <c r="I80">
        <v>1</v>
      </c>
      <c r="J80">
        <v>2</v>
      </c>
      <c r="K80">
        <v>2</v>
      </c>
      <c r="L80">
        <v>2</v>
      </c>
      <c r="M80">
        <v>2</v>
      </c>
      <c r="N80">
        <v>1</v>
      </c>
      <c r="O80">
        <v>1</v>
      </c>
      <c r="P80">
        <v>1</v>
      </c>
      <c r="Q80">
        <v>0</v>
      </c>
      <c r="S80"/>
    </row>
    <row r="81" spans="1:19" x14ac:dyDescent="0.2">
      <c r="A81" t="s">
        <v>431</v>
      </c>
      <c r="B81" s="93" t="s">
        <v>425</v>
      </c>
      <c r="C81" t="s">
        <v>322</v>
      </c>
      <c r="D81" s="93" t="s">
        <v>274</v>
      </c>
      <c r="E81" s="178">
        <f t="shared" si="2"/>
        <v>14</v>
      </c>
      <c r="F81">
        <v>1</v>
      </c>
      <c r="G81">
        <v>0</v>
      </c>
      <c r="H81">
        <v>1</v>
      </c>
      <c r="I81">
        <v>1</v>
      </c>
      <c r="J81">
        <v>2</v>
      </c>
      <c r="K81">
        <v>2</v>
      </c>
      <c r="L81">
        <v>2</v>
      </c>
      <c r="M81">
        <v>2</v>
      </c>
      <c r="N81">
        <v>1</v>
      </c>
      <c r="O81">
        <v>1</v>
      </c>
      <c r="P81">
        <v>1</v>
      </c>
      <c r="Q81">
        <v>0</v>
      </c>
      <c r="S81"/>
    </row>
    <row r="82" spans="1:19" x14ac:dyDescent="0.2">
      <c r="A82" t="s">
        <v>46</v>
      </c>
      <c r="B82" s="93" t="s">
        <v>82</v>
      </c>
      <c r="C82" t="s">
        <v>330</v>
      </c>
      <c r="D82" s="93" t="s">
        <v>282</v>
      </c>
      <c r="E82" s="178">
        <f t="shared" si="2"/>
        <v>18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3</v>
      </c>
      <c r="N82">
        <v>3</v>
      </c>
      <c r="O82">
        <v>2</v>
      </c>
      <c r="P82">
        <v>2</v>
      </c>
      <c r="Q82">
        <v>1</v>
      </c>
      <c r="S82"/>
    </row>
    <row r="83" spans="1:19" x14ac:dyDescent="0.2">
      <c r="A83" t="s">
        <v>316</v>
      </c>
      <c r="B83" s="93" t="s">
        <v>317</v>
      </c>
      <c r="C83" t="s">
        <v>350</v>
      </c>
      <c r="D83" s="93" t="s">
        <v>437</v>
      </c>
      <c r="E83" s="178">
        <f t="shared" si="2"/>
        <v>18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3</v>
      </c>
      <c r="N83">
        <v>3</v>
      </c>
      <c r="O83">
        <v>2</v>
      </c>
      <c r="P83">
        <v>2</v>
      </c>
      <c r="Q83">
        <v>1</v>
      </c>
      <c r="S83"/>
    </row>
    <row r="84" spans="1:19" x14ac:dyDescent="0.2">
      <c r="A84" t="s">
        <v>136</v>
      </c>
      <c r="B84" s="93" t="s">
        <v>77</v>
      </c>
      <c r="C84" t="s">
        <v>345</v>
      </c>
      <c r="D84" s="93" t="s">
        <v>298</v>
      </c>
      <c r="E84" s="178">
        <f t="shared" si="2"/>
        <v>24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2</v>
      </c>
      <c r="M84">
        <v>2</v>
      </c>
      <c r="N84">
        <v>2</v>
      </c>
      <c r="O84">
        <v>2</v>
      </c>
      <c r="P84">
        <v>2</v>
      </c>
      <c r="Q84">
        <v>2</v>
      </c>
      <c r="S84"/>
    </row>
    <row r="85" spans="1:19" x14ac:dyDescent="0.2">
      <c r="A85" t="s">
        <v>188</v>
      </c>
      <c r="B85" s="93" t="s">
        <v>299</v>
      </c>
      <c r="C85" t="s">
        <v>345</v>
      </c>
      <c r="D85" s="93" t="s">
        <v>298</v>
      </c>
      <c r="E85" s="178">
        <f t="shared" si="2"/>
        <v>6</v>
      </c>
      <c r="F85">
        <v>0</v>
      </c>
      <c r="G85">
        <v>1</v>
      </c>
      <c r="H85">
        <v>0</v>
      </c>
      <c r="I85">
        <v>1</v>
      </c>
      <c r="J85">
        <v>0</v>
      </c>
      <c r="K85">
        <v>1</v>
      </c>
      <c r="L85">
        <v>0</v>
      </c>
      <c r="M85">
        <v>1</v>
      </c>
      <c r="N85">
        <v>0</v>
      </c>
      <c r="O85">
        <v>1</v>
      </c>
      <c r="P85">
        <v>0</v>
      </c>
      <c r="Q85">
        <v>1</v>
      </c>
      <c r="R85" s="93" t="s">
        <v>452</v>
      </c>
      <c r="S85"/>
    </row>
    <row r="86" spans="1:19" x14ac:dyDescent="0.2">
      <c r="A86" t="s">
        <v>137</v>
      </c>
      <c r="B86" s="93" t="s">
        <v>139</v>
      </c>
      <c r="C86" t="s">
        <v>345</v>
      </c>
      <c r="D86" s="93" t="s">
        <v>298</v>
      </c>
      <c r="E86" s="178">
        <f t="shared" si="2"/>
        <v>24</v>
      </c>
      <c r="F86">
        <v>2</v>
      </c>
      <c r="G86">
        <v>2</v>
      </c>
      <c r="H86">
        <v>2</v>
      </c>
      <c r="I86">
        <v>2</v>
      </c>
      <c r="J86">
        <v>2</v>
      </c>
      <c r="K86">
        <v>2</v>
      </c>
      <c r="L86">
        <v>2</v>
      </c>
      <c r="M86">
        <v>2</v>
      </c>
      <c r="N86">
        <v>2</v>
      </c>
      <c r="O86">
        <v>2</v>
      </c>
      <c r="P86">
        <v>2</v>
      </c>
      <c r="Q86">
        <v>2</v>
      </c>
      <c r="S86"/>
    </row>
    <row r="87" spans="1:19" x14ac:dyDescent="0.2">
      <c r="A87" t="s">
        <v>140</v>
      </c>
      <c r="B87" s="93" t="s">
        <v>141</v>
      </c>
      <c r="C87" t="s">
        <v>345</v>
      </c>
      <c r="D87" s="93" t="s">
        <v>298</v>
      </c>
      <c r="E87" s="178">
        <f t="shared" si="2"/>
        <v>18</v>
      </c>
      <c r="F87">
        <v>1</v>
      </c>
      <c r="G87">
        <v>2</v>
      </c>
      <c r="H87">
        <v>2</v>
      </c>
      <c r="I87">
        <v>2</v>
      </c>
      <c r="J87">
        <v>1</v>
      </c>
      <c r="K87">
        <v>2</v>
      </c>
      <c r="L87">
        <v>1</v>
      </c>
      <c r="M87">
        <v>2</v>
      </c>
      <c r="N87">
        <v>1</v>
      </c>
      <c r="O87">
        <v>2</v>
      </c>
      <c r="P87">
        <v>1</v>
      </c>
      <c r="Q87">
        <v>1</v>
      </c>
      <c r="S87"/>
    </row>
    <row r="88" spans="1:19" x14ac:dyDescent="0.2">
      <c r="A88" t="s">
        <v>414</v>
      </c>
      <c r="B88" s="93" t="s">
        <v>413</v>
      </c>
      <c r="C88" t="s">
        <v>345</v>
      </c>
      <c r="D88" s="93" t="s">
        <v>298</v>
      </c>
      <c r="E88" s="178">
        <f t="shared" si="2"/>
        <v>12</v>
      </c>
      <c r="F88">
        <v>1</v>
      </c>
      <c r="G88">
        <v>0</v>
      </c>
      <c r="H88">
        <v>2</v>
      </c>
      <c r="I88">
        <v>2</v>
      </c>
      <c r="J88">
        <v>2</v>
      </c>
      <c r="K88">
        <v>1</v>
      </c>
      <c r="L88">
        <v>1</v>
      </c>
      <c r="M88">
        <v>1</v>
      </c>
      <c r="N88">
        <v>1</v>
      </c>
      <c r="O88">
        <v>0</v>
      </c>
      <c r="P88">
        <v>1</v>
      </c>
      <c r="Q88">
        <v>0</v>
      </c>
      <c r="S88"/>
    </row>
    <row r="89" spans="1:19" x14ac:dyDescent="0.2">
      <c r="A89" t="s">
        <v>69</v>
      </c>
      <c r="B89" s="93" t="s">
        <v>70</v>
      </c>
      <c r="C89" t="s">
        <v>327</v>
      </c>
      <c r="D89" s="93" t="s">
        <v>280</v>
      </c>
      <c r="E89" s="178">
        <f t="shared" si="2"/>
        <v>6</v>
      </c>
      <c r="F89">
        <v>1</v>
      </c>
      <c r="G89">
        <v>0</v>
      </c>
      <c r="H89">
        <v>1</v>
      </c>
      <c r="I89">
        <v>0</v>
      </c>
      <c r="J89">
        <v>1</v>
      </c>
      <c r="K89">
        <v>0</v>
      </c>
      <c r="L89">
        <v>1</v>
      </c>
      <c r="M89">
        <v>0</v>
      </c>
      <c r="N89">
        <v>1</v>
      </c>
      <c r="O89">
        <v>0</v>
      </c>
      <c r="P89">
        <v>1</v>
      </c>
      <c r="Q89">
        <v>0</v>
      </c>
      <c r="R89" s="93" t="s">
        <v>452</v>
      </c>
      <c r="S89"/>
    </row>
    <row r="90" spans="1:19" x14ac:dyDescent="0.2">
      <c r="A90" t="s">
        <v>71</v>
      </c>
      <c r="B90" s="93" t="s">
        <v>72</v>
      </c>
      <c r="C90" t="s">
        <v>327</v>
      </c>
      <c r="D90" s="93" t="s">
        <v>280</v>
      </c>
      <c r="E90" s="178">
        <f t="shared" si="2"/>
        <v>18</v>
      </c>
      <c r="F90">
        <v>1</v>
      </c>
      <c r="G90">
        <v>2</v>
      </c>
      <c r="H90">
        <v>1</v>
      </c>
      <c r="I90">
        <v>2</v>
      </c>
      <c r="J90">
        <v>1</v>
      </c>
      <c r="K90">
        <v>2</v>
      </c>
      <c r="L90">
        <v>1</v>
      </c>
      <c r="M90">
        <v>2</v>
      </c>
      <c r="N90">
        <v>1</v>
      </c>
      <c r="O90">
        <v>2</v>
      </c>
      <c r="P90">
        <v>1</v>
      </c>
      <c r="Q90">
        <v>2</v>
      </c>
      <c r="S90"/>
    </row>
    <row r="91" spans="1:19" x14ac:dyDescent="0.2">
      <c r="A91" t="s">
        <v>195</v>
      </c>
      <c r="B91" s="93" t="s">
        <v>197</v>
      </c>
      <c r="C91" t="s">
        <v>340</v>
      </c>
      <c r="D91" s="93" t="s">
        <v>291</v>
      </c>
      <c r="E91" s="178">
        <f t="shared" si="2"/>
        <v>24</v>
      </c>
      <c r="F91">
        <v>2</v>
      </c>
      <c r="G91">
        <v>2</v>
      </c>
      <c r="H91">
        <v>2</v>
      </c>
      <c r="I91">
        <v>2</v>
      </c>
      <c r="J91">
        <v>2</v>
      </c>
      <c r="K91">
        <v>2</v>
      </c>
      <c r="L91">
        <v>2</v>
      </c>
      <c r="M91">
        <v>2</v>
      </c>
      <c r="N91">
        <v>2</v>
      </c>
      <c r="O91">
        <v>2</v>
      </c>
      <c r="P91">
        <v>2</v>
      </c>
      <c r="Q91">
        <v>2</v>
      </c>
      <c r="S91"/>
    </row>
    <row r="92" spans="1:19" x14ac:dyDescent="0.2">
      <c r="A92" t="s">
        <v>196</v>
      </c>
      <c r="B92" s="93" t="s">
        <v>198</v>
      </c>
      <c r="C92" t="s">
        <v>340</v>
      </c>
      <c r="D92" s="93" t="s">
        <v>291</v>
      </c>
      <c r="E92" s="178">
        <f t="shared" si="2"/>
        <v>18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2</v>
      </c>
      <c r="M92">
        <v>2</v>
      </c>
      <c r="N92">
        <v>2</v>
      </c>
      <c r="O92">
        <v>2</v>
      </c>
      <c r="P92">
        <v>2</v>
      </c>
      <c r="Q92">
        <v>2</v>
      </c>
      <c r="S92"/>
    </row>
    <row r="93" spans="1:19" x14ac:dyDescent="0.2">
      <c r="A93" t="s">
        <v>405</v>
      </c>
      <c r="B93" s="93" t="s">
        <v>406</v>
      </c>
      <c r="C93" t="s">
        <v>340</v>
      </c>
      <c r="D93" s="93" t="s">
        <v>458</v>
      </c>
      <c r="E93" s="178">
        <f t="shared" si="2"/>
        <v>14</v>
      </c>
      <c r="F93">
        <v>1</v>
      </c>
      <c r="G93">
        <v>0</v>
      </c>
      <c r="H93">
        <v>1</v>
      </c>
      <c r="I93">
        <v>1</v>
      </c>
      <c r="J93">
        <v>1</v>
      </c>
      <c r="K93">
        <v>1</v>
      </c>
      <c r="L93">
        <v>2</v>
      </c>
      <c r="M93">
        <v>2</v>
      </c>
      <c r="N93">
        <v>2</v>
      </c>
      <c r="O93">
        <v>2</v>
      </c>
      <c r="P93">
        <v>1</v>
      </c>
      <c r="Q93">
        <v>0</v>
      </c>
      <c r="S93"/>
    </row>
    <row r="94" spans="1:19" x14ac:dyDescent="0.2">
      <c r="A94" t="s">
        <v>203</v>
      </c>
      <c r="B94" s="93" t="s">
        <v>208</v>
      </c>
      <c r="C94" t="s">
        <v>340</v>
      </c>
      <c r="D94" s="93" t="s">
        <v>291</v>
      </c>
      <c r="E94" s="178">
        <f t="shared" si="2"/>
        <v>6</v>
      </c>
      <c r="F94">
        <v>1</v>
      </c>
      <c r="G94">
        <v>0</v>
      </c>
      <c r="H94">
        <v>1</v>
      </c>
      <c r="I94">
        <v>0</v>
      </c>
      <c r="J94">
        <v>1</v>
      </c>
      <c r="K94">
        <v>0</v>
      </c>
      <c r="L94">
        <v>1</v>
      </c>
      <c r="M94">
        <v>0</v>
      </c>
      <c r="N94">
        <v>1</v>
      </c>
      <c r="O94">
        <v>0</v>
      </c>
      <c r="P94">
        <v>1</v>
      </c>
      <c r="Q94">
        <v>0</v>
      </c>
      <c r="R94" s="93" t="s">
        <v>452</v>
      </c>
      <c r="S94"/>
    </row>
    <row r="95" spans="1:19" x14ac:dyDescent="0.2">
      <c r="A95" t="s">
        <v>409</v>
      </c>
      <c r="B95" s="93" t="s">
        <v>408</v>
      </c>
      <c r="C95" t="s">
        <v>340</v>
      </c>
      <c r="D95" s="93" t="s">
        <v>459</v>
      </c>
      <c r="E95" s="178">
        <f t="shared" si="2"/>
        <v>12</v>
      </c>
      <c r="F95">
        <v>1</v>
      </c>
      <c r="G95">
        <v>1</v>
      </c>
      <c r="H95">
        <v>1</v>
      </c>
      <c r="I95">
        <v>0</v>
      </c>
      <c r="J95">
        <v>1</v>
      </c>
      <c r="K95">
        <v>0</v>
      </c>
      <c r="L95">
        <v>1</v>
      </c>
      <c r="M95">
        <v>0</v>
      </c>
      <c r="N95">
        <v>1</v>
      </c>
      <c r="O95">
        <v>2</v>
      </c>
      <c r="P95">
        <v>2</v>
      </c>
      <c r="Q95">
        <v>2</v>
      </c>
      <c r="S95"/>
    </row>
    <row r="96" spans="1:19" x14ac:dyDescent="0.2">
      <c r="A96" t="s">
        <v>212</v>
      </c>
      <c r="B96" s="93" t="s">
        <v>213</v>
      </c>
      <c r="C96" t="s">
        <v>342</v>
      </c>
      <c r="D96" s="93" t="s">
        <v>293</v>
      </c>
      <c r="E96" s="178">
        <f t="shared" si="2"/>
        <v>24</v>
      </c>
      <c r="F96">
        <v>2</v>
      </c>
      <c r="G96">
        <v>2</v>
      </c>
      <c r="H96">
        <v>2</v>
      </c>
      <c r="I96">
        <v>2</v>
      </c>
      <c r="J96">
        <v>2</v>
      </c>
      <c r="K96">
        <v>2</v>
      </c>
      <c r="L96">
        <v>2</v>
      </c>
      <c r="M96">
        <v>2</v>
      </c>
      <c r="N96">
        <v>2</v>
      </c>
      <c r="O96">
        <v>2</v>
      </c>
      <c r="P96">
        <v>2</v>
      </c>
      <c r="Q96">
        <v>2</v>
      </c>
      <c r="S96"/>
    </row>
    <row r="97" spans="1:19" x14ac:dyDescent="0.2">
      <c r="A97" t="s">
        <v>214</v>
      </c>
      <c r="B97" s="93" t="s">
        <v>215</v>
      </c>
      <c r="C97" t="s">
        <v>342</v>
      </c>
      <c r="D97" s="93" t="s">
        <v>293</v>
      </c>
      <c r="E97" s="178">
        <f t="shared" si="2"/>
        <v>18</v>
      </c>
      <c r="F97">
        <v>1</v>
      </c>
      <c r="G97">
        <v>1</v>
      </c>
      <c r="H97">
        <v>1</v>
      </c>
      <c r="I97">
        <v>1</v>
      </c>
      <c r="J97">
        <v>1</v>
      </c>
      <c r="K97">
        <v>2</v>
      </c>
      <c r="L97">
        <v>2</v>
      </c>
      <c r="M97">
        <v>2</v>
      </c>
      <c r="N97">
        <v>2</v>
      </c>
      <c r="O97">
        <v>2</v>
      </c>
      <c r="P97">
        <v>2</v>
      </c>
      <c r="Q97">
        <v>1</v>
      </c>
      <c r="S97"/>
    </row>
    <row r="98" spans="1:19" x14ac:dyDescent="0.2">
      <c r="A98" t="s">
        <v>216</v>
      </c>
      <c r="B98" s="93" t="s">
        <v>461</v>
      </c>
      <c r="C98" t="s">
        <v>342</v>
      </c>
      <c r="D98" s="93" t="s">
        <v>293</v>
      </c>
      <c r="E98" s="178">
        <f t="shared" si="2"/>
        <v>6</v>
      </c>
      <c r="F98">
        <v>0</v>
      </c>
      <c r="G98">
        <v>1</v>
      </c>
      <c r="H98">
        <v>0</v>
      </c>
      <c r="I98">
        <v>1</v>
      </c>
      <c r="J98">
        <v>0</v>
      </c>
      <c r="K98">
        <v>1</v>
      </c>
      <c r="L98">
        <v>0</v>
      </c>
      <c r="M98">
        <v>1</v>
      </c>
      <c r="N98">
        <v>0</v>
      </c>
      <c r="O98">
        <v>1</v>
      </c>
      <c r="P98">
        <v>0</v>
      </c>
      <c r="Q98">
        <v>1</v>
      </c>
      <c r="R98" s="93" t="s">
        <v>452</v>
      </c>
      <c r="S98"/>
    </row>
    <row r="99" spans="1:19" x14ac:dyDescent="0.2">
      <c r="A99" t="s">
        <v>87</v>
      </c>
      <c r="B99" s="93" t="s">
        <v>667</v>
      </c>
      <c r="C99" t="s">
        <v>347</v>
      </c>
      <c r="D99" s="93" t="s">
        <v>296</v>
      </c>
      <c r="E99" s="178">
        <f t="shared" si="2"/>
        <v>6</v>
      </c>
      <c r="F99">
        <v>1</v>
      </c>
      <c r="G99">
        <v>0</v>
      </c>
      <c r="H99">
        <v>1</v>
      </c>
      <c r="I99">
        <v>0</v>
      </c>
      <c r="J99">
        <v>1</v>
      </c>
      <c r="K99">
        <v>0</v>
      </c>
      <c r="L99">
        <v>1</v>
      </c>
      <c r="M99">
        <v>0</v>
      </c>
      <c r="N99">
        <v>1</v>
      </c>
      <c r="O99">
        <v>0</v>
      </c>
      <c r="P99">
        <v>1</v>
      </c>
      <c r="Q99">
        <v>0</v>
      </c>
      <c r="R99" s="93" t="s">
        <v>452</v>
      </c>
      <c r="S99"/>
    </row>
    <row r="100" spans="1:19" x14ac:dyDescent="0.2">
      <c r="A100" t="s">
        <v>172</v>
      </c>
      <c r="B100" s="93" t="s">
        <v>76</v>
      </c>
      <c r="C100" t="s">
        <v>347</v>
      </c>
      <c r="D100" s="93" t="s">
        <v>470</v>
      </c>
      <c r="E100" s="178">
        <f t="shared" si="2"/>
        <v>24</v>
      </c>
      <c r="F100">
        <v>1</v>
      </c>
      <c r="G100">
        <v>1</v>
      </c>
      <c r="H100">
        <v>1</v>
      </c>
      <c r="I100">
        <v>1</v>
      </c>
      <c r="J100">
        <v>2</v>
      </c>
      <c r="K100">
        <v>2</v>
      </c>
      <c r="L100">
        <v>2</v>
      </c>
      <c r="M100">
        <v>3</v>
      </c>
      <c r="N100">
        <v>3</v>
      </c>
      <c r="O100">
        <v>3</v>
      </c>
      <c r="P100">
        <v>3</v>
      </c>
      <c r="Q100">
        <v>2</v>
      </c>
      <c r="S100"/>
    </row>
    <row r="101" spans="1:19" x14ac:dyDescent="0.2">
      <c r="A101" t="s">
        <v>31</v>
      </c>
      <c r="B101" s="93" t="s">
        <v>32</v>
      </c>
      <c r="C101" t="s">
        <v>347</v>
      </c>
      <c r="D101" s="93" t="s">
        <v>470</v>
      </c>
      <c r="E101" s="178">
        <f>SUM(F101:Q101)</f>
        <v>18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2</v>
      </c>
      <c r="L101">
        <v>2</v>
      </c>
      <c r="M101">
        <v>2</v>
      </c>
      <c r="N101">
        <v>2</v>
      </c>
      <c r="O101">
        <v>2</v>
      </c>
      <c r="P101">
        <v>2</v>
      </c>
      <c r="Q101">
        <v>1</v>
      </c>
      <c r="S101"/>
    </row>
    <row r="102" spans="1:19" x14ac:dyDescent="0.2">
      <c r="A102" t="s">
        <v>142</v>
      </c>
      <c r="B102" t="s">
        <v>143</v>
      </c>
      <c r="C102" t="s">
        <v>334</v>
      </c>
      <c r="D102" s="93" t="s">
        <v>465</v>
      </c>
      <c r="E102" s="178">
        <f>SUM(F102:Q102)</f>
        <v>6</v>
      </c>
      <c r="F102">
        <v>1</v>
      </c>
      <c r="G102">
        <v>0</v>
      </c>
      <c r="H102">
        <v>1</v>
      </c>
      <c r="I102">
        <v>0</v>
      </c>
      <c r="J102">
        <v>1</v>
      </c>
      <c r="K102">
        <v>0</v>
      </c>
      <c r="L102">
        <v>1</v>
      </c>
      <c r="M102">
        <v>0</v>
      </c>
      <c r="N102">
        <v>1</v>
      </c>
      <c r="O102">
        <v>0</v>
      </c>
      <c r="P102">
        <v>1</v>
      </c>
      <c r="Q102">
        <v>0</v>
      </c>
      <c r="R102" s="93" t="s">
        <v>452</v>
      </c>
      <c r="S102"/>
    </row>
    <row r="103" spans="1:19" x14ac:dyDescent="0.2">
      <c r="A103" t="s">
        <v>144</v>
      </c>
      <c r="B103" t="s">
        <v>183</v>
      </c>
      <c r="C103" t="s">
        <v>337</v>
      </c>
      <c r="D103" s="93" t="s">
        <v>287</v>
      </c>
      <c r="E103" s="178">
        <f>SUM(F103:Q103)</f>
        <v>6</v>
      </c>
      <c r="F103">
        <v>0</v>
      </c>
      <c r="G103">
        <v>1</v>
      </c>
      <c r="H103">
        <v>0</v>
      </c>
      <c r="I103">
        <v>1</v>
      </c>
      <c r="J103">
        <v>0</v>
      </c>
      <c r="K103">
        <v>1</v>
      </c>
      <c r="L103">
        <v>0</v>
      </c>
      <c r="M103">
        <v>1</v>
      </c>
      <c r="N103">
        <v>0</v>
      </c>
      <c r="O103">
        <v>1</v>
      </c>
      <c r="P103">
        <v>0</v>
      </c>
      <c r="Q103">
        <v>1</v>
      </c>
      <c r="R103" s="93" t="s">
        <v>452</v>
      </c>
      <c r="S103"/>
    </row>
    <row r="104" spans="1:19" x14ac:dyDescent="0.2">
      <c r="A104" t="s">
        <v>145</v>
      </c>
      <c r="B104" t="s">
        <v>146</v>
      </c>
      <c r="C104" t="s">
        <v>337</v>
      </c>
      <c r="D104" s="93" t="s">
        <v>287</v>
      </c>
      <c r="E104" s="178">
        <f>SUM(F104:Q104)</f>
        <v>14</v>
      </c>
      <c r="F104">
        <v>1</v>
      </c>
      <c r="G104">
        <v>0</v>
      </c>
      <c r="H104">
        <v>1</v>
      </c>
      <c r="I104">
        <v>1</v>
      </c>
      <c r="J104">
        <v>1</v>
      </c>
      <c r="K104">
        <v>1</v>
      </c>
      <c r="L104">
        <v>2</v>
      </c>
      <c r="M104">
        <v>2</v>
      </c>
      <c r="N104">
        <v>2</v>
      </c>
      <c r="O104">
        <v>2</v>
      </c>
      <c r="P104">
        <v>1</v>
      </c>
      <c r="Q104">
        <v>0</v>
      </c>
      <c r="S104"/>
    </row>
    <row r="105" spans="1:19" x14ac:dyDescent="0.2">
      <c r="E105">
        <f>SUM(E3:E104)</f>
        <v>1531</v>
      </c>
      <c r="F105">
        <f>SUM(F3:F104)</f>
        <v>104</v>
      </c>
      <c r="G105">
        <f t="shared" ref="G105:Q105" si="3">SUM(G3:G104)</f>
        <v>65</v>
      </c>
      <c r="H105">
        <f t="shared" si="3"/>
        <v>106</v>
      </c>
      <c r="I105">
        <f t="shared" si="3"/>
        <v>105</v>
      </c>
      <c r="J105">
        <f t="shared" si="3"/>
        <v>133</v>
      </c>
      <c r="K105">
        <f t="shared" si="3"/>
        <v>146</v>
      </c>
      <c r="L105">
        <f t="shared" si="3"/>
        <v>162</v>
      </c>
      <c r="M105">
        <f t="shared" si="3"/>
        <v>173</v>
      </c>
      <c r="N105">
        <f t="shared" si="3"/>
        <v>167</v>
      </c>
      <c r="O105">
        <f t="shared" si="3"/>
        <v>151</v>
      </c>
      <c r="P105">
        <f t="shared" si="3"/>
        <v>140</v>
      </c>
      <c r="Q105">
        <f t="shared" si="3"/>
        <v>79</v>
      </c>
    </row>
    <row r="115" spans="4:19" x14ac:dyDescent="0.2">
      <c r="D115"/>
      <c r="R115"/>
      <c r="S115"/>
    </row>
    <row r="116" spans="4:19" x14ac:dyDescent="0.2">
      <c r="D116"/>
      <c r="R116"/>
      <c r="S116"/>
    </row>
    <row r="117" spans="4:19" x14ac:dyDescent="0.2">
      <c r="D117"/>
      <c r="R117"/>
      <c r="S117"/>
    </row>
    <row r="118" spans="4:19" x14ac:dyDescent="0.2">
      <c r="D118"/>
      <c r="R118"/>
      <c r="S118"/>
    </row>
    <row r="119" spans="4:19" x14ac:dyDescent="0.2">
      <c r="D119"/>
      <c r="R119"/>
      <c r="S119"/>
    </row>
    <row r="120" spans="4:19" x14ac:dyDescent="0.2">
      <c r="D120"/>
      <c r="R120"/>
      <c r="S120"/>
    </row>
    <row r="121" spans="4:19" x14ac:dyDescent="0.2">
      <c r="D121"/>
      <c r="R121"/>
      <c r="S121"/>
    </row>
    <row r="122" spans="4:19" x14ac:dyDescent="0.2">
      <c r="D122"/>
      <c r="R122"/>
      <c r="S122"/>
    </row>
    <row r="123" spans="4:19" x14ac:dyDescent="0.2">
      <c r="D123"/>
      <c r="R123"/>
      <c r="S123"/>
    </row>
    <row r="124" spans="4:19" x14ac:dyDescent="0.2">
      <c r="D124"/>
      <c r="R124"/>
      <c r="S124"/>
    </row>
    <row r="125" spans="4:19" x14ac:dyDescent="0.2">
      <c r="D125"/>
      <c r="R125"/>
      <c r="S125"/>
    </row>
    <row r="126" spans="4:19" x14ac:dyDescent="0.2">
      <c r="D126"/>
      <c r="R126"/>
      <c r="S126"/>
    </row>
    <row r="127" spans="4:19" x14ac:dyDescent="0.2">
      <c r="D127"/>
      <c r="R127"/>
      <c r="S127"/>
    </row>
    <row r="128" spans="4:19" x14ac:dyDescent="0.2">
      <c r="D128"/>
      <c r="R128"/>
      <c r="S128"/>
    </row>
    <row r="129" spans="4:19" x14ac:dyDescent="0.2">
      <c r="D129"/>
      <c r="R129"/>
      <c r="S129"/>
    </row>
    <row r="130" spans="4:19" x14ac:dyDescent="0.2">
      <c r="D130"/>
      <c r="R130"/>
      <c r="S130"/>
    </row>
    <row r="131" spans="4:19" x14ac:dyDescent="0.2">
      <c r="D131"/>
      <c r="R131"/>
      <c r="S131"/>
    </row>
    <row r="132" spans="4:19" x14ac:dyDescent="0.2">
      <c r="D132"/>
      <c r="R132"/>
      <c r="S132"/>
    </row>
    <row r="133" spans="4:19" x14ac:dyDescent="0.2">
      <c r="D133"/>
      <c r="R133"/>
      <c r="S133"/>
    </row>
    <row r="134" spans="4:19" x14ac:dyDescent="0.2">
      <c r="D134"/>
      <c r="R134"/>
      <c r="S134"/>
    </row>
    <row r="135" spans="4:19" x14ac:dyDescent="0.2">
      <c r="D135"/>
      <c r="R135"/>
      <c r="S135"/>
    </row>
    <row r="136" spans="4:19" x14ac:dyDescent="0.2">
      <c r="D136"/>
      <c r="R136"/>
      <c r="S136"/>
    </row>
  </sheetData>
  <sortState ref="A3:XFD102">
    <sortCondition ref="C3:C102"/>
  </sortState>
  <mergeCells count="4">
    <mergeCell ref="F1:Q1"/>
    <mergeCell ref="T1:AE1"/>
    <mergeCell ref="B1:B2"/>
    <mergeCell ref="A1:A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1" topLeftCell="A2" activePane="bottomLeft" state="frozen"/>
      <selection pane="bottomLeft" activeCell="D34" sqref="D34"/>
    </sheetView>
  </sheetViews>
  <sheetFormatPr defaultRowHeight="12.75" x14ac:dyDescent="0.2"/>
  <cols>
    <col min="1" max="1" width="19.42578125" style="298" customWidth="1"/>
    <col min="2" max="2" width="58.7109375" customWidth="1"/>
    <col min="3" max="3" width="22" customWidth="1"/>
    <col min="4" max="4" width="30.85546875" customWidth="1"/>
    <col min="5" max="5" width="15.7109375" customWidth="1"/>
  </cols>
  <sheetData>
    <row r="1" spans="1:5" x14ac:dyDescent="0.2">
      <c r="A1" s="297" t="s">
        <v>635</v>
      </c>
      <c r="B1" s="94" t="s">
        <v>423</v>
      </c>
      <c r="C1" s="94" t="s">
        <v>636</v>
      </c>
      <c r="D1" s="94"/>
      <c r="E1" s="94"/>
    </row>
    <row r="2" spans="1:5" ht="13.5" customHeight="1" x14ac:dyDescent="0.2">
      <c r="A2" s="299">
        <v>1646500</v>
      </c>
      <c r="B2" t="s">
        <v>630</v>
      </c>
      <c r="C2" s="94" t="s">
        <v>637</v>
      </c>
    </row>
    <row r="3" spans="1:5" ht="13.5" customHeight="1" x14ac:dyDescent="0.2">
      <c r="A3" s="299">
        <v>3374100</v>
      </c>
      <c r="B3" t="s">
        <v>134</v>
      </c>
      <c r="C3" s="94" t="s">
        <v>637</v>
      </c>
    </row>
    <row r="4" spans="1:5" ht="13.5" customHeight="1" x14ac:dyDescent="0.2">
      <c r="A4" s="299">
        <v>3612600</v>
      </c>
      <c r="B4" t="s">
        <v>631</v>
      </c>
      <c r="C4" s="94" t="s">
        <v>637</v>
      </c>
    </row>
    <row r="5" spans="1:5" ht="13.5" customHeight="1" x14ac:dyDescent="0.2">
      <c r="A5" s="299">
        <v>5420500</v>
      </c>
      <c r="B5" t="s">
        <v>382</v>
      </c>
      <c r="C5" s="94" t="s">
        <v>637</v>
      </c>
    </row>
    <row r="6" spans="1:5" ht="13.5" customHeight="1" x14ac:dyDescent="0.2">
      <c r="A6" s="299">
        <v>5586300</v>
      </c>
      <c r="B6" t="s">
        <v>632</v>
      </c>
      <c r="C6" s="94" t="s">
        <v>637</v>
      </c>
    </row>
    <row r="7" spans="1:5" ht="13.5" customHeight="1" x14ac:dyDescent="0.2">
      <c r="A7" s="299">
        <v>6934500</v>
      </c>
      <c r="B7" t="s">
        <v>387</v>
      </c>
      <c r="C7" s="94" t="s">
        <v>637</v>
      </c>
    </row>
    <row r="8" spans="1:5" ht="13.5" customHeight="1" x14ac:dyDescent="0.2">
      <c r="A8" s="299">
        <v>7020850</v>
      </c>
      <c r="B8" t="s">
        <v>633</v>
      </c>
      <c r="C8" s="94" t="s">
        <v>637</v>
      </c>
    </row>
    <row r="9" spans="1:5" ht="13.5" customHeight="1" x14ac:dyDescent="0.2">
      <c r="A9" s="299">
        <v>7289000</v>
      </c>
      <c r="B9" t="s">
        <v>634</v>
      </c>
      <c r="C9" s="94" t="s">
        <v>637</v>
      </c>
    </row>
    <row r="10" spans="1:5" ht="13.5" customHeight="1" x14ac:dyDescent="0.2">
      <c r="A10" s="299">
        <v>7374000</v>
      </c>
      <c r="B10" t="s">
        <v>395</v>
      </c>
      <c r="C10" s="94" t="s">
        <v>637</v>
      </c>
    </row>
    <row r="11" spans="1:5" ht="13.5" customHeight="1" x14ac:dyDescent="0.2">
      <c r="A11" s="299">
        <v>7381600</v>
      </c>
      <c r="B11" t="s">
        <v>404</v>
      </c>
      <c r="C11" s="94" t="s">
        <v>637</v>
      </c>
    </row>
    <row r="12" spans="1:5" ht="13.5" customHeight="1" x14ac:dyDescent="0.2">
      <c r="A12" s="299">
        <v>11447650</v>
      </c>
      <c r="B12" t="s">
        <v>301</v>
      </c>
      <c r="C12" s="94" t="s">
        <v>637</v>
      </c>
    </row>
    <row r="13" spans="1:5" ht="13.5" customHeight="1" x14ac:dyDescent="0.2">
      <c r="A13" s="299">
        <v>14211720</v>
      </c>
      <c r="B13" t="s">
        <v>141</v>
      </c>
      <c r="C13" s="94" t="s">
        <v>637</v>
      </c>
    </row>
    <row r="14" spans="1:5" ht="13.5" customHeight="1" x14ac:dyDescent="0.2">
      <c r="A14" s="299">
        <v>12447390</v>
      </c>
      <c r="B14" t="s">
        <v>639</v>
      </c>
      <c r="C14" s="94" t="s">
        <v>638</v>
      </c>
    </row>
    <row r="15" spans="1:5" x14ac:dyDescent="0.2">
      <c r="A15" s="299">
        <v>402114105350101</v>
      </c>
      <c r="B15" t="s">
        <v>640</v>
      </c>
      <c r="C15" s="94" t="s">
        <v>638</v>
      </c>
    </row>
    <row r="16" spans="1:5" x14ac:dyDescent="0.2">
      <c r="A16" s="299">
        <v>16618000</v>
      </c>
      <c r="B16" t="s">
        <v>641</v>
      </c>
      <c r="C16" s="94" t="s">
        <v>638</v>
      </c>
    </row>
    <row r="17" spans="1:3" x14ac:dyDescent="0.2">
      <c r="A17" s="299">
        <v>5124480</v>
      </c>
      <c r="B17" t="s">
        <v>642</v>
      </c>
      <c r="C17" s="94" t="s">
        <v>638</v>
      </c>
    </row>
    <row r="18" spans="1:3" x14ac:dyDescent="0.2">
      <c r="A18" s="299">
        <v>6879650</v>
      </c>
      <c r="B18" t="s">
        <v>643</v>
      </c>
      <c r="C18" s="94" t="s">
        <v>638</v>
      </c>
    </row>
    <row r="19" spans="1:3" x14ac:dyDescent="0.2">
      <c r="A19" s="299">
        <v>3497300</v>
      </c>
      <c r="B19" t="s">
        <v>644</v>
      </c>
      <c r="C19" s="94" t="s">
        <v>638</v>
      </c>
    </row>
    <row r="20" spans="1:3" x14ac:dyDescent="0.2">
      <c r="A20" s="299">
        <v>14161500</v>
      </c>
      <c r="B20" t="s">
        <v>645</v>
      </c>
      <c r="C20" s="94" t="s">
        <v>638</v>
      </c>
    </row>
    <row r="21" spans="1:3" x14ac:dyDescent="0.2">
      <c r="A21" s="299">
        <v>11206800</v>
      </c>
      <c r="B21" t="s">
        <v>646</v>
      </c>
      <c r="C21" s="94" t="s">
        <v>638</v>
      </c>
    </row>
    <row r="22" spans="1:3" x14ac:dyDescent="0.2">
      <c r="A22" s="299">
        <v>1466500</v>
      </c>
      <c r="B22" t="s">
        <v>647</v>
      </c>
      <c r="C22" s="94" t="s">
        <v>638</v>
      </c>
    </row>
    <row r="23" spans="1:3" x14ac:dyDescent="0.2">
      <c r="A23" s="299">
        <v>9430600</v>
      </c>
      <c r="B23" t="s">
        <v>648</v>
      </c>
      <c r="C23" s="94" t="s">
        <v>638</v>
      </c>
    </row>
    <row r="24" spans="1:3" x14ac:dyDescent="0.2">
      <c r="A24" s="299">
        <v>1435000</v>
      </c>
      <c r="B24" t="s">
        <v>649</v>
      </c>
      <c r="C24" s="94" t="s">
        <v>638</v>
      </c>
    </row>
    <row r="25" spans="1:3" x14ac:dyDescent="0.2">
      <c r="A25" s="299">
        <v>9196500</v>
      </c>
      <c r="B25" t="s">
        <v>650</v>
      </c>
      <c r="C25" s="94" t="s">
        <v>638</v>
      </c>
    </row>
    <row r="26" spans="1:3" x14ac:dyDescent="0.2">
      <c r="A26" s="299">
        <v>10343500</v>
      </c>
      <c r="B26" t="s">
        <v>651</v>
      </c>
      <c r="C26" s="94" t="s">
        <v>638</v>
      </c>
    </row>
    <row r="27" spans="1:3" x14ac:dyDescent="0.2">
      <c r="A27" s="299">
        <v>2327100</v>
      </c>
      <c r="B27" t="s">
        <v>652</v>
      </c>
      <c r="C27" s="94" t="s">
        <v>638</v>
      </c>
    </row>
    <row r="28" spans="1:3" x14ac:dyDescent="0.2">
      <c r="A28" s="299">
        <v>5014300</v>
      </c>
      <c r="B28" t="s">
        <v>653</v>
      </c>
      <c r="C28" s="94" t="s">
        <v>638</v>
      </c>
    </row>
    <row r="29" spans="1:3" x14ac:dyDescent="0.2">
      <c r="A29" s="299">
        <v>15292700</v>
      </c>
      <c r="B29" t="s">
        <v>654</v>
      </c>
      <c r="C29" s="94" t="s">
        <v>638</v>
      </c>
    </row>
    <row r="30" spans="1:3" x14ac:dyDescent="0.2">
      <c r="A30" s="299">
        <v>9352900</v>
      </c>
      <c r="B30" t="s">
        <v>655</v>
      </c>
      <c r="C30" s="94" t="s">
        <v>638</v>
      </c>
    </row>
    <row r="31" spans="1:3" x14ac:dyDescent="0.2">
      <c r="A31" s="299">
        <v>1054200</v>
      </c>
      <c r="B31" t="s">
        <v>656</v>
      </c>
      <c r="C31" s="94" t="s">
        <v>638</v>
      </c>
    </row>
    <row r="32" spans="1:3" x14ac:dyDescent="0.2">
      <c r="A32" s="299">
        <v>1545600</v>
      </c>
      <c r="B32" t="s">
        <v>657</v>
      </c>
      <c r="C32" s="94" t="s">
        <v>638</v>
      </c>
    </row>
    <row r="33" spans="1:3" x14ac:dyDescent="0.2">
      <c r="A33" s="299" t="s">
        <v>250</v>
      </c>
      <c r="B33" t="s">
        <v>251</v>
      </c>
      <c r="C33" s="94" t="s">
        <v>638</v>
      </c>
    </row>
    <row r="34" spans="1:3" x14ac:dyDescent="0.2">
      <c r="A34" s="299" t="s">
        <v>252</v>
      </c>
      <c r="B34" t="s">
        <v>253</v>
      </c>
      <c r="C34" s="94" t="s">
        <v>638</v>
      </c>
    </row>
    <row r="35" spans="1:3" x14ac:dyDescent="0.2">
      <c r="A35" s="299" t="s">
        <v>53</v>
      </c>
      <c r="B35" t="s">
        <v>85</v>
      </c>
      <c r="C35" s="94" t="s">
        <v>638</v>
      </c>
    </row>
    <row r="36" spans="1:3" x14ac:dyDescent="0.2">
      <c r="A36" s="299" t="s">
        <v>54</v>
      </c>
      <c r="B36" t="s">
        <v>86</v>
      </c>
      <c r="C36" s="94" t="s">
        <v>638</v>
      </c>
    </row>
    <row r="37" spans="1:3" x14ac:dyDescent="0.2">
      <c r="A37" s="299" t="s">
        <v>187</v>
      </c>
      <c r="B37" t="s">
        <v>64</v>
      </c>
      <c r="C37" s="94" t="s">
        <v>638</v>
      </c>
    </row>
    <row r="38" spans="1:3" x14ac:dyDescent="0.2">
      <c r="A38" s="299" t="s">
        <v>570</v>
      </c>
      <c r="B38" t="s">
        <v>524</v>
      </c>
      <c r="C38" s="94" t="s">
        <v>638</v>
      </c>
    </row>
    <row r="39" spans="1:3" x14ac:dyDescent="0.2">
      <c r="A39" s="299" t="s">
        <v>33</v>
      </c>
      <c r="B39" t="s">
        <v>37</v>
      </c>
      <c r="C39" s="94" t="s">
        <v>638</v>
      </c>
    </row>
    <row r="40" spans="1:3" x14ac:dyDescent="0.2">
      <c r="A40" s="299">
        <v>2338523</v>
      </c>
      <c r="B40" t="s">
        <v>154</v>
      </c>
      <c r="C40" s="94" t="s">
        <v>638</v>
      </c>
    </row>
    <row r="41" spans="1:3" x14ac:dyDescent="0.2">
      <c r="A41" s="299" t="s">
        <v>244</v>
      </c>
      <c r="B41" t="s">
        <v>101</v>
      </c>
      <c r="C41" s="94" t="s">
        <v>638</v>
      </c>
    </row>
    <row r="42" spans="1:3" x14ac:dyDescent="0.2">
      <c r="A42" s="299" t="s">
        <v>254</v>
      </c>
      <c r="B42" t="s">
        <v>159</v>
      </c>
      <c r="C42" s="94" t="s">
        <v>638</v>
      </c>
    </row>
    <row r="43" spans="1:3" x14ac:dyDescent="0.2">
      <c r="A43" s="299" t="s">
        <v>173</v>
      </c>
      <c r="B43" t="s">
        <v>174</v>
      </c>
      <c r="C43" s="94" t="s">
        <v>638</v>
      </c>
    </row>
    <row r="44" spans="1:3" x14ac:dyDescent="0.2">
      <c r="A44" s="299" t="s">
        <v>59</v>
      </c>
      <c r="B44" t="s">
        <v>89</v>
      </c>
      <c r="C44" s="94" t="s">
        <v>638</v>
      </c>
    </row>
    <row r="45" spans="1:3" x14ac:dyDescent="0.2">
      <c r="A45" s="299" t="s">
        <v>188</v>
      </c>
      <c r="B45" t="s">
        <v>78</v>
      </c>
      <c r="C45" s="94" t="s">
        <v>638</v>
      </c>
    </row>
    <row r="46" spans="1:3" x14ac:dyDescent="0.2">
      <c r="A46" s="299" t="s">
        <v>69</v>
      </c>
      <c r="B46" t="s">
        <v>70</v>
      </c>
      <c r="C46" s="94" t="s">
        <v>638</v>
      </c>
    </row>
    <row r="47" spans="1:3" x14ac:dyDescent="0.2">
      <c r="A47" s="299" t="s">
        <v>203</v>
      </c>
      <c r="B47" t="s">
        <v>208</v>
      </c>
      <c r="C47" s="94" t="s">
        <v>638</v>
      </c>
    </row>
    <row r="48" spans="1:3" x14ac:dyDescent="0.2">
      <c r="A48" s="299" t="s">
        <v>216</v>
      </c>
      <c r="B48" t="s">
        <v>217</v>
      </c>
      <c r="C48" s="94" t="s">
        <v>638</v>
      </c>
    </row>
    <row r="49" spans="1:4" x14ac:dyDescent="0.2">
      <c r="A49" s="299" t="s">
        <v>87</v>
      </c>
      <c r="B49" t="s">
        <v>88</v>
      </c>
      <c r="C49" s="94" t="s">
        <v>638</v>
      </c>
    </row>
    <row r="50" spans="1:4" x14ac:dyDescent="0.2">
      <c r="A50" s="299" t="s">
        <v>142</v>
      </c>
      <c r="B50" t="s">
        <v>143</v>
      </c>
      <c r="C50" s="94" t="s">
        <v>638</v>
      </c>
    </row>
    <row r="51" spans="1:4" x14ac:dyDescent="0.2">
      <c r="A51" s="299" t="s">
        <v>144</v>
      </c>
      <c r="B51" t="s">
        <v>183</v>
      </c>
      <c r="C51" s="94" t="s">
        <v>638</v>
      </c>
    </row>
    <row r="52" spans="1:4" x14ac:dyDescent="0.2">
      <c r="A52" s="300">
        <v>9508300</v>
      </c>
      <c r="B52" s="301" t="s">
        <v>658</v>
      </c>
      <c r="C52" s="302" t="s">
        <v>638</v>
      </c>
      <c r="D52" t="s">
        <v>659</v>
      </c>
    </row>
    <row r="53" spans="1:4" x14ac:dyDescent="0.2">
      <c r="A53" s="299">
        <v>2479155</v>
      </c>
      <c r="B53" s="94" t="s">
        <v>660</v>
      </c>
      <c r="C53" s="94" t="s">
        <v>638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D72"/>
  <sheetViews>
    <sheetView topLeftCell="A22" zoomScale="75" workbookViewId="0">
      <selection activeCell="A33" sqref="A33"/>
    </sheetView>
  </sheetViews>
  <sheetFormatPr defaultRowHeight="14.25" x14ac:dyDescent="0.2"/>
  <cols>
    <col min="1" max="1" width="37.28515625" style="5" customWidth="1"/>
    <col min="2" max="2" width="10" style="18" bestFit="1" customWidth="1"/>
    <col min="3" max="3" width="30.42578125" style="5" customWidth="1"/>
    <col min="4" max="4" width="130.5703125" style="5" customWidth="1"/>
    <col min="5" max="6" width="9.140625" style="5"/>
    <col min="7" max="7" width="35.85546875" style="5" customWidth="1"/>
    <col min="8" max="16384" width="9.140625" style="5"/>
  </cols>
  <sheetData>
    <row r="1" spans="1:4" ht="30.75" thickBot="1" x14ac:dyDescent="0.25">
      <c r="A1" s="8" t="s">
        <v>15</v>
      </c>
      <c r="B1" s="8" t="s">
        <v>16</v>
      </c>
      <c r="C1" s="8" t="s">
        <v>17</v>
      </c>
      <c r="D1" s="8" t="s">
        <v>18</v>
      </c>
    </row>
    <row r="2" spans="1:4" s="9" customFormat="1" ht="24.75" customHeight="1" thickTop="1" x14ac:dyDescent="0.25">
      <c r="A2" s="399" t="s">
        <v>496</v>
      </c>
      <c r="B2" s="399"/>
      <c r="C2" s="399"/>
      <c r="D2" s="399"/>
    </row>
    <row r="3" spans="1:4" ht="15" customHeight="1" x14ac:dyDescent="0.2">
      <c r="A3" s="5" t="s">
        <v>147</v>
      </c>
      <c r="B3" s="18" t="s">
        <v>19</v>
      </c>
      <c r="C3" s="5" t="s">
        <v>20</v>
      </c>
    </row>
    <row r="4" spans="1:4" ht="15" customHeight="1" x14ac:dyDescent="0.2">
      <c r="A4" s="5" t="s">
        <v>14</v>
      </c>
      <c r="B4" s="18" t="s">
        <v>21</v>
      </c>
      <c r="C4" s="5" t="s">
        <v>158</v>
      </c>
      <c r="D4" s="5" t="s">
        <v>170</v>
      </c>
    </row>
    <row r="5" spans="1:4" ht="15" customHeight="1" x14ac:dyDescent="0.2">
      <c r="A5" s="5" t="s">
        <v>74</v>
      </c>
      <c r="B5" s="18" t="s">
        <v>21</v>
      </c>
      <c r="D5" s="5" t="s">
        <v>224</v>
      </c>
    </row>
    <row r="6" spans="1:4" ht="15" customHeight="1" x14ac:dyDescent="0.2">
      <c r="A6" s="5" t="s">
        <v>255</v>
      </c>
      <c r="B6" s="18" t="s">
        <v>21</v>
      </c>
      <c r="D6" s="5" t="s">
        <v>256</v>
      </c>
    </row>
    <row r="7" spans="1:4" ht="33" customHeight="1" x14ac:dyDescent="0.2">
      <c r="A7" s="5" t="s">
        <v>149</v>
      </c>
      <c r="B7" s="18" t="s">
        <v>21</v>
      </c>
      <c r="C7" s="5" t="s">
        <v>223</v>
      </c>
    </row>
    <row r="8" spans="1:4" s="7" customFormat="1" ht="15" customHeight="1" x14ac:dyDescent="0.2">
      <c r="A8" s="6" t="s">
        <v>0</v>
      </c>
      <c r="B8" s="19" t="s">
        <v>24</v>
      </c>
      <c r="C8" s="6"/>
      <c r="D8" s="7" t="s">
        <v>161</v>
      </c>
    </row>
    <row r="9" spans="1:4" s="194" customFormat="1" ht="15" customHeight="1" x14ac:dyDescent="0.2">
      <c r="A9" s="194" t="s">
        <v>190</v>
      </c>
      <c r="B9" s="195" t="s">
        <v>21</v>
      </c>
      <c r="C9" s="194" t="s">
        <v>22</v>
      </c>
      <c r="D9" s="194" t="s">
        <v>23</v>
      </c>
    </row>
    <row r="10" spans="1:4" s="194" customFormat="1" ht="27" customHeight="1" x14ac:dyDescent="0.2">
      <c r="A10" s="194" t="s">
        <v>519</v>
      </c>
      <c r="B10" s="195" t="s">
        <v>162</v>
      </c>
      <c r="D10" s="194" t="s">
        <v>520</v>
      </c>
    </row>
    <row r="11" spans="1:4" s="194" customFormat="1" ht="15" customHeight="1" x14ac:dyDescent="0.2">
      <c r="A11" s="194" t="s">
        <v>191</v>
      </c>
      <c r="B11" s="195" t="s">
        <v>21</v>
      </c>
      <c r="C11" s="194" t="s">
        <v>163</v>
      </c>
      <c r="D11" s="194" t="s">
        <v>164</v>
      </c>
    </row>
    <row r="12" spans="1:4" s="194" customFormat="1" ht="15" customHeight="1" x14ac:dyDescent="0.2">
      <c r="A12" s="194" t="s">
        <v>192</v>
      </c>
      <c r="B12" s="195" t="s">
        <v>21</v>
      </c>
      <c r="D12" s="194" t="s">
        <v>165</v>
      </c>
    </row>
    <row r="13" spans="1:4" s="194" customFormat="1" ht="15" customHeight="1" x14ac:dyDescent="0.2">
      <c r="A13" s="196" t="s">
        <v>193</v>
      </c>
      <c r="B13" s="197" t="s">
        <v>162</v>
      </c>
      <c r="C13" s="196"/>
      <c r="D13" s="196" t="s">
        <v>194</v>
      </c>
    </row>
    <row r="14" spans="1:4" s="7" customFormat="1" ht="63" customHeight="1" x14ac:dyDescent="0.2">
      <c r="A14" s="15" t="s">
        <v>497</v>
      </c>
      <c r="B14" s="403" t="s">
        <v>502</v>
      </c>
      <c r="C14" s="403"/>
      <c r="D14" s="403"/>
    </row>
    <row r="15" spans="1:4" s="7" customFormat="1" ht="15" customHeight="1" x14ac:dyDescent="0.2">
      <c r="A15" s="16" t="s">
        <v>228</v>
      </c>
      <c r="B15" s="18" t="s">
        <v>24</v>
      </c>
      <c r="C15" s="7" t="s">
        <v>25</v>
      </c>
      <c r="D15" s="7" t="s">
        <v>1</v>
      </c>
    </row>
    <row r="16" spans="1:4" s="7" customFormat="1" ht="15" customHeight="1" x14ac:dyDescent="0.2">
      <c r="A16" s="16" t="s">
        <v>229</v>
      </c>
      <c r="B16" s="18" t="s">
        <v>24</v>
      </c>
      <c r="C16" s="7" t="s">
        <v>25</v>
      </c>
      <c r="D16" s="7" t="s">
        <v>2</v>
      </c>
    </row>
    <row r="17" spans="1:4" s="7" customFormat="1" ht="15" customHeight="1" x14ac:dyDescent="0.2">
      <c r="A17" s="16" t="s">
        <v>230</v>
      </c>
      <c r="B17" s="18" t="s">
        <v>24</v>
      </c>
      <c r="C17" s="7" t="s">
        <v>25</v>
      </c>
      <c r="D17" s="7" t="s">
        <v>302</v>
      </c>
    </row>
    <row r="18" spans="1:4" s="7" customFormat="1" ht="15" customHeight="1" x14ac:dyDescent="0.2">
      <c r="A18" s="16" t="s">
        <v>231</v>
      </c>
      <c r="B18" s="18" t="s">
        <v>24</v>
      </c>
      <c r="C18" s="7" t="s">
        <v>25</v>
      </c>
      <c r="D18" s="7" t="s">
        <v>3</v>
      </c>
    </row>
    <row r="19" spans="1:4" s="7" customFormat="1" ht="15" customHeight="1" x14ac:dyDescent="0.2">
      <c r="A19" s="16"/>
      <c r="B19" s="18"/>
    </row>
    <row r="20" spans="1:4" s="7" customFormat="1" ht="15" customHeight="1" x14ac:dyDescent="0.2">
      <c r="A20" s="16" t="s">
        <v>232</v>
      </c>
      <c r="B20" s="18" t="s">
        <v>24</v>
      </c>
      <c r="C20" s="7" t="s">
        <v>25</v>
      </c>
      <c r="D20" s="7" t="s">
        <v>4</v>
      </c>
    </row>
    <row r="21" spans="1:4" s="7" customFormat="1" ht="15" customHeight="1" x14ac:dyDescent="0.2">
      <c r="A21" s="16" t="s">
        <v>235</v>
      </c>
      <c r="B21" s="18" t="s">
        <v>24</v>
      </c>
      <c r="C21" s="7" t="s">
        <v>25</v>
      </c>
      <c r="D21" s="7" t="s">
        <v>5</v>
      </c>
    </row>
    <row r="22" spans="1:4" s="7" customFormat="1" ht="15" customHeight="1" x14ac:dyDescent="0.2">
      <c r="A22" s="16" t="s">
        <v>238</v>
      </c>
      <c r="B22" s="18" t="s">
        <v>24</v>
      </c>
      <c r="C22" s="7" t="s">
        <v>25</v>
      </c>
      <c r="D22" s="7" t="s">
        <v>94</v>
      </c>
    </row>
    <row r="23" spans="1:4" s="7" customFormat="1" ht="15" customHeight="1" x14ac:dyDescent="0.2">
      <c r="A23" s="21" t="s">
        <v>239</v>
      </c>
      <c r="B23" s="19" t="s">
        <v>24</v>
      </c>
      <c r="C23" s="6" t="s">
        <v>25</v>
      </c>
      <c r="D23" s="6" t="s">
        <v>95</v>
      </c>
    </row>
    <row r="24" spans="1:4" s="206" customFormat="1" ht="28.5" customHeight="1" x14ac:dyDescent="0.2">
      <c r="A24" s="206" t="s">
        <v>92</v>
      </c>
      <c r="B24" s="207" t="s">
        <v>21</v>
      </c>
      <c r="D24" s="208" t="s">
        <v>93</v>
      </c>
    </row>
    <row r="25" spans="1:4" s="210" customFormat="1" ht="29.25" customHeight="1" x14ac:dyDescent="0.2">
      <c r="A25" s="404" t="s">
        <v>535</v>
      </c>
      <c r="B25" s="405"/>
      <c r="C25" s="405"/>
      <c r="D25" s="406"/>
    </row>
    <row r="26" spans="1:4" s="210" customFormat="1" ht="30" customHeight="1" x14ac:dyDescent="0.2">
      <c r="A26" s="209"/>
      <c r="C26" s="210" t="s">
        <v>537</v>
      </c>
    </row>
    <row r="27" spans="1:4" s="210" customFormat="1" ht="15" customHeight="1" x14ac:dyDescent="0.2">
      <c r="A27" s="209"/>
      <c r="B27" s="211"/>
      <c r="C27" s="212" t="s">
        <v>543</v>
      </c>
      <c r="D27" s="212" t="s">
        <v>544</v>
      </c>
    </row>
    <row r="28" spans="1:4" s="210" customFormat="1" ht="15" customHeight="1" x14ac:dyDescent="0.2">
      <c r="A28" s="209"/>
      <c r="B28" s="211"/>
      <c r="C28" s="213"/>
      <c r="D28" s="213"/>
    </row>
    <row r="29" spans="1:4" s="210" customFormat="1" ht="15" customHeight="1" x14ac:dyDescent="0.2">
      <c r="A29" s="209"/>
      <c r="B29" s="211"/>
      <c r="C29" s="213">
        <v>2616</v>
      </c>
      <c r="D29" s="210" t="s">
        <v>546</v>
      </c>
    </row>
    <row r="30" spans="1:4" s="210" customFormat="1" ht="15" customHeight="1" x14ac:dyDescent="0.2">
      <c r="A30" s="209"/>
      <c r="B30" s="211"/>
      <c r="C30" s="213">
        <v>2617</v>
      </c>
      <c r="D30" s="210" t="s">
        <v>547</v>
      </c>
    </row>
    <row r="31" spans="1:4" s="210" customFormat="1" ht="15" customHeight="1" x14ac:dyDescent="0.2">
      <c r="A31" s="209"/>
      <c r="B31" s="211"/>
      <c r="C31" s="213">
        <v>8096</v>
      </c>
      <c r="D31" s="210" t="s">
        <v>548</v>
      </c>
    </row>
    <row r="32" spans="1:4" s="210" customFormat="1" ht="15" customHeight="1" x14ac:dyDescent="0.2">
      <c r="A32" s="209"/>
    </row>
    <row r="33" spans="1:4" s="210" customFormat="1" ht="30" customHeight="1" x14ac:dyDescent="0.2">
      <c r="A33" s="209"/>
      <c r="C33" s="210" t="s">
        <v>536</v>
      </c>
    </row>
    <row r="34" spans="1:4" s="210" customFormat="1" ht="15" customHeight="1" x14ac:dyDescent="0.2">
      <c r="A34" s="209"/>
      <c r="C34" s="212" t="s">
        <v>543</v>
      </c>
      <c r="D34" s="212" t="s">
        <v>544</v>
      </c>
    </row>
    <row r="35" spans="1:4" s="6" customFormat="1" ht="15" customHeight="1" x14ac:dyDescent="0.2">
      <c r="A35" s="21"/>
      <c r="C35" s="212"/>
      <c r="D35" s="212"/>
    </row>
    <row r="36" spans="1:4" s="6" customFormat="1" ht="15" customHeight="1" x14ac:dyDescent="0.2">
      <c r="A36" s="21"/>
      <c r="C36" s="213">
        <v>2612</v>
      </c>
      <c r="D36" s="213" t="s">
        <v>539</v>
      </c>
    </row>
    <row r="37" spans="1:4" s="210" customFormat="1" ht="15" customHeight="1" x14ac:dyDescent="0.2">
      <c r="A37" s="209"/>
      <c r="B37" s="211"/>
      <c r="C37" s="213">
        <v>2608</v>
      </c>
      <c r="D37" s="213" t="s">
        <v>540</v>
      </c>
    </row>
    <row r="38" spans="1:4" s="210" customFormat="1" ht="15" customHeight="1" x14ac:dyDescent="0.2">
      <c r="A38" s="209"/>
      <c r="B38" s="211"/>
      <c r="C38" s="213">
        <v>2606</v>
      </c>
      <c r="D38" s="213" t="s">
        <v>541</v>
      </c>
    </row>
    <row r="39" spans="1:4" s="210" customFormat="1" ht="15" customHeight="1" x14ac:dyDescent="0.2">
      <c r="A39" s="209"/>
      <c r="B39" s="211"/>
      <c r="C39" s="213">
        <v>2607</v>
      </c>
      <c r="D39" s="213" t="s">
        <v>542</v>
      </c>
    </row>
    <row r="40" spans="1:4" s="210" customFormat="1" ht="15" customHeight="1" x14ac:dyDescent="0.2">
      <c r="A40" s="209"/>
      <c r="B40" s="211"/>
      <c r="C40" s="213">
        <v>2611</v>
      </c>
      <c r="D40" s="213" t="s">
        <v>538</v>
      </c>
    </row>
    <row r="41" spans="1:4" s="7" customFormat="1" ht="15" customHeight="1" x14ac:dyDescent="0.2">
      <c r="A41" s="21"/>
      <c r="B41" s="6"/>
      <c r="C41" s="214">
        <v>8097</v>
      </c>
      <c r="D41" s="214" t="s">
        <v>545</v>
      </c>
    </row>
    <row r="42" spans="1:4" s="7" customFormat="1" ht="15" customHeight="1" x14ac:dyDescent="0.2">
      <c r="A42" s="21"/>
      <c r="B42" s="6"/>
      <c r="C42" s="214">
        <v>1985</v>
      </c>
      <c r="D42" s="214" t="s">
        <v>557</v>
      </c>
    </row>
    <row r="43" spans="1:4" s="7" customFormat="1" ht="15" customHeight="1" x14ac:dyDescent="0.2">
      <c r="A43" s="21"/>
      <c r="B43" s="6"/>
      <c r="C43" s="214">
        <v>1986</v>
      </c>
      <c r="D43" s="214" t="s">
        <v>549</v>
      </c>
    </row>
    <row r="44" spans="1:4" s="7" customFormat="1" ht="15" customHeight="1" x14ac:dyDescent="0.2">
      <c r="A44" s="21"/>
      <c r="B44" s="6"/>
      <c r="C44" s="214">
        <v>3116</v>
      </c>
      <c r="D44" s="214" t="s">
        <v>550</v>
      </c>
    </row>
    <row r="45" spans="1:4" s="7" customFormat="1" ht="15" customHeight="1" x14ac:dyDescent="0.2">
      <c r="A45" s="21"/>
      <c r="B45" s="6"/>
      <c r="C45" s="214">
        <v>3117</v>
      </c>
      <c r="D45" s="214" t="s">
        <v>551</v>
      </c>
    </row>
    <row r="46" spans="1:4" s="7" customFormat="1" ht="15" customHeight="1" x14ac:dyDescent="0.2">
      <c r="A46" s="21"/>
      <c r="B46" s="6"/>
      <c r="C46" s="288" t="s">
        <v>608</v>
      </c>
      <c r="D46" s="214" t="s">
        <v>552</v>
      </c>
    </row>
    <row r="47" spans="1:4" s="7" customFormat="1" ht="15" customHeight="1" x14ac:dyDescent="0.2">
      <c r="A47" s="21"/>
      <c r="B47" s="6"/>
      <c r="C47" s="288" t="s">
        <v>606</v>
      </c>
      <c r="D47" s="214" t="s">
        <v>553</v>
      </c>
    </row>
    <row r="48" spans="1:4" s="7" customFormat="1" ht="15" customHeight="1" x14ac:dyDescent="0.2">
      <c r="A48" s="21"/>
      <c r="B48" s="6"/>
      <c r="C48" s="288" t="s">
        <v>607</v>
      </c>
      <c r="D48" s="214" t="s">
        <v>554</v>
      </c>
    </row>
    <row r="49" spans="1:4" s="7" customFormat="1" ht="15" customHeight="1" x14ac:dyDescent="0.2">
      <c r="A49" s="21"/>
      <c r="B49" s="6"/>
      <c r="C49" s="214">
        <v>3118</v>
      </c>
      <c r="D49" s="214" t="s">
        <v>555</v>
      </c>
    </row>
    <row r="50" spans="1:4" s="7" customFormat="1" ht="15" customHeight="1" x14ac:dyDescent="0.2">
      <c r="A50" s="21"/>
      <c r="B50" s="6"/>
      <c r="C50" s="214">
        <v>2754</v>
      </c>
      <c r="D50" s="214" t="s">
        <v>556</v>
      </c>
    </row>
    <row r="51" spans="1:4" s="20" customFormat="1" ht="28.5" customHeight="1" thickBot="1" x14ac:dyDescent="0.25">
      <c r="A51" s="22"/>
      <c r="B51" s="23"/>
      <c r="C51" s="22"/>
      <c r="D51" s="24"/>
    </row>
    <row r="52" spans="1:4" s="20" customFormat="1" ht="28.5" customHeight="1" x14ac:dyDescent="0.2">
      <c r="A52" s="203"/>
      <c r="B52" s="204"/>
      <c r="C52" s="203"/>
      <c r="D52" s="205"/>
    </row>
    <row r="53" spans="1:4" s="9" customFormat="1" ht="24.75" customHeight="1" x14ac:dyDescent="0.25">
      <c r="A53" s="400" t="s">
        <v>491</v>
      </c>
      <c r="B53" s="400"/>
      <c r="C53" s="400"/>
      <c r="D53" s="400"/>
    </row>
    <row r="54" spans="1:4" ht="13.5" customHeight="1" x14ac:dyDescent="0.2">
      <c r="A54" s="5" t="s">
        <v>147</v>
      </c>
      <c r="B54" s="18" t="s">
        <v>19</v>
      </c>
      <c r="C54" s="5" t="s">
        <v>20</v>
      </c>
    </row>
    <row r="55" spans="1:4" ht="13.5" customHeight="1" x14ac:dyDescent="0.2">
      <c r="A55" s="5" t="s">
        <v>327</v>
      </c>
      <c r="B55" s="18" t="s">
        <v>21</v>
      </c>
      <c r="C55" s="5" t="s">
        <v>474</v>
      </c>
    </row>
    <row r="56" spans="1:4" ht="13.5" customHeight="1" x14ac:dyDescent="0.2">
      <c r="A56" s="5" t="s">
        <v>14</v>
      </c>
      <c r="B56" s="18" t="s">
        <v>21</v>
      </c>
      <c r="C56" s="5" t="s">
        <v>171</v>
      </c>
      <c r="D56" s="5" t="s">
        <v>170</v>
      </c>
    </row>
    <row r="57" spans="1:4" ht="13.5" customHeight="1" x14ac:dyDescent="0.2">
      <c r="A57" s="5" t="s">
        <v>74</v>
      </c>
      <c r="B57" s="18" t="s">
        <v>21</v>
      </c>
      <c r="D57" s="5" t="s">
        <v>224</v>
      </c>
    </row>
    <row r="58" spans="1:4" ht="13.5" customHeight="1" x14ac:dyDescent="0.2">
      <c r="A58" s="5" t="s">
        <v>132</v>
      </c>
      <c r="B58" s="18" t="s">
        <v>21</v>
      </c>
      <c r="C58" s="5" t="s">
        <v>171</v>
      </c>
      <c r="D58" s="5" t="s">
        <v>475</v>
      </c>
    </row>
    <row r="59" spans="1:4" ht="13.5" customHeight="1" x14ac:dyDescent="0.2">
      <c r="A59" s="5" t="s">
        <v>74</v>
      </c>
      <c r="B59" s="18" t="s">
        <v>21</v>
      </c>
      <c r="D59" s="5" t="s">
        <v>476</v>
      </c>
    </row>
    <row r="60" spans="1:4" x14ac:dyDescent="0.2">
      <c r="A60" s="5" t="s">
        <v>477</v>
      </c>
      <c r="B60" s="18" t="s">
        <v>21</v>
      </c>
      <c r="C60" s="5" t="s">
        <v>479</v>
      </c>
    </row>
    <row r="61" spans="1:4" ht="31.5" customHeight="1" x14ac:dyDescent="0.2">
      <c r="A61" s="5" t="s">
        <v>478</v>
      </c>
      <c r="B61" s="18" t="s">
        <v>21</v>
      </c>
      <c r="C61" s="5" t="s">
        <v>257</v>
      </c>
    </row>
    <row r="62" spans="1:4" ht="14.25" customHeight="1" x14ac:dyDescent="0.2">
      <c r="A62" s="5" t="s">
        <v>26</v>
      </c>
      <c r="B62" s="19" t="s">
        <v>24</v>
      </c>
      <c r="C62" s="5" t="s">
        <v>96</v>
      </c>
      <c r="D62" s="5" t="s">
        <v>97</v>
      </c>
    </row>
    <row r="63" spans="1:4" s="7" customFormat="1" ht="14.25" customHeight="1" x14ac:dyDescent="0.2">
      <c r="A63" s="6" t="s">
        <v>0</v>
      </c>
      <c r="B63" s="19" t="s">
        <v>24</v>
      </c>
      <c r="C63" s="6"/>
      <c r="D63" s="7" t="s">
        <v>480</v>
      </c>
    </row>
    <row r="64" spans="1:4" s="7" customFormat="1" x14ac:dyDescent="0.2">
      <c r="A64" s="7" t="s">
        <v>445</v>
      </c>
      <c r="B64" s="18" t="s">
        <v>21</v>
      </c>
      <c r="C64" s="7" t="s">
        <v>481</v>
      </c>
      <c r="D64" s="7" t="s">
        <v>482</v>
      </c>
    </row>
    <row r="65" spans="1:4" s="7" customFormat="1" ht="14.25" customHeight="1" x14ac:dyDescent="0.2">
      <c r="A65" s="7" t="s">
        <v>91</v>
      </c>
      <c r="B65" s="18" t="s">
        <v>21</v>
      </c>
      <c r="C65" s="7" t="s">
        <v>483</v>
      </c>
      <c r="D65" s="7" t="s">
        <v>484</v>
      </c>
    </row>
    <row r="66" spans="1:4" s="7" customFormat="1" ht="87.75" customHeight="1" x14ac:dyDescent="0.2">
      <c r="A66" s="17" t="s">
        <v>222</v>
      </c>
      <c r="B66" s="401" t="s">
        <v>485</v>
      </c>
      <c r="C66" s="402"/>
      <c r="D66" s="402"/>
    </row>
    <row r="67" spans="1:4" s="7" customFormat="1" ht="14.25" customHeight="1" x14ac:dyDescent="0.2">
      <c r="A67" s="7" t="s">
        <v>486</v>
      </c>
      <c r="B67" s="18" t="s">
        <v>19</v>
      </c>
      <c r="C67" s="7" t="s">
        <v>488</v>
      </c>
      <c r="D67" s="7" t="s">
        <v>219</v>
      </c>
    </row>
    <row r="68" spans="1:4" s="7" customFormat="1" ht="14.25" customHeight="1" x14ac:dyDescent="0.2">
      <c r="A68" s="7" t="s">
        <v>487</v>
      </c>
      <c r="B68" s="18" t="s">
        <v>19</v>
      </c>
      <c r="C68" s="7" t="s">
        <v>488</v>
      </c>
      <c r="D68" s="7" t="s">
        <v>220</v>
      </c>
    </row>
    <row r="69" spans="1:4" s="7" customFormat="1" ht="13.5" customHeight="1" x14ac:dyDescent="0.2">
      <c r="A69" s="7" t="s">
        <v>98</v>
      </c>
      <c r="B69" s="18" t="s">
        <v>21</v>
      </c>
      <c r="C69" s="7" t="s">
        <v>157</v>
      </c>
      <c r="D69" s="25" t="s">
        <v>122</v>
      </c>
    </row>
    <row r="70" spans="1:4" s="7" customFormat="1" ht="14.25" customHeight="1" x14ac:dyDescent="0.2">
      <c r="A70" s="7" t="s">
        <v>11</v>
      </c>
      <c r="B70" s="18" t="s">
        <v>24</v>
      </c>
      <c r="C70" s="7" t="s">
        <v>13</v>
      </c>
      <c r="D70" s="7" t="s">
        <v>123</v>
      </c>
    </row>
    <row r="71" spans="1:4" s="7" customFormat="1" ht="14.25" customHeight="1" x14ac:dyDescent="0.2">
      <c r="A71" s="7" t="s">
        <v>489</v>
      </c>
      <c r="B71" s="18" t="s">
        <v>19</v>
      </c>
      <c r="C71" s="7" t="s">
        <v>221</v>
      </c>
      <c r="D71" s="7" t="s">
        <v>490</v>
      </c>
    </row>
    <row r="72" spans="1:4" s="20" customFormat="1" ht="28.5" customHeight="1" thickBot="1" x14ac:dyDescent="0.25">
      <c r="A72" s="22" t="s">
        <v>92</v>
      </c>
      <c r="B72" s="23" t="s">
        <v>21</v>
      </c>
      <c r="C72" s="22"/>
      <c r="D72" s="22" t="s">
        <v>258</v>
      </c>
    </row>
  </sheetData>
  <mergeCells count="5">
    <mergeCell ref="A2:D2"/>
    <mergeCell ref="A53:D53"/>
    <mergeCell ref="B66:D66"/>
    <mergeCell ref="B14:D14"/>
    <mergeCell ref="A25:D25"/>
  </mergeCells>
  <phoneticPr fontId="0" type="noConversion"/>
  <printOptions gridLines="1"/>
  <pageMargins left="0.59" right="0.21" top="0.26" bottom="0.41" header="0.18" footer="0.2"/>
  <pageSetup scale="70" orientation="landscape" r:id="rId1"/>
  <headerFooter alignWithMargins="0">
    <oddFooter>&amp;L&amp;F, &amp;A&amp;C&amp;D&amp;R&amp;P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"/>
  <sheetViews>
    <sheetView zoomScale="90" zoomScaleNormal="90" workbookViewId="0">
      <selection activeCell="A23" sqref="A23:XFD23"/>
    </sheetView>
  </sheetViews>
  <sheetFormatPr defaultRowHeight="12.75" x14ac:dyDescent="0.2"/>
  <cols>
    <col min="1" max="1" width="15.140625" customWidth="1"/>
    <col min="3" max="3" width="21.140625" customWidth="1"/>
    <col min="4" max="4" width="49.7109375" customWidth="1"/>
    <col min="5" max="5" width="21.42578125" customWidth="1"/>
    <col min="7" max="7" width="13.7109375" customWidth="1"/>
    <col min="8" max="8" width="33.7109375" customWidth="1"/>
    <col min="9" max="9" width="9.7109375" customWidth="1"/>
    <col min="10" max="10" width="12.42578125" customWidth="1"/>
    <col min="17" max="17" width="10.28515625" customWidth="1"/>
    <col min="20" max="20" width="10.7109375" customWidth="1"/>
    <col min="23" max="23" width="11.140625" customWidth="1"/>
    <col min="26" max="26" width="10.42578125" customWidth="1"/>
    <col min="31" max="31" width="11.28515625" customWidth="1"/>
    <col min="32" max="32" width="10.5703125" customWidth="1"/>
    <col min="37" max="37" width="10.42578125" customWidth="1"/>
    <col min="41" max="41" width="80.85546875" customWidth="1"/>
  </cols>
  <sheetData>
    <row r="1" spans="1:41" ht="15.75" x14ac:dyDescent="0.2">
      <c r="A1" s="340" t="s">
        <v>420</v>
      </c>
      <c r="B1" s="343" t="s">
        <v>327</v>
      </c>
      <c r="C1" s="341">
        <v>41497</v>
      </c>
      <c r="D1" s="342"/>
      <c r="E1" s="216"/>
      <c r="F1" s="216"/>
      <c r="G1" s="381" t="s">
        <v>132</v>
      </c>
      <c r="H1" s="345" t="s">
        <v>133</v>
      </c>
      <c r="I1" s="382" t="s">
        <v>421</v>
      </c>
      <c r="J1" s="383" t="s">
        <v>422</v>
      </c>
      <c r="K1" s="384" t="s">
        <v>150</v>
      </c>
      <c r="L1" s="382" t="s">
        <v>0</v>
      </c>
      <c r="M1" s="379" t="s">
        <v>445</v>
      </c>
      <c r="N1" s="380" t="s">
        <v>90</v>
      </c>
      <c r="O1" s="350" t="s">
        <v>6</v>
      </c>
      <c r="P1" s="351"/>
      <c r="Q1" s="355" t="s">
        <v>7</v>
      </c>
      <c r="R1" s="356"/>
      <c r="S1" s="354" t="s">
        <v>562</v>
      </c>
      <c r="T1" s="355" t="s">
        <v>8</v>
      </c>
      <c r="U1" s="356"/>
      <c r="V1" s="354" t="s">
        <v>562</v>
      </c>
      <c r="W1" s="355" t="s">
        <v>9</v>
      </c>
      <c r="X1" s="356"/>
      <c r="Y1" s="354" t="s">
        <v>562</v>
      </c>
      <c r="Z1" s="359" t="s">
        <v>492</v>
      </c>
      <c r="AA1" s="360"/>
      <c r="AB1" s="354" t="s">
        <v>562</v>
      </c>
      <c r="AC1" s="361" t="s">
        <v>237</v>
      </c>
      <c r="AD1" s="362"/>
      <c r="AE1" s="362"/>
      <c r="AF1" s="362"/>
      <c r="AG1" s="362"/>
      <c r="AH1" s="354" t="s">
        <v>562</v>
      </c>
      <c r="AI1" s="363" t="s">
        <v>236</v>
      </c>
      <c r="AJ1" s="364"/>
      <c r="AK1" s="364"/>
      <c r="AL1" s="364"/>
      <c r="AM1" s="365" t="s">
        <v>562</v>
      </c>
      <c r="AN1" s="354" t="s">
        <v>563</v>
      </c>
      <c r="AO1" s="217" t="s">
        <v>92</v>
      </c>
    </row>
    <row r="2" spans="1:41" ht="15" x14ac:dyDescent="0.2">
      <c r="A2" s="340"/>
      <c r="B2" s="343"/>
      <c r="C2" s="344" t="s">
        <v>14</v>
      </c>
      <c r="D2" s="345" t="s">
        <v>74</v>
      </c>
      <c r="E2" s="376" t="s">
        <v>564</v>
      </c>
      <c r="F2" s="376" t="s">
        <v>565</v>
      </c>
      <c r="G2" s="381"/>
      <c r="H2" s="345"/>
      <c r="I2" s="382"/>
      <c r="J2" s="383"/>
      <c r="K2" s="384"/>
      <c r="L2" s="382"/>
      <c r="M2" s="379"/>
      <c r="N2" s="380"/>
      <c r="O2" s="352"/>
      <c r="P2" s="353"/>
      <c r="Q2" s="346" t="s">
        <v>11</v>
      </c>
      <c r="R2" s="348" t="s">
        <v>594</v>
      </c>
      <c r="S2" s="354"/>
      <c r="T2" s="346" t="s">
        <v>11</v>
      </c>
      <c r="U2" s="348" t="s">
        <v>446</v>
      </c>
      <c r="V2" s="354"/>
      <c r="W2" s="346" t="s">
        <v>11</v>
      </c>
      <c r="X2" s="348" t="s">
        <v>446</v>
      </c>
      <c r="Y2" s="354"/>
      <c r="Z2" s="346" t="s">
        <v>11</v>
      </c>
      <c r="AA2" s="348" t="s">
        <v>446</v>
      </c>
      <c r="AB2" s="354"/>
      <c r="AC2" s="377" t="s">
        <v>155</v>
      </c>
      <c r="AD2" s="378"/>
      <c r="AE2" s="357" t="s">
        <v>156</v>
      </c>
      <c r="AF2" s="366" t="s">
        <v>11</v>
      </c>
      <c r="AG2" s="368" t="s">
        <v>446</v>
      </c>
      <c r="AH2" s="354"/>
      <c r="AI2" s="370" t="s">
        <v>155</v>
      </c>
      <c r="AJ2" s="371"/>
      <c r="AK2" s="372" t="s">
        <v>11</v>
      </c>
      <c r="AL2" s="374" t="s">
        <v>446</v>
      </c>
      <c r="AM2" s="365"/>
      <c r="AN2" s="354"/>
      <c r="AO2" s="217"/>
    </row>
    <row r="3" spans="1:41" ht="30" x14ac:dyDescent="0.2">
      <c r="A3" s="340"/>
      <c r="B3" s="343"/>
      <c r="C3" s="344"/>
      <c r="D3" s="345"/>
      <c r="E3" s="376"/>
      <c r="F3" s="376"/>
      <c r="G3" s="381"/>
      <c r="H3" s="345"/>
      <c r="I3" s="382"/>
      <c r="J3" s="383"/>
      <c r="K3" s="384"/>
      <c r="L3" s="382"/>
      <c r="M3" s="379"/>
      <c r="N3" s="380"/>
      <c r="O3" s="218" t="s">
        <v>494</v>
      </c>
      <c r="P3" s="219" t="s">
        <v>493</v>
      </c>
      <c r="Q3" s="347"/>
      <c r="R3" s="349" t="s">
        <v>12</v>
      </c>
      <c r="S3" s="354"/>
      <c r="T3" s="347"/>
      <c r="U3" s="349" t="s">
        <v>12</v>
      </c>
      <c r="V3" s="354"/>
      <c r="W3" s="347"/>
      <c r="X3" s="349" t="s">
        <v>12</v>
      </c>
      <c r="Y3" s="354"/>
      <c r="Z3" s="347"/>
      <c r="AA3" s="349" t="s">
        <v>12</v>
      </c>
      <c r="AB3" s="354"/>
      <c r="AC3" s="220" t="s">
        <v>494</v>
      </c>
      <c r="AD3" s="221" t="s">
        <v>493</v>
      </c>
      <c r="AE3" s="358"/>
      <c r="AF3" s="367"/>
      <c r="AG3" s="369"/>
      <c r="AH3" s="354"/>
      <c r="AI3" s="222" t="s">
        <v>494</v>
      </c>
      <c r="AJ3" s="223" t="s">
        <v>493</v>
      </c>
      <c r="AK3" s="373"/>
      <c r="AL3" s="375"/>
      <c r="AM3" s="365"/>
      <c r="AN3" s="354"/>
      <c r="AO3" s="217"/>
    </row>
    <row r="4" spans="1:41" ht="15" x14ac:dyDescent="0.2">
      <c r="A4" s="224"/>
      <c r="B4" s="224"/>
      <c r="C4" s="225"/>
      <c r="D4" s="226"/>
      <c r="E4" s="226"/>
      <c r="F4" s="226"/>
      <c r="G4" s="227"/>
      <c r="H4" s="225"/>
      <c r="I4" s="228"/>
      <c r="J4" s="228"/>
      <c r="K4" s="229"/>
      <c r="L4" s="230"/>
      <c r="M4" s="231"/>
      <c r="N4" s="232"/>
      <c r="O4" s="233"/>
      <c r="P4" s="234"/>
      <c r="Q4" s="235"/>
      <c r="R4" s="236"/>
      <c r="S4" s="237"/>
      <c r="T4" s="236"/>
      <c r="U4" s="236"/>
      <c r="V4" s="237"/>
      <c r="W4" s="236"/>
      <c r="X4" s="236"/>
      <c r="Y4" s="237"/>
      <c r="Z4" s="236"/>
      <c r="AA4" s="236"/>
      <c r="AB4" s="237"/>
      <c r="AC4" s="236"/>
      <c r="AD4" s="236"/>
      <c r="AE4" s="237"/>
      <c r="AF4" s="236"/>
      <c r="AG4" s="236"/>
      <c r="AH4" s="237"/>
      <c r="AI4" s="236"/>
      <c r="AJ4" s="236"/>
      <c r="AK4" s="236"/>
      <c r="AL4" s="236"/>
      <c r="AM4" s="237"/>
      <c r="AN4" s="237"/>
      <c r="AO4" s="236"/>
    </row>
    <row r="5" spans="1:41" ht="13.5" customHeight="1" x14ac:dyDescent="0.2">
      <c r="A5" s="238"/>
      <c r="B5" s="239" t="s">
        <v>341</v>
      </c>
      <c r="C5" s="240" t="s">
        <v>250</v>
      </c>
      <c r="D5" s="240" t="s">
        <v>251</v>
      </c>
      <c r="E5" s="385" t="s">
        <v>566</v>
      </c>
      <c r="F5" s="240" t="s">
        <v>567</v>
      </c>
      <c r="G5" s="241"/>
      <c r="H5" s="240"/>
      <c r="I5" s="242" t="s">
        <v>128</v>
      </c>
      <c r="J5" s="243" t="s">
        <v>151</v>
      </c>
      <c r="K5" s="239">
        <v>79</v>
      </c>
      <c r="L5" s="239">
        <v>2013</v>
      </c>
      <c r="M5" s="244" t="s">
        <v>104</v>
      </c>
      <c r="N5" s="244" t="s">
        <v>99</v>
      </c>
      <c r="O5" s="245">
        <v>41944</v>
      </c>
      <c r="P5" s="245">
        <v>41988</v>
      </c>
      <c r="Q5" s="244">
        <v>1</v>
      </c>
      <c r="R5" s="246"/>
      <c r="S5" s="281" t="str">
        <f>IF(Q5&gt;0,IF(R5&lt;($O5-7),"EARLY",IF(R5&gt;N($P5+7),"LATE","")),"")</f>
        <v>EARLY</v>
      </c>
      <c r="T5" s="244">
        <v>0</v>
      </c>
      <c r="U5" s="246"/>
      <c r="V5" s="281" t="str">
        <f>IF(T5&gt;0,IF(U5&lt;($O5-7),"EARLY",IF(U5&gt;N($P5+7),"LATE","")),"")</f>
        <v/>
      </c>
      <c r="W5" s="244">
        <v>1</v>
      </c>
      <c r="X5" s="246"/>
      <c r="Y5" s="281" t="str">
        <f>IF(W5&gt;0,IF(X5&lt;($O5-7),"EARLY",IF(X5&gt;N($P5+7),"LATE","")),"")</f>
        <v>EARLY</v>
      </c>
      <c r="Z5" s="244">
        <v>1</v>
      </c>
      <c r="AA5" s="246"/>
      <c r="AB5" s="281" t="str">
        <f>IF(Z5&gt;0,IF(AA5&lt;($O5-7),"EARLY",IF(AA5&gt;N($P5+7),"LATE","")),"")</f>
        <v>EARLY</v>
      </c>
      <c r="AC5" s="245">
        <v>41944</v>
      </c>
      <c r="AD5" s="245">
        <v>41988</v>
      </c>
      <c r="AE5" s="282" t="s">
        <v>567</v>
      </c>
      <c r="AF5" s="244">
        <v>1</v>
      </c>
      <c r="AG5" s="246"/>
      <c r="AH5" s="281" t="str">
        <f>IF(AF5&gt;0,IF(AG5&lt;($AC5-7),"EARLY",IF(AG5&gt;N($AD5+7),"LATE","")),"")</f>
        <v>EARLY</v>
      </c>
      <c r="AI5" s="245">
        <v>41944</v>
      </c>
      <c r="AJ5" s="245">
        <v>41988</v>
      </c>
      <c r="AK5" s="244">
        <v>1</v>
      </c>
      <c r="AL5" s="246"/>
      <c r="AM5" s="281" t="str">
        <f>IF(AK5&gt;0,IF(AL5&lt;($AI5-7),"EARLY",IF(AL5&gt;N($AJ5+7),"LATE","")),"")</f>
        <v>EARLY</v>
      </c>
      <c r="AN5" s="281" t="str">
        <f>IF(OR(S5&lt;&gt;"",V5&lt;&gt;"",Y5&lt;&gt;"",AB5&lt;&gt;"",AH5&lt;&gt;"",AM5&lt;&gt;""),"CHECK","")</f>
        <v>CHECK</v>
      </c>
      <c r="AO5" s="247" t="s">
        <v>495</v>
      </c>
    </row>
    <row r="6" spans="1:41" ht="13.5" customHeight="1" x14ac:dyDescent="0.2">
      <c r="A6" s="248"/>
      <c r="B6" s="239" t="s">
        <v>341</v>
      </c>
      <c r="C6" s="240" t="s">
        <v>252</v>
      </c>
      <c r="D6" s="240" t="s">
        <v>253</v>
      </c>
      <c r="E6" s="386"/>
      <c r="F6" s="240" t="s">
        <v>567</v>
      </c>
      <c r="G6" s="241"/>
      <c r="H6" s="240"/>
      <c r="I6" s="242" t="s">
        <v>128</v>
      </c>
      <c r="J6" s="243" t="s">
        <v>151</v>
      </c>
      <c r="K6" s="239">
        <v>23</v>
      </c>
      <c r="L6" s="239">
        <v>2013</v>
      </c>
      <c r="M6" s="244" t="s">
        <v>104</v>
      </c>
      <c r="N6" s="244" t="s">
        <v>99</v>
      </c>
      <c r="O6" s="245">
        <v>41927</v>
      </c>
      <c r="P6" s="245">
        <v>41973</v>
      </c>
      <c r="Q6" s="244">
        <v>1</v>
      </c>
      <c r="R6" s="246"/>
      <c r="S6" s="281" t="str">
        <f t="shared" ref="S6:S43" si="0">IF(Q6&gt;0,IF(R6&lt;($O6-7),"EARLY",IF(R6&gt;N($P6+7),"LATE","")),"")</f>
        <v>EARLY</v>
      </c>
      <c r="T6" s="244">
        <v>0</v>
      </c>
      <c r="U6" s="246"/>
      <c r="V6" s="281" t="str">
        <f t="shared" ref="V6:V43" si="1">IF(T6&gt;0,IF(U6&lt;($O6-7),"EARLY",IF(U6&gt;N($P6+7),"LATE","")),"")</f>
        <v/>
      </c>
      <c r="W6" s="244">
        <v>1</v>
      </c>
      <c r="X6" s="246"/>
      <c r="Y6" s="281" t="str">
        <f t="shared" ref="Y6:Y43" si="2">IF(W6&gt;0,IF(X6&lt;($O6-7),"EARLY",IF(X6&gt;N($P6+7),"LATE","")),"")</f>
        <v>EARLY</v>
      </c>
      <c r="Z6" s="244">
        <v>1</v>
      </c>
      <c r="AA6" s="246"/>
      <c r="AB6" s="281" t="str">
        <f t="shared" ref="AB6:AB43" si="3">IF(Z6&gt;0,IF(AA6&lt;($O6-7),"EARLY",IF(AA6&gt;N($P6+7),"LATE","")),"")</f>
        <v>EARLY</v>
      </c>
      <c r="AC6" s="245">
        <v>41927</v>
      </c>
      <c r="AD6" s="245">
        <v>41973</v>
      </c>
      <c r="AE6" s="282" t="s">
        <v>567</v>
      </c>
      <c r="AF6" s="244">
        <v>1</v>
      </c>
      <c r="AG6" s="246"/>
      <c r="AH6" s="281" t="str">
        <f t="shared" ref="AH6:AH43" si="4">IF(AF6&gt;0,IF(AG6&lt;($AC6-7),"EARLY",IF(AG6&gt;N($AD6+7),"LATE","")),"")</f>
        <v>EARLY</v>
      </c>
      <c r="AI6" s="245">
        <v>41927</v>
      </c>
      <c r="AJ6" s="245">
        <v>41973</v>
      </c>
      <c r="AK6" s="244">
        <v>1</v>
      </c>
      <c r="AL6" s="246"/>
      <c r="AM6" s="281" t="str">
        <f t="shared" ref="AM6:AM43" si="5">IF(AK6&gt;0,IF(AL6&lt;($AI6-7),"EARLY",IF(AL6&gt;N($AJ6+7),"LATE","")),"")</f>
        <v>EARLY</v>
      </c>
      <c r="AN6" s="281" t="str">
        <f t="shared" ref="AN6:AN43" si="6">IF(OR(S6&lt;&gt;"",V6&lt;&gt;"",Y6&lt;&gt;"",AB6&lt;&gt;"",AH6&lt;&gt;"",AM6&lt;&gt;""),"CHECK","")</f>
        <v>CHECK</v>
      </c>
      <c r="AO6" s="247" t="s">
        <v>444</v>
      </c>
    </row>
    <row r="7" spans="1:41" ht="13.5" customHeight="1" x14ac:dyDescent="0.2">
      <c r="A7" s="248"/>
      <c r="B7" s="249" t="s">
        <v>339</v>
      </c>
      <c r="C7" s="250" t="s">
        <v>53</v>
      </c>
      <c r="D7" s="250" t="s">
        <v>85</v>
      </c>
      <c r="E7" s="387" t="s">
        <v>568</v>
      </c>
      <c r="F7" s="250" t="s">
        <v>567</v>
      </c>
      <c r="G7" s="251"/>
      <c r="H7" s="250"/>
      <c r="I7" s="252" t="s">
        <v>128</v>
      </c>
      <c r="J7" s="252" t="s">
        <v>151</v>
      </c>
      <c r="K7" s="249">
        <v>38</v>
      </c>
      <c r="L7" s="253">
        <v>2013</v>
      </c>
      <c r="M7" s="254" t="s">
        <v>104</v>
      </c>
      <c r="N7" s="254" t="s">
        <v>99</v>
      </c>
      <c r="O7" s="255">
        <v>41866</v>
      </c>
      <c r="P7" s="255">
        <v>41912</v>
      </c>
      <c r="Q7" s="254">
        <v>1</v>
      </c>
      <c r="R7" s="256"/>
      <c r="S7" s="281" t="str">
        <f t="shared" si="0"/>
        <v>EARLY</v>
      </c>
      <c r="T7" s="254">
        <v>0</v>
      </c>
      <c r="U7" s="256"/>
      <c r="V7" s="281" t="str">
        <f t="shared" si="1"/>
        <v/>
      </c>
      <c r="W7" s="254">
        <v>1</v>
      </c>
      <c r="X7" s="256"/>
      <c r="Y7" s="281" t="str">
        <f t="shared" si="2"/>
        <v>EARLY</v>
      </c>
      <c r="Z7" s="254">
        <v>1</v>
      </c>
      <c r="AA7" s="256"/>
      <c r="AB7" s="281" t="str">
        <f t="shared" si="3"/>
        <v>EARLY</v>
      </c>
      <c r="AC7" s="255">
        <v>41835</v>
      </c>
      <c r="AD7" s="255">
        <v>41882</v>
      </c>
      <c r="AE7" s="282" t="s">
        <v>567</v>
      </c>
      <c r="AF7" s="254">
        <v>1</v>
      </c>
      <c r="AG7" s="256"/>
      <c r="AH7" s="281" t="str">
        <f t="shared" si="4"/>
        <v>EARLY</v>
      </c>
      <c r="AI7" s="255">
        <v>41835</v>
      </c>
      <c r="AJ7" s="255">
        <v>41882</v>
      </c>
      <c r="AK7" s="254">
        <v>1</v>
      </c>
      <c r="AL7" s="256"/>
      <c r="AM7" s="281" t="str">
        <f t="shared" si="5"/>
        <v>EARLY</v>
      </c>
      <c r="AN7" s="281" t="str">
        <f t="shared" si="6"/>
        <v>CHECK</v>
      </c>
      <c r="AO7" s="257"/>
    </row>
    <row r="8" spans="1:41" ht="13.5" customHeight="1" x14ac:dyDescent="0.2">
      <c r="A8" s="238"/>
      <c r="B8" s="249" t="s">
        <v>339</v>
      </c>
      <c r="C8" s="250" t="s">
        <v>54</v>
      </c>
      <c r="D8" s="250" t="s">
        <v>86</v>
      </c>
      <c r="E8" s="388"/>
      <c r="F8" s="250" t="s">
        <v>567</v>
      </c>
      <c r="G8" s="251"/>
      <c r="H8" s="250"/>
      <c r="I8" s="252" t="s">
        <v>128</v>
      </c>
      <c r="J8" s="252" t="s">
        <v>151</v>
      </c>
      <c r="K8" s="249">
        <v>39</v>
      </c>
      <c r="L8" s="253">
        <v>2013</v>
      </c>
      <c r="M8" s="254" t="s">
        <v>106</v>
      </c>
      <c r="N8" s="254" t="s">
        <v>99</v>
      </c>
      <c r="O8" s="255">
        <v>41866</v>
      </c>
      <c r="P8" s="255">
        <v>41912</v>
      </c>
      <c r="Q8" s="254">
        <v>1</v>
      </c>
      <c r="R8" s="256"/>
      <c r="S8" s="281" t="str">
        <f t="shared" si="0"/>
        <v>EARLY</v>
      </c>
      <c r="T8" s="254">
        <v>0</v>
      </c>
      <c r="U8" s="256"/>
      <c r="V8" s="281" t="str">
        <f t="shared" si="1"/>
        <v/>
      </c>
      <c r="W8" s="254">
        <v>1</v>
      </c>
      <c r="X8" s="256"/>
      <c r="Y8" s="281" t="str">
        <f t="shared" si="2"/>
        <v>EARLY</v>
      </c>
      <c r="Z8" s="254">
        <v>1</v>
      </c>
      <c r="AA8" s="256"/>
      <c r="AB8" s="281" t="str">
        <f t="shared" si="3"/>
        <v>EARLY</v>
      </c>
      <c r="AC8" s="255">
        <v>41835</v>
      </c>
      <c r="AD8" s="255">
        <v>41882</v>
      </c>
      <c r="AE8" s="282" t="s">
        <v>567</v>
      </c>
      <c r="AF8" s="254">
        <v>1</v>
      </c>
      <c r="AG8" s="256"/>
      <c r="AH8" s="281" t="str">
        <f t="shared" si="4"/>
        <v>EARLY</v>
      </c>
      <c r="AI8" s="255">
        <v>41835</v>
      </c>
      <c r="AJ8" s="255">
        <v>41882</v>
      </c>
      <c r="AK8" s="254">
        <v>1</v>
      </c>
      <c r="AL8" s="256"/>
      <c r="AM8" s="281" t="str">
        <f t="shared" si="5"/>
        <v>EARLY</v>
      </c>
      <c r="AN8" s="281" t="str">
        <f t="shared" si="6"/>
        <v>CHECK</v>
      </c>
      <c r="AO8" s="257"/>
    </row>
    <row r="9" spans="1:41" ht="13.5" customHeight="1" x14ac:dyDescent="0.2">
      <c r="A9" s="248"/>
      <c r="B9" s="239" t="s">
        <v>344</v>
      </c>
      <c r="C9" s="240" t="s">
        <v>65</v>
      </c>
      <c r="D9" s="240" t="s">
        <v>66</v>
      </c>
      <c r="E9" s="389" t="s">
        <v>569</v>
      </c>
      <c r="F9" s="278" t="s">
        <v>567</v>
      </c>
      <c r="G9" s="241"/>
      <c r="H9" s="240"/>
      <c r="I9" s="240" t="s">
        <v>128</v>
      </c>
      <c r="J9" s="243" t="s">
        <v>73</v>
      </c>
      <c r="K9" s="239">
        <v>5</v>
      </c>
      <c r="L9" s="239">
        <v>2013</v>
      </c>
      <c r="M9" s="244" t="s">
        <v>104</v>
      </c>
      <c r="N9" s="244" t="s">
        <v>100</v>
      </c>
      <c r="O9" s="245">
        <v>41866</v>
      </c>
      <c r="P9" s="245">
        <v>41912</v>
      </c>
      <c r="Q9" s="244">
        <v>1</v>
      </c>
      <c r="R9" s="246"/>
      <c r="S9" s="281" t="str">
        <f t="shared" si="0"/>
        <v>EARLY</v>
      </c>
      <c r="T9" s="244">
        <v>0</v>
      </c>
      <c r="U9" s="246"/>
      <c r="V9" s="281" t="str">
        <f t="shared" si="1"/>
        <v/>
      </c>
      <c r="W9" s="244">
        <v>1</v>
      </c>
      <c r="X9" s="246"/>
      <c r="Y9" s="281" t="str">
        <f t="shared" si="2"/>
        <v>EARLY</v>
      </c>
      <c r="Z9" s="244">
        <v>1</v>
      </c>
      <c r="AA9" s="246"/>
      <c r="AB9" s="281" t="str">
        <f t="shared" si="3"/>
        <v>EARLY</v>
      </c>
      <c r="AC9" s="245">
        <v>41866</v>
      </c>
      <c r="AD9" s="245">
        <v>41912</v>
      </c>
      <c r="AE9" s="282" t="s">
        <v>567</v>
      </c>
      <c r="AF9" s="244">
        <v>1</v>
      </c>
      <c r="AG9" s="246"/>
      <c r="AH9" s="281" t="str">
        <f t="shared" si="4"/>
        <v>EARLY</v>
      </c>
      <c r="AI9" s="245">
        <v>41866</v>
      </c>
      <c r="AJ9" s="245">
        <v>41912</v>
      </c>
      <c r="AK9" s="244">
        <v>1</v>
      </c>
      <c r="AL9" s="246"/>
      <c r="AM9" s="281" t="str">
        <f t="shared" si="5"/>
        <v>EARLY</v>
      </c>
      <c r="AN9" s="281" t="str">
        <f t="shared" si="6"/>
        <v>CHECK</v>
      </c>
      <c r="AO9" s="258"/>
    </row>
    <row r="10" spans="1:41" ht="13.5" customHeight="1" x14ac:dyDescent="0.2">
      <c r="A10" s="248"/>
      <c r="B10" s="239" t="s">
        <v>344</v>
      </c>
      <c r="C10" s="240" t="s">
        <v>187</v>
      </c>
      <c r="D10" s="240" t="s">
        <v>64</v>
      </c>
      <c r="E10" s="390"/>
      <c r="F10" s="278" t="s">
        <v>567</v>
      </c>
      <c r="G10" s="241"/>
      <c r="H10" s="240"/>
      <c r="I10" s="240" t="s">
        <v>125</v>
      </c>
      <c r="J10" s="243" t="s">
        <v>151</v>
      </c>
      <c r="K10" s="239">
        <v>7</v>
      </c>
      <c r="L10" s="239">
        <v>2013</v>
      </c>
      <c r="M10" s="244" t="s">
        <v>106</v>
      </c>
      <c r="N10" s="244" t="s">
        <v>99</v>
      </c>
      <c r="O10" s="245">
        <v>41866</v>
      </c>
      <c r="P10" s="245">
        <v>41912</v>
      </c>
      <c r="Q10" s="244">
        <v>1</v>
      </c>
      <c r="R10" s="246"/>
      <c r="S10" s="281" t="str">
        <f t="shared" si="0"/>
        <v>EARLY</v>
      </c>
      <c r="T10" s="244">
        <v>0</v>
      </c>
      <c r="U10" s="246"/>
      <c r="V10" s="281" t="str">
        <f t="shared" si="1"/>
        <v/>
      </c>
      <c r="W10" s="244">
        <v>1</v>
      </c>
      <c r="X10" s="246"/>
      <c r="Y10" s="281" t="str">
        <f t="shared" si="2"/>
        <v>EARLY</v>
      </c>
      <c r="Z10" s="244">
        <v>1</v>
      </c>
      <c r="AA10" s="246"/>
      <c r="AB10" s="281" t="str">
        <f t="shared" si="3"/>
        <v>EARLY</v>
      </c>
      <c r="AC10" s="245">
        <v>41866</v>
      </c>
      <c r="AD10" s="245">
        <v>41912</v>
      </c>
      <c r="AE10" s="282" t="s">
        <v>567</v>
      </c>
      <c r="AF10" s="244">
        <v>1</v>
      </c>
      <c r="AG10" s="246"/>
      <c r="AH10" s="281" t="str">
        <f t="shared" si="4"/>
        <v>EARLY</v>
      </c>
      <c r="AI10" s="245">
        <v>41866</v>
      </c>
      <c r="AJ10" s="245">
        <v>41912</v>
      </c>
      <c r="AK10" s="244">
        <v>1</v>
      </c>
      <c r="AL10" s="246"/>
      <c r="AM10" s="281" t="str">
        <f t="shared" si="5"/>
        <v>EARLY</v>
      </c>
      <c r="AN10" s="281" t="str">
        <f t="shared" si="6"/>
        <v>CHECK</v>
      </c>
      <c r="AO10" s="258"/>
    </row>
    <row r="11" spans="1:41" ht="13.5" customHeight="1" x14ac:dyDescent="0.2">
      <c r="A11" s="248"/>
      <c r="B11" s="239" t="s">
        <v>344</v>
      </c>
      <c r="C11" s="240" t="s">
        <v>570</v>
      </c>
      <c r="D11" s="240" t="s">
        <v>524</v>
      </c>
      <c r="E11" s="391"/>
      <c r="F11" s="278" t="s">
        <v>567</v>
      </c>
      <c r="G11" s="241"/>
      <c r="H11" s="240"/>
      <c r="I11" s="240" t="s">
        <v>125</v>
      </c>
      <c r="J11" s="243" t="s">
        <v>151</v>
      </c>
      <c r="K11" s="239"/>
      <c r="L11" s="239">
        <v>2013</v>
      </c>
      <c r="M11" s="244" t="s">
        <v>104</v>
      </c>
      <c r="N11" s="244" t="s">
        <v>99</v>
      </c>
      <c r="O11" s="245">
        <v>41866</v>
      </c>
      <c r="P11" s="245">
        <v>41912</v>
      </c>
      <c r="Q11" s="244">
        <v>1</v>
      </c>
      <c r="R11" s="246"/>
      <c r="S11" s="281" t="str">
        <f t="shared" si="0"/>
        <v>EARLY</v>
      </c>
      <c r="T11" s="244">
        <v>0</v>
      </c>
      <c r="U11" s="246"/>
      <c r="V11" s="281" t="str">
        <f t="shared" si="1"/>
        <v/>
      </c>
      <c r="W11" s="244">
        <v>1</v>
      </c>
      <c r="X11" s="246"/>
      <c r="Y11" s="281" t="str">
        <f t="shared" si="2"/>
        <v>EARLY</v>
      </c>
      <c r="Z11" s="244">
        <v>1</v>
      </c>
      <c r="AA11" s="246"/>
      <c r="AB11" s="281" t="str">
        <f t="shared" si="3"/>
        <v>EARLY</v>
      </c>
      <c r="AC11" s="245">
        <v>41828</v>
      </c>
      <c r="AD11" s="245">
        <v>41873</v>
      </c>
      <c r="AE11" s="282" t="s">
        <v>567</v>
      </c>
      <c r="AF11" s="244">
        <v>1</v>
      </c>
      <c r="AG11" s="246"/>
      <c r="AH11" s="281" t="str">
        <f t="shared" si="4"/>
        <v>EARLY</v>
      </c>
      <c r="AI11" s="245">
        <v>41828</v>
      </c>
      <c r="AJ11" s="245">
        <v>41873</v>
      </c>
      <c r="AK11" s="244">
        <v>1</v>
      </c>
      <c r="AL11" s="246"/>
      <c r="AM11" s="281" t="str">
        <f t="shared" si="5"/>
        <v>EARLY</v>
      </c>
      <c r="AN11" s="281" t="str">
        <f t="shared" si="6"/>
        <v>CHECK</v>
      </c>
      <c r="AO11" s="258"/>
    </row>
    <row r="12" spans="1:41" ht="13.5" customHeight="1" x14ac:dyDescent="0.2">
      <c r="A12" s="259"/>
      <c r="B12" s="249" t="s">
        <v>336</v>
      </c>
      <c r="C12" s="250" t="s">
        <v>204</v>
      </c>
      <c r="D12" s="250" t="s">
        <v>205</v>
      </c>
      <c r="E12" s="276" t="s">
        <v>571</v>
      </c>
      <c r="F12" s="277" t="s">
        <v>567</v>
      </c>
      <c r="G12" s="251"/>
      <c r="H12" s="250"/>
      <c r="I12" s="250" t="s">
        <v>126</v>
      </c>
      <c r="J12" s="252" t="s">
        <v>242</v>
      </c>
      <c r="K12" s="249">
        <v>25</v>
      </c>
      <c r="L12" s="253">
        <v>2013</v>
      </c>
      <c r="M12" s="254" t="s">
        <v>105</v>
      </c>
      <c r="N12" s="254" t="s">
        <v>99</v>
      </c>
      <c r="O12" s="255">
        <v>41835</v>
      </c>
      <c r="P12" s="255">
        <v>41882</v>
      </c>
      <c r="Q12" s="254">
        <v>1</v>
      </c>
      <c r="R12" s="256"/>
      <c r="S12" s="281" t="str">
        <f t="shared" si="0"/>
        <v>EARLY</v>
      </c>
      <c r="T12" s="254">
        <v>0</v>
      </c>
      <c r="U12" s="256"/>
      <c r="V12" s="281" t="str">
        <f t="shared" si="1"/>
        <v/>
      </c>
      <c r="W12" s="254">
        <v>1</v>
      </c>
      <c r="X12" s="256"/>
      <c r="Y12" s="281" t="str">
        <f t="shared" si="2"/>
        <v>EARLY</v>
      </c>
      <c r="Z12" s="254">
        <v>1</v>
      </c>
      <c r="AA12" s="256"/>
      <c r="AB12" s="281" t="str">
        <f t="shared" si="3"/>
        <v>EARLY</v>
      </c>
      <c r="AC12" s="255">
        <v>41835</v>
      </c>
      <c r="AD12" s="255">
        <v>41882</v>
      </c>
      <c r="AE12" s="282" t="s">
        <v>567</v>
      </c>
      <c r="AF12" s="254">
        <v>1</v>
      </c>
      <c r="AG12" s="256"/>
      <c r="AH12" s="281" t="str">
        <f t="shared" si="4"/>
        <v>EARLY</v>
      </c>
      <c r="AI12" s="255">
        <v>41835</v>
      </c>
      <c r="AJ12" s="255">
        <v>41882</v>
      </c>
      <c r="AK12" s="254">
        <v>1</v>
      </c>
      <c r="AL12" s="256"/>
      <c r="AM12" s="281" t="str">
        <f t="shared" si="5"/>
        <v>EARLY</v>
      </c>
      <c r="AN12" s="281" t="str">
        <f t="shared" si="6"/>
        <v>CHECK</v>
      </c>
      <c r="AO12" s="257"/>
    </row>
    <row r="13" spans="1:41" ht="13.5" customHeight="1" x14ac:dyDescent="0.2">
      <c r="A13" s="248"/>
      <c r="B13" s="239" t="s">
        <v>320</v>
      </c>
      <c r="C13" s="240" t="s">
        <v>33</v>
      </c>
      <c r="D13" s="240" t="s">
        <v>37</v>
      </c>
      <c r="E13" s="385" t="s">
        <v>572</v>
      </c>
      <c r="F13" s="278" t="s">
        <v>567</v>
      </c>
      <c r="G13" s="241" t="s">
        <v>114</v>
      </c>
      <c r="H13" s="240" t="s">
        <v>113</v>
      </c>
      <c r="I13" s="240" t="s">
        <v>128</v>
      </c>
      <c r="J13" s="243" t="s">
        <v>151</v>
      </c>
      <c r="K13" s="239">
        <v>58</v>
      </c>
      <c r="L13" s="239">
        <v>2013</v>
      </c>
      <c r="M13" s="244" t="s">
        <v>104</v>
      </c>
      <c r="N13" s="244" t="s">
        <v>99</v>
      </c>
      <c r="O13" s="245">
        <v>41852</v>
      </c>
      <c r="P13" s="245">
        <v>41897</v>
      </c>
      <c r="Q13" s="244">
        <v>1</v>
      </c>
      <c r="R13" s="246"/>
      <c r="S13" s="281" t="str">
        <f t="shared" si="0"/>
        <v>EARLY</v>
      </c>
      <c r="T13" s="244">
        <v>0</v>
      </c>
      <c r="U13" s="246"/>
      <c r="V13" s="281" t="str">
        <f t="shared" si="1"/>
        <v/>
      </c>
      <c r="W13" s="244">
        <v>1</v>
      </c>
      <c r="X13" s="246"/>
      <c r="Y13" s="281" t="str">
        <f t="shared" si="2"/>
        <v>EARLY</v>
      </c>
      <c r="Z13" s="244">
        <v>1</v>
      </c>
      <c r="AA13" s="246"/>
      <c r="AB13" s="281" t="str">
        <f t="shared" si="3"/>
        <v>EARLY</v>
      </c>
      <c r="AC13" s="245">
        <v>41852</v>
      </c>
      <c r="AD13" s="245">
        <v>41897</v>
      </c>
      <c r="AE13" s="282" t="s">
        <v>567</v>
      </c>
      <c r="AF13" s="244">
        <v>1</v>
      </c>
      <c r="AG13" s="246"/>
      <c r="AH13" s="281" t="str">
        <f t="shared" si="4"/>
        <v>EARLY</v>
      </c>
      <c r="AI13" s="245">
        <v>41852</v>
      </c>
      <c r="AJ13" s="245">
        <v>41897</v>
      </c>
      <c r="AK13" s="244">
        <v>1</v>
      </c>
      <c r="AL13" s="246"/>
      <c r="AM13" s="281" t="str">
        <f t="shared" si="5"/>
        <v>EARLY</v>
      </c>
      <c r="AN13" s="281" t="str">
        <f t="shared" si="6"/>
        <v>CHECK</v>
      </c>
      <c r="AO13" s="258"/>
    </row>
    <row r="14" spans="1:41" ht="13.5" customHeight="1" x14ac:dyDescent="0.2">
      <c r="A14" s="248"/>
      <c r="B14" s="239" t="s">
        <v>320</v>
      </c>
      <c r="C14" s="240" t="s">
        <v>36</v>
      </c>
      <c r="D14" s="240" t="s">
        <v>38</v>
      </c>
      <c r="E14" s="386"/>
      <c r="F14" s="278" t="s">
        <v>567</v>
      </c>
      <c r="G14" s="241"/>
      <c r="H14" s="240"/>
      <c r="I14" s="240" t="s">
        <v>128</v>
      </c>
      <c r="J14" s="243" t="s">
        <v>242</v>
      </c>
      <c r="K14" s="239">
        <v>59</v>
      </c>
      <c r="L14" s="239">
        <v>2013</v>
      </c>
      <c r="M14" s="244" t="s">
        <v>104</v>
      </c>
      <c r="N14" s="244" t="s">
        <v>99</v>
      </c>
      <c r="O14" s="245">
        <v>41852</v>
      </c>
      <c r="P14" s="245">
        <v>41897</v>
      </c>
      <c r="Q14" s="244">
        <v>1</v>
      </c>
      <c r="R14" s="246"/>
      <c r="S14" s="281" t="str">
        <f t="shared" si="0"/>
        <v>EARLY</v>
      </c>
      <c r="T14" s="244">
        <v>0</v>
      </c>
      <c r="U14" s="246"/>
      <c r="V14" s="281" t="str">
        <f t="shared" si="1"/>
        <v/>
      </c>
      <c r="W14" s="244">
        <v>1</v>
      </c>
      <c r="X14" s="246"/>
      <c r="Y14" s="281" t="str">
        <f t="shared" si="2"/>
        <v>EARLY</v>
      </c>
      <c r="Z14" s="244">
        <v>1</v>
      </c>
      <c r="AA14" s="246"/>
      <c r="AB14" s="281" t="str">
        <f t="shared" si="3"/>
        <v>EARLY</v>
      </c>
      <c r="AC14" s="245">
        <v>41852</v>
      </c>
      <c r="AD14" s="245">
        <v>41897</v>
      </c>
      <c r="AE14" s="282" t="s">
        <v>567</v>
      </c>
      <c r="AF14" s="244">
        <v>1</v>
      </c>
      <c r="AG14" s="246"/>
      <c r="AH14" s="281" t="str">
        <f t="shared" si="4"/>
        <v>EARLY</v>
      </c>
      <c r="AI14" s="245">
        <v>41852</v>
      </c>
      <c r="AJ14" s="245">
        <v>41897</v>
      </c>
      <c r="AK14" s="244">
        <v>1</v>
      </c>
      <c r="AL14" s="246"/>
      <c r="AM14" s="281" t="str">
        <f t="shared" si="5"/>
        <v>EARLY</v>
      </c>
      <c r="AN14" s="281" t="str">
        <f t="shared" si="6"/>
        <v>CHECK</v>
      </c>
      <c r="AO14" s="258"/>
    </row>
    <row r="15" spans="1:41" ht="13.5" customHeight="1" x14ac:dyDescent="0.2">
      <c r="A15" s="259"/>
      <c r="B15" s="249" t="s">
        <v>324</v>
      </c>
      <c r="C15" s="250">
        <v>2338523</v>
      </c>
      <c r="D15" s="250" t="s">
        <v>154</v>
      </c>
      <c r="E15" s="387" t="s">
        <v>573</v>
      </c>
      <c r="F15" s="277" t="s">
        <v>567</v>
      </c>
      <c r="G15" s="251"/>
      <c r="H15" s="250"/>
      <c r="I15" s="252" t="s">
        <v>128</v>
      </c>
      <c r="J15" s="252" t="s">
        <v>151</v>
      </c>
      <c r="K15" s="249">
        <v>45</v>
      </c>
      <c r="L15" s="253">
        <v>2013</v>
      </c>
      <c r="M15" s="254" t="s">
        <v>105</v>
      </c>
      <c r="N15" s="254" t="s">
        <v>99</v>
      </c>
      <c r="O15" s="255">
        <v>41774</v>
      </c>
      <c r="P15" s="255">
        <v>41820</v>
      </c>
      <c r="Q15" s="254">
        <v>1</v>
      </c>
      <c r="R15" s="256"/>
      <c r="S15" s="281" t="str">
        <f t="shared" si="0"/>
        <v>EARLY</v>
      </c>
      <c r="T15" s="254">
        <v>0</v>
      </c>
      <c r="U15" s="256"/>
      <c r="V15" s="281" t="str">
        <f t="shared" si="1"/>
        <v/>
      </c>
      <c r="W15" s="254">
        <v>1</v>
      </c>
      <c r="X15" s="256"/>
      <c r="Y15" s="281" t="str">
        <f t="shared" si="2"/>
        <v>EARLY</v>
      </c>
      <c r="Z15" s="254">
        <v>1</v>
      </c>
      <c r="AA15" s="256"/>
      <c r="AB15" s="281" t="str">
        <f t="shared" si="3"/>
        <v>EARLY</v>
      </c>
      <c r="AC15" s="255">
        <v>41883</v>
      </c>
      <c r="AD15" s="255">
        <v>41927</v>
      </c>
      <c r="AE15" s="282" t="s">
        <v>567</v>
      </c>
      <c r="AF15" s="254">
        <v>1</v>
      </c>
      <c r="AG15" s="256"/>
      <c r="AH15" s="281" t="str">
        <f t="shared" si="4"/>
        <v>EARLY</v>
      </c>
      <c r="AI15" s="255">
        <v>41883</v>
      </c>
      <c r="AJ15" s="255">
        <v>41927</v>
      </c>
      <c r="AK15" s="254">
        <v>1</v>
      </c>
      <c r="AL15" s="256"/>
      <c r="AM15" s="281" t="str">
        <f t="shared" si="5"/>
        <v>EARLY</v>
      </c>
      <c r="AN15" s="281" t="str">
        <f t="shared" si="6"/>
        <v>CHECK</v>
      </c>
      <c r="AO15" s="257"/>
    </row>
    <row r="16" spans="1:41" ht="13.5" customHeight="1" x14ac:dyDescent="0.2">
      <c r="A16" s="259"/>
      <c r="B16" s="249" t="s">
        <v>324</v>
      </c>
      <c r="C16" s="250" t="s">
        <v>245</v>
      </c>
      <c r="D16" s="250" t="s">
        <v>29</v>
      </c>
      <c r="E16" s="388"/>
      <c r="F16" s="277" t="s">
        <v>567</v>
      </c>
      <c r="G16" s="251"/>
      <c r="H16" s="250"/>
      <c r="I16" s="250" t="s">
        <v>126</v>
      </c>
      <c r="J16" s="252" t="s">
        <v>242</v>
      </c>
      <c r="K16" s="249">
        <v>45</v>
      </c>
      <c r="L16" s="253">
        <v>2013</v>
      </c>
      <c r="M16" s="254" t="s">
        <v>104</v>
      </c>
      <c r="N16" s="254" t="s">
        <v>99</v>
      </c>
      <c r="O16" s="255">
        <v>41774</v>
      </c>
      <c r="P16" s="255">
        <v>41820</v>
      </c>
      <c r="Q16" s="254">
        <v>1</v>
      </c>
      <c r="R16" s="256"/>
      <c r="S16" s="281" t="str">
        <f t="shared" si="0"/>
        <v>EARLY</v>
      </c>
      <c r="T16" s="254">
        <v>0</v>
      </c>
      <c r="U16" s="256"/>
      <c r="V16" s="281" t="str">
        <f t="shared" si="1"/>
        <v/>
      </c>
      <c r="W16" s="254">
        <v>1</v>
      </c>
      <c r="X16" s="256"/>
      <c r="Y16" s="281" t="str">
        <f t="shared" si="2"/>
        <v>EARLY</v>
      </c>
      <c r="Z16" s="254">
        <v>1</v>
      </c>
      <c r="AA16" s="256"/>
      <c r="AB16" s="281" t="str">
        <f t="shared" si="3"/>
        <v>EARLY</v>
      </c>
      <c r="AC16" s="255">
        <v>41883</v>
      </c>
      <c r="AD16" s="255">
        <v>41927</v>
      </c>
      <c r="AE16" s="282" t="s">
        <v>567</v>
      </c>
      <c r="AF16" s="254">
        <v>1</v>
      </c>
      <c r="AG16" s="256"/>
      <c r="AH16" s="281" t="str">
        <f t="shared" si="4"/>
        <v>EARLY</v>
      </c>
      <c r="AI16" s="255">
        <v>41883</v>
      </c>
      <c r="AJ16" s="255">
        <v>41927</v>
      </c>
      <c r="AK16" s="254">
        <v>1</v>
      </c>
      <c r="AL16" s="256"/>
      <c r="AM16" s="281" t="str">
        <f t="shared" si="5"/>
        <v>EARLY</v>
      </c>
      <c r="AN16" s="281" t="str">
        <f t="shared" si="6"/>
        <v>CHECK</v>
      </c>
      <c r="AO16" s="257"/>
    </row>
    <row r="17" spans="1:41" ht="13.5" customHeight="1" x14ac:dyDescent="0.2">
      <c r="A17" s="248"/>
      <c r="B17" s="239" t="s">
        <v>346</v>
      </c>
      <c r="C17" s="240" t="s">
        <v>210</v>
      </c>
      <c r="D17" s="240" t="s">
        <v>201</v>
      </c>
      <c r="E17" s="240" t="s">
        <v>574</v>
      </c>
      <c r="F17" s="278" t="s">
        <v>567</v>
      </c>
      <c r="G17" s="260"/>
      <c r="H17" s="240"/>
      <c r="I17" s="243" t="s">
        <v>128</v>
      </c>
      <c r="J17" s="243" t="s">
        <v>73</v>
      </c>
      <c r="K17" s="239">
        <v>12</v>
      </c>
      <c r="L17" s="239">
        <v>2013</v>
      </c>
      <c r="M17" s="244" t="s">
        <v>104</v>
      </c>
      <c r="N17" s="244" t="s">
        <v>99</v>
      </c>
      <c r="O17" s="245">
        <v>41821</v>
      </c>
      <c r="P17" s="245">
        <v>41866</v>
      </c>
      <c r="Q17" s="244">
        <v>1</v>
      </c>
      <c r="R17" s="246"/>
      <c r="S17" s="281" t="str">
        <f t="shared" si="0"/>
        <v>EARLY</v>
      </c>
      <c r="T17" s="244">
        <v>0</v>
      </c>
      <c r="U17" s="246"/>
      <c r="V17" s="281" t="str">
        <f t="shared" si="1"/>
        <v/>
      </c>
      <c r="W17" s="244">
        <v>1</v>
      </c>
      <c r="X17" s="246"/>
      <c r="Y17" s="281" t="str">
        <f t="shared" si="2"/>
        <v>EARLY</v>
      </c>
      <c r="Z17" s="244">
        <v>1</v>
      </c>
      <c r="AA17" s="246"/>
      <c r="AB17" s="281" t="str">
        <f t="shared" si="3"/>
        <v>EARLY</v>
      </c>
      <c r="AC17" s="245">
        <v>41821</v>
      </c>
      <c r="AD17" s="245">
        <v>41866</v>
      </c>
      <c r="AE17" s="282" t="s">
        <v>567</v>
      </c>
      <c r="AF17" s="244">
        <v>1</v>
      </c>
      <c r="AG17" s="246"/>
      <c r="AH17" s="281" t="str">
        <f t="shared" si="4"/>
        <v>EARLY</v>
      </c>
      <c r="AI17" s="245">
        <v>41821</v>
      </c>
      <c r="AJ17" s="245">
        <v>41866</v>
      </c>
      <c r="AK17" s="244">
        <v>1</v>
      </c>
      <c r="AL17" s="246"/>
      <c r="AM17" s="281" t="str">
        <f t="shared" si="5"/>
        <v>EARLY</v>
      </c>
      <c r="AN17" s="281" t="str">
        <f t="shared" si="6"/>
        <v>CHECK</v>
      </c>
      <c r="AO17" s="258"/>
    </row>
    <row r="18" spans="1:41" ht="13.5" customHeight="1" x14ac:dyDescent="0.2">
      <c r="A18" s="238"/>
      <c r="B18" s="249" t="s">
        <v>333</v>
      </c>
      <c r="C18" s="250" t="s">
        <v>131</v>
      </c>
      <c r="D18" s="250" t="s">
        <v>135</v>
      </c>
      <c r="E18" s="250" t="s">
        <v>575</v>
      </c>
      <c r="F18" s="277" t="s">
        <v>567</v>
      </c>
      <c r="G18" s="251"/>
      <c r="H18" s="250"/>
      <c r="I18" s="252" t="s">
        <v>126</v>
      </c>
      <c r="J18" s="252" t="s">
        <v>73</v>
      </c>
      <c r="K18" s="249">
        <v>55</v>
      </c>
      <c r="L18" s="253">
        <v>2013</v>
      </c>
      <c r="M18" s="254" t="s">
        <v>104</v>
      </c>
      <c r="N18" s="254" t="s">
        <v>99</v>
      </c>
      <c r="O18" s="255">
        <v>41835</v>
      </c>
      <c r="P18" s="255">
        <v>41882</v>
      </c>
      <c r="Q18" s="254">
        <v>1</v>
      </c>
      <c r="R18" s="256"/>
      <c r="S18" s="281" t="str">
        <f t="shared" si="0"/>
        <v>EARLY</v>
      </c>
      <c r="T18" s="254">
        <v>0</v>
      </c>
      <c r="U18" s="256"/>
      <c r="V18" s="281" t="str">
        <f t="shared" si="1"/>
        <v/>
      </c>
      <c r="W18" s="254">
        <v>1</v>
      </c>
      <c r="X18" s="256"/>
      <c r="Y18" s="281" t="str">
        <f t="shared" si="2"/>
        <v>EARLY</v>
      </c>
      <c r="Z18" s="254">
        <v>1</v>
      </c>
      <c r="AA18" s="256"/>
      <c r="AB18" s="281" t="str">
        <f t="shared" si="3"/>
        <v>EARLY</v>
      </c>
      <c r="AC18" s="255">
        <v>41852</v>
      </c>
      <c r="AD18" s="255">
        <v>41897</v>
      </c>
      <c r="AE18" s="282" t="s">
        <v>567</v>
      </c>
      <c r="AF18" s="254">
        <v>1</v>
      </c>
      <c r="AG18" s="256"/>
      <c r="AH18" s="281" t="str">
        <f t="shared" si="4"/>
        <v>EARLY</v>
      </c>
      <c r="AI18" s="255">
        <v>41835</v>
      </c>
      <c r="AJ18" s="255">
        <v>41882</v>
      </c>
      <c r="AK18" s="254">
        <v>1</v>
      </c>
      <c r="AL18" s="256"/>
      <c r="AM18" s="281" t="str">
        <f t="shared" si="5"/>
        <v>EARLY</v>
      </c>
      <c r="AN18" s="281" t="str">
        <f t="shared" si="6"/>
        <v>CHECK</v>
      </c>
      <c r="AO18" s="257"/>
    </row>
    <row r="19" spans="1:41" ht="13.5" customHeight="1" x14ac:dyDescent="0.2">
      <c r="A19" s="248"/>
      <c r="B19" s="239" t="s">
        <v>328</v>
      </c>
      <c r="C19" s="240" t="s">
        <v>41</v>
      </c>
      <c r="D19" s="240" t="s">
        <v>79</v>
      </c>
      <c r="E19" s="240" t="s">
        <v>576</v>
      </c>
      <c r="F19" s="278" t="s">
        <v>567</v>
      </c>
      <c r="G19" s="260"/>
      <c r="H19" s="240"/>
      <c r="I19" s="243" t="s">
        <v>126</v>
      </c>
      <c r="J19" s="243" t="s">
        <v>73</v>
      </c>
      <c r="K19" s="239">
        <v>47</v>
      </c>
      <c r="L19" s="239">
        <v>2013</v>
      </c>
      <c r="M19" s="244" t="s">
        <v>104</v>
      </c>
      <c r="N19" s="244" t="s">
        <v>100</v>
      </c>
      <c r="O19" s="245">
        <v>41852</v>
      </c>
      <c r="P19" s="245">
        <v>41897</v>
      </c>
      <c r="Q19" s="244">
        <v>1</v>
      </c>
      <c r="R19" s="246"/>
      <c r="S19" s="281" t="str">
        <f t="shared" si="0"/>
        <v>EARLY</v>
      </c>
      <c r="T19" s="244">
        <v>0</v>
      </c>
      <c r="U19" s="246"/>
      <c r="V19" s="281" t="str">
        <f t="shared" si="1"/>
        <v/>
      </c>
      <c r="W19" s="244">
        <v>1</v>
      </c>
      <c r="X19" s="246"/>
      <c r="Y19" s="281" t="str">
        <f t="shared" si="2"/>
        <v>EARLY</v>
      </c>
      <c r="Z19" s="244">
        <v>1</v>
      </c>
      <c r="AA19" s="246"/>
      <c r="AB19" s="281" t="str">
        <f t="shared" si="3"/>
        <v>EARLY</v>
      </c>
      <c r="AC19" s="245">
        <v>41866</v>
      </c>
      <c r="AD19" s="245">
        <v>41912</v>
      </c>
      <c r="AE19" s="282" t="s">
        <v>567</v>
      </c>
      <c r="AF19" s="244">
        <v>1</v>
      </c>
      <c r="AG19" s="246"/>
      <c r="AH19" s="281" t="str">
        <f t="shared" si="4"/>
        <v>EARLY</v>
      </c>
      <c r="AI19" s="245">
        <v>41852</v>
      </c>
      <c r="AJ19" s="245">
        <v>41897</v>
      </c>
      <c r="AK19" s="244">
        <v>1</v>
      </c>
      <c r="AL19" s="246"/>
      <c r="AM19" s="281" t="str">
        <f t="shared" si="5"/>
        <v>EARLY</v>
      </c>
      <c r="AN19" s="281" t="str">
        <f t="shared" si="6"/>
        <v>CHECK</v>
      </c>
      <c r="AO19" s="258"/>
    </row>
    <row r="20" spans="1:41" ht="13.5" customHeight="1" x14ac:dyDescent="0.2">
      <c r="A20" s="238"/>
      <c r="B20" s="249" t="s">
        <v>338</v>
      </c>
      <c r="C20" s="250" t="s">
        <v>244</v>
      </c>
      <c r="D20" s="250" t="s">
        <v>101</v>
      </c>
      <c r="E20" s="250" t="s">
        <v>577</v>
      </c>
      <c r="F20" s="277" t="s">
        <v>567</v>
      </c>
      <c r="G20" s="251"/>
      <c r="H20" s="250"/>
      <c r="I20" s="252" t="s">
        <v>128</v>
      </c>
      <c r="J20" s="252" t="s">
        <v>151</v>
      </c>
      <c r="K20" s="249">
        <v>35</v>
      </c>
      <c r="L20" s="253">
        <v>2013</v>
      </c>
      <c r="M20" s="254" t="s">
        <v>104</v>
      </c>
      <c r="N20" s="254" t="s">
        <v>100</v>
      </c>
      <c r="O20" s="255">
        <v>41835</v>
      </c>
      <c r="P20" s="255">
        <v>41882</v>
      </c>
      <c r="Q20" s="254">
        <v>1</v>
      </c>
      <c r="R20" s="256"/>
      <c r="S20" s="281" t="str">
        <f t="shared" si="0"/>
        <v>EARLY</v>
      </c>
      <c r="T20" s="254">
        <v>0</v>
      </c>
      <c r="U20" s="256"/>
      <c r="V20" s="281" t="str">
        <f t="shared" si="1"/>
        <v/>
      </c>
      <c r="W20" s="254">
        <v>1</v>
      </c>
      <c r="X20" s="256"/>
      <c r="Y20" s="281" t="str">
        <f t="shared" si="2"/>
        <v>EARLY</v>
      </c>
      <c r="Z20" s="254">
        <v>1</v>
      </c>
      <c r="AA20" s="256"/>
      <c r="AB20" s="281" t="str">
        <f t="shared" si="3"/>
        <v>EARLY</v>
      </c>
      <c r="AC20" s="255">
        <v>41835</v>
      </c>
      <c r="AD20" s="255">
        <v>41882</v>
      </c>
      <c r="AE20" s="282" t="s">
        <v>567</v>
      </c>
      <c r="AF20" s="254">
        <v>1</v>
      </c>
      <c r="AG20" s="256"/>
      <c r="AH20" s="281" t="str">
        <f t="shared" si="4"/>
        <v>EARLY</v>
      </c>
      <c r="AI20" s="255">
        <v>41835</v>
      </c>
      <c r="AJ20" s="255">
        <v>41882</v>
      </c>
      <c r="AK20" s="254">
        <v>1</v>
      </c>
      <c r="AL20" s="256"/>
      <c r="AM20" s="281" t="str">
        <f t="shared" si="5"/>
        <v>EARLY</v>
      </c>
      <c r="AN20" s="281" t="str">
        <f t="shared" si="6"/>
        <v>CHECK</v>
      </c>
      <c r="AO20" s="257"/>
    </row>
    <row r="21" spans="1:41" ht="13.5" customHeight="1" x14ac:dyDescent="0.2">
      <c r="A21" s="248"/>
      <c r="B21" s="239" t="s">
        <v>323</v>
      </c>
      <c r="C21" s="240" t="s">
        <v>254</v>
      </c>
      <c r="D21" s="240" t="s">
        <v>159</v>
      </c>
      <c r="E21" s="385" t="s">
        <v>578</v>
      </c>
      <c r="F21" s="278" t="s">
        <v>567</v>
      </c>
      <c r="G21" s="260"/>
      <c r="H21" s="240"/>
      <c r="I21" s="243" t="s">
        <v>128</v>
      </c>
      <c r="J21" s="243" t="s">
        <v>151</v>
      </c>
      <c r="K21" s="239">
        <v>67</v>
      </c>
      <c r="L21" s="239">
        <v>2013</v>
      </c>
      <c r="M21" s="244" t="s">
        <v>105</v>
      </c>
      <c r="N21" s="244" t="s">
        <v>99</v>
      </c>
      <c r="O21" s="245">
        <v>41821</v>
      </c>
      <c r="P21" s="245">
        <v>41866</v>
      </c>
      <c r="Q21" s="244">
        <v>1</v>
      </c>
      <c r="R21" s="246"/>
      <c r="S21" s="281" t="str">
        <f t="shared" si="0"/>
        <v>EARLY</v>
      </c>
      <c r="T21" s="244">
        <v>0</v>
      </c>
      <c r="U21" s="246"/>
      <c r="V21" s="281" t="str">
        <f t="shared" si="1"/>
        <v/>
      </c>
      <c r="W21" s="244">
        <v>1</v>
      </c>
      <c r="X21" s="246"/>
      <c r="Y21" s="281" t="str">
        <f t="shared" si="2"/>
        <v>EARLY</v>
      </c>
      <c r="Z21" s="244">
        <v>1</v>
      </c>
      <c r="AA21" s="246"/>
      <c r="AB21" s="281" t="str">
        <f t="shared" si="3"/>
        <v>EARLY</v>
      </c>
      <c r="AC21" s="245">
        <v>41821</v>
      </c>
      <c r="AD21" s="245">
        <v>41866</v>
      </c>
      <c r="AE21" s="282" t="s">
        <v>567</v>
      </c>
      <c r="AF21" s="244">
        <v>1</v>
      </c>
      <c r="AG21" s="246"/>
      <c r="AH21" s="281" t="str">
        <f t="shared" si="4"/>
        <v>EARLY</v>
      </c>
      <c r="AI21" s="245">
        <v>41821</v>
      </c>
      <c r="AJ21" s="245">
        <v>41866</v>
      </c>
      <c r="AK21" s="244">
        <v>1</v>
      </c>
      <c r="AL21" s="246"/>
      <c r="AM21" s="281" t="str">
        <f t="shared" si="5"/>
        <v>EARLY</v>
      </c>
      <c r="AN21" s="281" t="str">
        <f t="shared" si="6"/>
        <v>CHECK</v>
      </c>
      <c r="AO21" s="258"/>
    </row>
    <row r="22" spans="1:41" ht="13.5" customHeight="1" x14ac:dyDescent="0.2">
      <c r="A22" s="248"/>
      <c r="B22" s="239" t="s">
        <v>323</v>
      </c>
      <c r="C22" s="240" t="s">
        <v>56</v>
      </c>
      <c r="D22" s="240" t="s">
        <v>57</v>
      </c>
      <c r="E22" s="386"/>
      <c r="F22" s="278" t="s">
        <v>567</v>
      </c>
      <c r="G22" s="260"/>
      <c r="H22" s="240"/>
      <c r="I22" s="243" t="s">
        <v>126</v>
      </c>
      <c r="J22" s="243" t="s">
        <v>242</v>
      </c>
      <c r="K22" s="239">
        <v>45</v>
      </c>
      <c r="L22" s="239">
        <v>2013</v>
      </c>
      <c r="M22" s="244" t="s">
        <v>104</v>
      </c>
      <c r="N22" s="244" t="s">
        <v>99</v>
      </c>
      <c r="O22" s="245">
        <v>41791</v>
      </c>
      <c r="P22" s="245">
        <v>41835</v>
      </c>
      <c r="Q22" s="244">
        <v>1</v>
      </c>
      <c r="R22" s="246"/>
      <c r="S22" s="281" t="str">
        <f t="shared" si="0"/>
        <v>EARLY</v>
      </c>
      <c r="T22" s="244">
        <v>0</v>
      </c>
      <c r="U22" s="246"/>
      <c r="V22" s="281" t="str">
        <f t="shared" si="1"/>
        <v/>
      </c>
      <c r="W22" s="244">
        <v>1</v>
      </c>
      <c r="X22" s="246"/>
      <c r="Y22" s="281" t="str">
        <f t="shared" si="2"/>
        <v>EARLY</v>
      </c>
      <c r="Z22" s="244">
        <v>1</v>
      </c>
      <c r="AA22" s="246"/>
      <c r="AB22" s="281" t="str">
        <f t="shared" si="3"/>
        <v>EARLY</v>
      </c>
      <c r="AC22" s="245">
        <v>41852</v>
      </c>
      <c r="AD22" s="245">
        <v>41897</v>
      </c>
      <c r="AE22" s="282" t="s">
        <v>567</v>
      </c>
      <c r="AF22" s="244">
        <v>1</v>
      </c>
      <c r="AG22" s="246"/>
      <c r="AH22" s="281" t="str">
        <f t="shared" si="4"/>
        <v>EARLY</v>
      </c>
      <c r="AI22" s="245">
        <v>41852</v>
      </c>
      <c r="AJ22" s="245">
        <v>41897</v>
      </c>
      <c r="AK22" s="244">
        <v>1</v>
      </c>
      <c r="AL22" s="246"/>
      <c r="AM22" s="281" t="str">
        <f t="shared" si="5"/>
        <v>EARLY</v>
      </c>
      <c r="AN22" s="281" t="str">
        <f t="shared" si="6"/>
        <v>CHECK</v>
      </c>
      <c r="AO22" s="258"/>
    </row>
    <row r="23" spans="1:41" ht="13.5" customHeight="1" x14ac:dyDescent="0.2">
      <c r="A23" s="238"/>
      <c r="B23" s="249" t="s">
        <v>332</v>
      </c>
      <c r="C23" s="250" t="s">
        <v>504</v>
      </c>
      <c r="D23" s="250" t="s">
        <v>505</v>
      </c>
      <c r="E23" s="250" t="s">
        <v>579</v>
      </c>
      <c r="F23" s="277" t="s">
        <v>567</v>
      </c>
      <c r="G23" s="251"/>
      <c r="H23" s="250"/>
      <c r="I23" s="252" t="s">
        <v>126</v>
      </c>
      <c r="J23" s="252" t="s">
        <v>242</v>
      </c>
      <c r="K23" s="249">
        <v>51</v>
      </c>
      <c r="L23" s="253">
        <v>2013</v>
      </c>
      <c r="M23" s="254" t="s">
        <v>105</v>
      </c>
      <c r="N23" s="254" t="s">
        <v>99</v>
      </c>
      <c r="O23" s="255">
        <v>41821</v>
      </c>
      <c r="P23" s="255">
        <v>41866</v>
      </c>
      <c r="Q23" s="254">
        <v>1</v>
      </c>
      <c r="R23" s="256"/>
      <c r="S23" s="281" t="str">
        <f t="shared" si="0"/>
        <v>EARLY</v>
      </c>
      <c r="T23" s="254">
        <v>0</v>
      </c>
      <c r="U23" s="256"/>
      <c r="V23" s="281" t="str">
        <f t="shared" si="1"/>
        <v/>
      </c>
      <c r="W23" s="254">
        <v>1</v>
      </c>
      <c r="X23" s="256"/>
      <c r="Y23" s="281" t="str">
        <f t="shared" si="2"/>
        <v>EARLY</v>
      </c>
      <c r="Z23" s="254">
        <v>1</v>
      </c>
      <c r="AA23" s="256"/>
      <c r="AB23" s="281" t="str">
        <f t="shared" si="3"/>
        <v>EARLY</v>
      </c>
      <c r="AC23" s="255">
        <v>41821</v>
      </c>
      <c r="AD23" s="255">
        <v>41866</v>
      </c>
      <c r="AE23" s="282" t="s">
        <v>567</v>
      </c>
      <c r="AF23" s="254">
        <v>1</v>
      </c>
      <c r="AG23" s="256"/>
      <c r="AH23" s="281" t="str">
        <f t="shared" si="4"/>
        <v>EARLY</v>
      </c>
      <c r="AI23" s="255">
        <v>41821</v>
      </c>
      <c r="AJ23" s="255">
        <v>41866</v>
      </c>
      <c r="AK23" s="254">
        <v>1</v>
      </c>
      <c r="AL23" s="256"/>
      <c r="AM23" s="281" t="str">
        <f t="shared" si="5"/>
        <v>EARLY</v>
      </c>
      <c r="AN23" s="281" t="str">
        <f t="shared" si="6"/>
        <v>CHECK</v>
      </c>
      <c r="AO23" s="257"/>
    </row>
    <row r="24" spans="1:41" ht="13.5" customHeight="1" x14ac:dyDescent="0.2">
      <c r="A24" s="248"/>
      <c r="B24" s="239" t="s">
        <v>355</v>
      </c>
      <c r="C24" s="240" t="s">
        <v>50</v>
      </c>
      <c r="D24" s="240" t="s">
        <v>83</v>
      </c>
      <c r="E24" s="240" t="s">
        <v>580</v>
      </c>
      <c r="F24" s="278" t="s">
        <v>567</v>
      </c>
      <c r="G24" s="260"/>
      <c r="H24" s="240"/>
      <c r="I24" s="240" t="s">
        <v>124</v>
      </c>
      <c r="J24" s="243" t="s">
        <v>73</v>
      </c>
      <c r="K24" s="239">
        <v>73</v>
      </c>
      <c r="L24" s="239">
        <v>2013</v>
      </c>
      <c r="M24" s="244" t="s">
        <v>104</v>
      </c>
      <c r="N24" s="244" t="s">
        <v>100</v>
      </c>
      <c r="O24" s="245">
        <v>41852</v>
      </c>
      <c r="P24" s="245">
        <v>41897</v>
      </c>
      <c r="Q24" s="244">
        <v>1</v>
      </c>
      <c r="R24" s="246"/>
      <c r="S24" s="281" t="str">
        <f t="shared" si="0"/>
        <v>EARLY</v>
      </c>
      <c r="T24" s="244">
        <v>0</v>
      </c>
      <c r="U24" s="246"/>
      <c r="V24" s="281" t="str">
        <f t="shared" si="1"/>
        <v/>
      </c>
      <c r="W24" s="244">
        <v>1</v>
      </c>
      <c r="X24" s="246"/>
      <c r="Y24" s="281" t="str">
        <f t="shared" si="2"/>
        <v>EARLY</v>
      </c>
      <c r="Z24" s="244">
        <v>1</v>
      </c>
      <c r="AA24" s="246"/>
      <c r="AB24" s="281" t="str">
        <f t="shared" si="3"/>
        <v>EARLY</v>
      </c>
      <c r="AC24" s="245">
        <v>41835</v>
      </c>
      <c r="AD24" s="245">
        <v>41882</v>
      </c>
      <c r="AE24" s="282" t="s">
        <v>567</v>
      </c>
      <c r="AF24" s="244">
        <v>1</v>
      </c>
      <c r="AG24" s="246"/>
      <c r="AH24" s="281" t="str">
        <f t="shared" si="4"/>
        <v>EARLY</v>
      </c>
      <c r="AI24" s="245">
        <v>41835</v>
      </c>
      <c r="AJ24" s="245">
        <v>41882</v>
      </c>
      <c r="AK24" s="244">
        <v>1</v>
      </c>
      <c r="AL24" s="246"/>
      <c r="AM24" s="281" t="str">
        <f t="shared" si="5"/>
        <v>EARLY</v>
      </c>
      <c r="AN24" s="281" t="str">
        <f t="shared" si="6"/>
        <v>CHECK</v>
      </c>
      <c r="AO24" s="258"/>
    </row>
    <row r="25" spans="1:41" ht="13.5" customHeight="1" x14ac:dyDescent="0.2">
      <c r="A25" s="248"/>
      <c r="B25" s="249" t="s">
        <v>335</v>
      </c>
      <c r="C25" s="250" t="s">
        <v>173</v>
      </c>
      <c r="D25" s="250" t="s">
        <v>174</v>
      </c>
      <c r="E25" s="387" t="s">
        <v>581</v>
      </c>
      <c r="F25" s="277" t="s">
        <v>567</v>
      </c>
      <c r="G25" s="251"/>
      <c r="H25" s="250"/>
      <c r="I25" s="250" t="s">
        <v>125</v>
      </c>
      <c r="J25" s="252" t="s">
        <v>151</v>
      </c>
      <c r="K25" s="249">
        <v>44</v>
      </c>
      <c r="L25" s="253">
        <v>2013</v>
      </c>
      <c r="M25" s="254" t="s">
        <v>106</v>
      </c>
      <c r="N25" s="254" t="s">
        <v>100</v>
      </c>
      <c r="O25" s="255">
        <v>41852</v>
      </c>
      <c r="P25" s="255">
        <v>41897</v>
      </c>
      <c r="Q25" s="254">
        <v>1</v>
      </c>
      <c r="R25" s="256"/>
      <c r="S25" s="281" t="str">
        <f t="shared" si="0"/>
        <v>EARLY</v>
      </c>
      <c r="T25" s="254">
        <v>0</v>
      </c>
      <c r="U25" s="256"/>
      <c r="V25" s="281" t="str">
        <f t="shared" si="1"/>
        <v/>
      </c>
      <c r="W25" s="254">
        <v>1</v>
      </c>
      <c r="X25" s="256"/>
      <c r="Y25" s="281" t="str">
        <f t="shared" si="2"/>
        <v>EARLY</v>
      </c>
      <c r="Z25" s="254">
        <v>1</v>
      </c>
      <c r="AA25" s="256"/>
      <c r="AB25" s="281" t="str">
        <f t="shared" si="3"/>
        <v>EARLY</v>
      </c>
      <c r="AC25" s="255">
        <v>41852</v>
      </c>
      <c r="AD25" s="255">
        <v>41897</v>
      </c>
      <c r="AE25" s="282" t="s">
        <v>567</v>
      </c>
      <c r="AF25" s="254">
        <v>1</v>
      </c>
      <c r="AG25" s="256"/>
      <c r="AH25" s="281" t="str">
        <f t="shared" si="4"/>
        <v>EARLY</v>
      </c>
      <c r="AI25" s="255">
        <v>41852</v>
      </c>
      <c r="AJ25" s="255">
        <v>41897</v>
      </c>
      <c r="AK25" s="254">
        <v>1</v>
      </c>
      <c r="AL25" s="256"/>
      <c r="AM25" s="281" t="str">
        <f t="shared" si="5"/>
        <v>EARLY</v>
      </c>
      <c r="AN25" s="281" t="str">
        <f t="shared" si="6"/>
        <v>CHECK</v>
      </c>
      <c r="AO25" s="257"/>
    </row>
    <row r="26" spans="1:41" ht="13.5" customHeight="1" x14ac:dyDescent="0.2">
      <c r="A26" s="248"/>
      <c r="B26" s="249" t="s">
        <v>335</v>
      </c>
      <c r="C26" s="250" t="s">
        <v>175</v>
      </c>
      <c r="D26" s="250" t="s">
        <v>176</v>
      </c>
      <c r="E26" s="388"/>
      <c r="F26" s="277" t="s">
        <v>567</v>
      </c>
      <c r="G26" s="251"/>
      <c r="H26" s="250"/>
      <c r="I26" s="250" t="s">
        <v>126</v>
      </c>
      <c r="J26" s="252" t="s">
        <v>73</v>
      </c>
      <c r="K26" s="249">
        <v>47</v>
      </c>
      <c r="L26" s="253">
        <v>2013</v>
      </c>
      <c r="M26" s="254" t="s">
        <v>106</v>
      </c>
      <c r="N26" s="254" t="s">
        <v>100</v>
      </c>
      <c r="O26" s="255">
        <v>41852</v>
      </c>
      <c r="P26" s="255">
        <v>41897</v>
      </c>
      <c r="Q26" s="254">
        <v>1</v>
      </c>
      <c r="R26" s="256"/>
      <c r="S26" s="281" t="str">
        <f t="shared" si="0"/>
        <v>EARLY</v>
      </c>
      <c r="T26" s="254">
        <v>0</v>
      </c>
      <c r="U26" s="256"/>
      <c r="V26" s="281" t="str">
        <f t="shared" si="1"/>
        <v/>
      </c>
      <c r="W26" s="254">
        <v>1</v>
      </c>
      <c r="X26" s="256"/>
      <c r="Y26" s="281" t="str">
        <f t="shared" si="2"/>
        <v>EARLY</v>
      </c>
      <c r="Z26" s="254">
        <v>1</v>
      </c>
      <c r="AA26" s="256"/>
      <c r="AB26" s="281" t="str">
        <f t="shared" si="3"/>
        <v>EARLY</v>
      </c>
      <c r="AC26" s="255">
        <v>41852</v>
      </c>
      <c r="AD26" s="255">
        <v>41897</v>
      </c>
      <c r="AE26" s="282" t="s">
        <v>567</v>
      </c>
      <c r="AF26" s="254">
        <v>1</v>
      </c>
      <c r="AG26" s="256"/>
      <c r="AH26" s="281" t="str">
        <f t="shared" si="4"/>
        <v>EARLY</v>
      </c>
      <c r="AI26" s="255">
        <v>41852</v>
      </c>
      <c r="AJ26" s="255">
        <v>41897</v>
      </c>
      <c r="AK26" s="254">
        <v>1</v>
      </c>
      <c r="AL26" s="256"/>
      <c r="AM26" s="281" t="str">
        <f t="shared" si="5"/>
        <v>EARLY</v>
      </c>
      <c r="AN26" s="281" t="str">
        <f t="shared" si="6"/>
        <v>CHECK</v>
      </c>
      <c r="AO26" s="257"/>
    </row>
    <row r="27" spans="1:41" ht="13.5" customHeight="1" x14ac:dyDescent="0.2">
      <c r="A27" s="248"/>
      <c r="B27" s="239" t="s">
        <v>348</v>
      </c>
      <c r="C27" s="240" t="s">
        <v>59</v>
      </c>
      <c r="D27" s="240" t="s">
        <v>89</v>
      </c>
      <c r="E27" s="240" t="s">
        <v>582</v>
      </c>
      <c r="F27" s="278" t="s">
        <v>567</v>
      </c>
      <c r="G27" s="241"/>
      <c r="H27" s="240"/>
      <c r="I27" s="240" t="s">
        <v>125</v>
      </c>
      <c r="J27" s="243" t="s">
        <v>151</v>
      </c>
      <c r="K27" s="239">
        <v>21</v>
      </c>
      <c r="L27" s="239">
        <v>2013</v>
      </c>
      <c r="M27" s="244" t="s">
        <v>104</v>
      </c>
      <c r="N27" s="244" t="s">
        <v>99</v>
      </c>
      <c r="O27" s="245">
        <v>41835</v>
      </c>
      <c r="P27" s="245">
        <v>41882</v>
      </c>
      <c r="Q27" s="244">
        <v>1</v>
      </c>
      <c r="R27" s="246"/>
      <c r="S27" s="281" t="str">
        <f t="shared" si="0"/>
        <v>EARLY</v>
      </c>
      <c r="T27" s="244">
        <v>0</v>
      </c>
      <c r="U27" s="246"/>
      <c r="V27" s="281" t="str">
        <f t="shared" si="1"/>
        <v/>
      </c>
      <c r="W27" s="244">
        <v>1</v>
      </c>
      <c r="X27" s="246"/>
      <c r="Y27" s="281" t="str">
        <f t="shared" si="2"/>
        <v>EARLY</v>
      </c>
      <c r="Z27" s="244">
        <v>1</v>
      </c>
      <c r="AA27" s="246"/>
      <c r="AB27" s="281" t="str">
        <f t="shared" si="3"/>
        <v>EARLY</v>
      </c>
      <c r="AC27" s="245">
        <v>41835</v>
      </c>
      <c r="AD27" s="245">
        <v>41882</v>
      </c>
      <c r="AE27" s="282" t="s">
        <v>567</v>
      </c>
      <c r="AF27" s="244">
        <v>1</v>
      </c>
      <c r="AG27" s="246"/>
      <c r="AH27" s="281" t="str">
        <f t="shared" si="4"/>
        <v>EARLY</v>
      </c>
      <c r="AI27" s="245">
        <v>41835</v>
      </c>
      <c r="AJ27" s="245">
        <v>41882</v>
      </c>
      <c r="AK27" s="244">
        <v>1</v>
      </c>
      <c r="AL27" s="244"/>
      <c r="AM27" s="281" t="str">
        <f t="shared" si="5"/>
        <v>EARLY</v>
      </c>
      <c r="AN27" s="281" t="str">
        <f t="shared" si="6"/>
        <v>CHECK</v>
      </c>
      <c r="AO27" s="258"/>
    </row>
    <row r="28" spans="1:41" ht="13.5" customHeight="1" x14ac:dyDescent="0.2">
      <c r="A28" s="259"/>
      <c r="B28" s="249" t="s">
        <v>322</v>
      </c>
      <c r="C28" s="250" t="s">
        <v>43</v>
      </c>
      <c r="D28" s="250" t="s">
        <v>44</v>
      </c>
      <c r="E28" s="250" t="s">
        <v>583</v>
      </c>
      <c r="F28" s="277" t="s">
        <v>567</v>
      </c>
      <c r="G28" s="251"/>
      <c r="H28" s="250"/>
      <c r="I28" s="250" t="s">
        <v>128</v>
      </c>
      <c r="J28" s="252" t="s">
        <v>73</v>
      </c>
      <c r="K28" s="249">
        <v>83</v>
      </c>
      <c r="L28" s="253">
        <v>2013</v>
      </c>
      <c r="M28" s="254" t="s">
        <v>104</v>
      </c>
      <c r="N28" s="254" t="s">
        <v>99</v>
      </c>
      <c r="O28" s="255">
        <v>41835</v>
      </c>
      <c r="P28" s="255">
        <v>41882</v>
      </c>
      <c r="Q28" s="254">
        <v>1</v>
      </c>
      <c r="R28" s="256"/>
      <c r="S28" s="281" t="str">
        <f t="shared" si="0"/>
        <v>EARLY</v>
      </c>
      <c r="T28" s="254">
        <v>0</v>
      </c>
      <c r="U28" s="256"/>
      <c r="V28" s="281" t="str">
        <f t="shared" si="1"/>
        <v/>
      </c>
      <c r="W28" s="254">
        <v>1</v>
      </c>
      <c r="X28" s="256"/>
      <c r="Y28" s="281" t="str">
        <f t="shared" si="2"/>
        <v>EARLY</v>
      </c>
      <c r="Z28" s="254">
        <v>1</v>
      </c>
      <c r="AA28" s="256"/>
      <c r="AB28" s="281" t="str">
        <f t="shared" si="3"/>
        <v>EARLY</v>
      </c>
      <c r="AC28" s="255">
        <v>41852</v>
      </c>
      <c r="AD28" s="255">
        <v>41897</v>
      </c>
      <c r="AE28" s="282" t="s">
        <v>567</v>
      </c>
      <c r="AF28" s="254">
        <v>1</v>
      </c>
      <c r="AG28" s="256"/>
      <c r="AH28" s="281" t="str">
        <f t="shared" si="4"/>
        <v>EARLY</v>
      </c>
      <c r="AI28" s="255">
        <v>41852</v>
      </c>
      <c r="AJ28" s="255">
        <v>41897</v>
      </c>
      <c r="AK28" s="254">
        <v>1</v>
      </c>
      <c r="AL28" s="256"/>
      <c r="AM28" s="281" t="str">
        <f t="shared" si="5"/>
        <v>EARLY</v>
      </c>
      <c r="AN28" s="281" t="str">
        <f t="shared" si="6"/>
        <v>CHECK</v>
      </c>
      <c r="AO28" s="257"/>
    </row>
    <row r="29" spans="1:41" ht="13.5" customHeight="1" x14ac:dyDescent="0.2">
      <c r="A29" s="248"/>
      <c r="B29" s="239" t="s">
        <v>325</v>
      </c>
      <c r="C29" s="240" t="s">
        <v>249</v>
      </c>
      <c r="D29" s="240" t="s">
        <v>75</v>
      </c>
      <c r="E29" s="385" t="s">
        <v>584</v>
      </c>
      <c r="F29" s="278" t="s">
        <v>567</v>
      </c>
      <c r="G29" s="241"/>
      <c r="H29" s="240"/>
      <c r="I29" s="240" t="s">
        <v>128</v>
      </c>
      <c r="J29" s="243" t="s">
        <v>73</v>
      </c>
      <c r="K29" s="239">
        <v>65</v>
      </c>
      <c r="L29" s="239">
        <v>2013</v>
      </c>
      <c r="M29" s="244" t="s">
        <v>104</v>
      </c>
      <c r="N29" s="244" t="s">
        <v>100</v>
      </c>
      <c r="O29" s="245">
        <v>41774</v>
      </c>
      <c r="P29" s="245">
        <v>41820</v>
      </c>
      <c r="Q29" s="244">
        <v>1</v>
      </c>
      <c r="R29" s="246"/>
      <c r="S29" s="281" t="str">
        <f t="shared" si="0"/>
        <v>EARLY</v>
      </c>
      <c r="T29" s="244">
        <v>0</v>
      </c>
      <c r="U29" s="246"/>
      <c r="V29" s="281" t="str">
        <f t="shared" si="1"/>
        <v/>
      </c>
      <c r="W29" s="244">
        <v>1</v>
      </c>
      <c r="X29" s="246"/>
      <c r="Y29" s="281" t="str">
        <f t="shared" si="2"/>
        <v>EARLY</v>
      </c>
      <c r="Z29" s="244">
        <v>1</v>
      </c>
      <c r="AA29" s="246"/>
      <c r="AB29" s="281" t="str">
        <f t="shared" si="3"/>
        <v>EARLY</v>
      </c>
      <c r="AC29" s="245">
        <v>41883</v>
      </c>
      <c r="AD29" s="245">
        <v>41927</v>
      </c>
      <c r="AE29" s="282" t="s">
        <v>567</v>
      </c>
      <c r="AF29" s="244">
        <v>1</v>
      </c>
      <c r="AG29" s="246"/>
      <c r="AH29" s="281" t="str">
        <f t="shared" si="4"/>
        <v>EARLY</v>
      </c>
      <c r="AI29" s="245">
        <v>41883</v>
      </c>
      <c r="AJ29" s="245">
        <v>41927</v>
      </c>
      <c r="AK29" s="244">
        <v>1</v>
      </c>
      <c r="AL29" s="244"/>
      <c r="AM29" s="281" t="str">
        <f t="shared" si="5"/>
        <v>EARLY</v>
      </c>
      <c r="AN29" s="281" t="str">
        <f t="shared" si="6"/>
        <v>CHECK</v>
      </c>
      <c r="AO29" s="258"/>
    </row>
    <row r="30" spans="1:41" ht="13.5" customHeight="1" x14ac:dyDescent="0.2">
      <c r="A30" s="248"/>
      <c r="B30" s="239" t="s">
        <v>325</v>
      </c>
      <c r="C30" s="240">
        <v>2087580</v>
      </c>
      <c r="D30" s="240" t="s">
        <v>186</v>
      </c>
      <c r="E30" s="386"/>
      <c r="F30" s="278" t="s">
        <v>567</v>
      </c>
      <c r="G30" s="241"/>
      <c r="H30" s="240"/>
      <c r="I30" s="240" t="s">
        <v>126</v>
      </c>
      <c r="J30" s="243" t="s">
        <v>242</v>
      </c>
      <c r="K30" s="239">
        <v>65</v>
      </c>
      <c r="L30" s="239">
        <v>2013</v>
      </c>
      <c r="M30" s="244" t="s">
        <v>106</v>
      </c>
      <c r="N30" s="244" t="s">
        <v>99</v>
      </c>
      <c r="O30" s="245">
        <v>41774</v>
      </c>
      <c r="P30" s="245">
        <v>41820</v>
      </c>
      <c r="Q30" s="244">
        <v>1</v>
      </c>
      <c r="R30" s="246"/>
      <c r="S30" s="281" t="str">
        <f t="shared" si="0"/>
        <v>EARLY</v>
      </c>
      <c r="T30" s="244">
        <v>0</v>
      </c>
      <c r="U30" s="246"/>
      <c r="V30" s="281" t="str">
        <f t="shared" si="1"/>
        <v/>
      </c>
      <c r="W30" s="244">
        <v>1</v>
      </c>
      <c r="X30" s="246"/>
      <c r="Y30" s="281" t="str">
        <f t="shared" si="2"/>
        <v>EARLY</v>
      </c>
      <c r="Z30" s="244">
        <v>1</v>
      </c>
      <c r="AA30" s="246"/>
      <c r="AB30" s="281" t="str">
        <f t="shared" si="3"/>
        <v>EARLY</v>
      </c>
      <c r="AC30" s="245">
        <v>41883</v>
      </c>
      <c r="AD30" s="245">
        <v>41927</v>
      </c>
      <c r="AE30" s="282" t="s">
        <v>567</v>
      </c>
      <c r="AF30" s="244">
        <v>1</v>
      </c>
      <c r="AG30" s="246"/>
      <c r="AH30" s="281" t="str">
        <f t="shared" si="4"/>
        <v>EARLY</v>
      </c>
      <c r="AI30" s="245">
        <v>41883</v>
      </c>
      <c r="AJ30" s="245">
        <v>41927</v>
      </c>
      <c r="AK30" s="244">
        <v>1</v>
      </c>
      <c r="AL30" s="244"/>
      <c r="AM30" s="281" t="str">
        <f t="shared" si="5"/>
        <v>EARLY</v>
      </c>
      <c r="AN30" s="281" t="str">
        <f t="shared" si="6"/>
        <v>CHECK</v>
      </c>
      <c r="AO30" s="258"/>
    </row>
    <row r="31" spans="1:41" ht="13.5" customHeight="1" x14ac:dyDescent="0.2">
      <c r="A31" s="259"/>
      <c r="B31" s="249" t="s">
        <v>330</v>
      </c>
      <c r="C31" s="250" t="s">
        <v>45</v>
      </c>
      <c r="D31" s="250" t="s">
        <v>81</v>
      </c>
      <c r="E31" s="250" t="s">
        <v>585</v>
      </c>
      <c r="F31" s="277" t="s">
        <v>567</v>
      </c>
      <c r="G31" s="251"/>
      <c r="H31" s="250"/>
      <c r="I31" s="250" t="s">
        <v>128</v>
      </c>
      <c r="J31" s="252" t="s">
        <v>242</v>
      </c>
      <c r="K31" s="249">
        <v>56</v>
      </c>
      <c r="L31" s="253">
        <v>2013</v>
      </c>
      <c r="M31" s="254" t="s">
        <v>104</v>
      </c>
      <c r="N31" s="254" t="s">
        <v>99</v>
      </c>
      <c r="O31" s="255">
        <v>41852</v>
      </c>
      <c r="P31" s="255">
        <v>41897</v>
      </c>
      <c r="Q31" s="254">
        <v>1</v>
      </c>
      <c r="R31" s="256"/>
      <c r="S31" s="281" t="str">
        <f t="shared" si="0"/>
        <v>EARLY</v>
      </c>
      <c r="T31" s="254">
        <v>0</v>
      </c>
      <c r="U31" s="256"/>
      <c r="V31" s="281" t="str">
        <f t="shared" si="1"/>
        <v/>
      </c>
      <c r="W31" s="254">
        <v>1</v>
      </c>
      <c r="X31" s="256"/>
      <c r="Y31" s="281" t="str">
        <f t="shared" si="2"/>
        <v>EARLY</v>
      </c>
      <c r="Z31" s="254">
        <v>1</v>
      </c>
      <c r="AA31" s="256"/>
      <c r="AB31" s="281" t="str">
        <f t="shared" si="3"/>
        <v>EARLY</v>
      </c>
      <c r="AC31" s="255">
        <v>41852</v>
      </c>
      <c r="AD31" s="255">
        <v>41897</v>
      </c>
      <c r="AE31" s="282" t="s">
        <v>567</v>
      </c>
      <c r="AF31" s="254">
        <v>1</v>
      </c>
      <c r="AG31" s="256"/>
      <c r="AH31" s="281" t="str">
        <f t="shared" si="4"/>
        <v>EARLY</v>
      </c>
      <c r="AI31" s="255">
        <v>41852</v>
      </c>
      <c r="AJ31" s="255">
        <v>41897</v>
      </c>
      <c r="AK31" s="254">
        <v>1</v>
      </c>
      <c r="AL31" s="256"/>
      <c r="AM31" s="281" t="str">
        <f t="shared" si="5"/>
        <v>EARLY</v>
      </c>
      <c r="AN31" s="281" t="str">
        <f t="shared" si="6"/>
        <v>CHECK</v>
      </c>
      <c r="AO31" s="257"/>
    </row>
    <row r="32" spans="1:41" ht="13.5" customHeight="1" x14ac:dyDescent="0.2">
      <c r="A32" s="248"/>
      <c r="B32" s="239" t="s">
        <v>345</v>
      </c>
      <c r="C32" s="240" t="s">
        <v>136</v>
      </c>
      <c r="D32" s="240" t="s">
        <v>77</v>
      </c>
      <c r="E32" s="389" t="s">
        <v>586</v>
      </c>
      <c r="F32" s="278" t="s">
        <v>587</v>
      </c>
      <c r="G32" s="241"/>
      <c r="H32" s="240"/>
      <c r="I32" s="240" t="s">
        <v>128</v>
      </c>
      <c r="J32" s="243" t="s">
        <v>73</v>
      </c>
      <c r="K32" s="239">
        <v>3</v>
      </c>
      <c r="L32" s="239">
        <v>2013</v>
      </c>
      <c r="M32" s="244" t="s">
        <v>104</v>
      </c>
      <c r="N32" s="244" t="s">
        <v>100</v>
      </c>
      <c r="O32" s="245">
        <v>41866</v>
      </c>
      <c r="P32" s="245">
        <v>41912</v>
      </c>
      <c r="Q32" s="244">
        <v>1</v>
      </c>
      <c r="R32" s="246"/>
      <c r="S32" s="281" t="str">
        <f t="shared" si="0"/>
        <v>EARLY</v>
      </c>
      <c r="T32" s="244">
        <v>0</v>
      </c>
      <c r="U32" s="246"/>
      <c r="V32" s="281" t="str">
        <f t="shared" si="1"/>
        <v/>
      </c>
      <c r="W32" s="244">
        <v>1</v>
      </c>
      <c r="X32" s="246"/>
      <c r="Y32" s="281" t="str">
        <f t="shared" si="2"/>
        <v>EARLY</v>
      </c>
      <c r="Z32" s="244">
        <v>1</v>
      </c>
      <c r="AA32" s="246"/>
      <c r="AB32" s="281" t="str">
        <f t="shared" si="3"/>
        <v>EARLY</v>
      </c>
      <c r="AC32" s="245">
        <v>41866</v>
      </c>
      <c r="AD32" s="245">
        <v>41912</v>
      </c>
      <c r="AE32" s="282" t="s">
        <v>587</v>
      </c>
      <c r="AF32" s="244">
        <v>1</v>
      </c>
      <c r="AG32" s="246"/>
      <c r="AH32" s="281" t="str">
        <f t="shared" si="4"/>
        <v>EARLY</v>
      </c>
      <c r="AI32" s="245">
        <v>41866</v>
      </c>
      <c r="AJ32" s="245">
        <v>41912</v>
      </c>
      <c r="AK32" s="244">
        <v>1</v>
      </c>
      <c r="AL32" s="244"/>
      <c r="AM32" s="281" t="str">
        <f t="shared" si="5"/>
        <v>EARLY</v>
      </c>
      <c r="AN32" s="281" t="str">
        <f t="shared" si="6"/>
        <v>CHECK</v>
      </c>
      <c r="AO32" s="258"/>
    </row>
    <row r="33" spans="1:41" ht="13.5" customHeight="1" x14ac:dyDescent="0.2">
      <c r="A33" s="248"/>
      <c r="B33" s="239" t="s">
        <v>345</v>
      </c>
      <c r="C33" s="240">
        <v>14206950</v>
      </c>
      <c r="D33" s="240" t="s">
        <v>139</v>
      </c>
      <c r="E33" s="390"/>
      <c r="F33" s="278" t="s">
        <v>587</v>
      </c>
      <c r="G33" s="241"/>
      <c r="H33" s="240"/>
      <c r="I33" s="240" t="s">
        <v>126</v>
      </c>
      <c r="J33" s="243" t="s">
        <v>242</v>
      </c>
      <c r="K33" s="239">
        <v>3</v>
      </c>
      <c r="L33" s="239">
        <v>2013</v>
      </c>
      <c r="M33" s="244" t="s">
        <v>104</v>
      </c>
      <c r="N33" s="244" t="s">
        <v>99</v>
      </c>
      <c r="O33" s="245">
        <v>41866</v>
      </c>
      <c r="P33" s="245">
        <v>41912</v>
      </c>
      <c r="Q33" s="244">
        <v>1</v>
      </c>
      <c r="R33" s="246"/>
      <c r="S33" s="281" t="str">
        <f t="shared" si="0"/>
        <v>EARLY</v>
      </c>
      <c r="T33" s="244">
        <v>0</v>
      </c>
      <c r="U33" s="246"/>
      <c r="V33" s="281" t="str">
        <f t="shared" si="1"/>
        <v/>
      </c>
      <c r="W33" s="244">
        <v>1</v>
      </c>
      <c r="X33" s="246"/>
      <c r="Y33" s="281" t="str">
        <f t="shared" si="2"/>
        <v>EARLY</v>
      </c>
      <c r="Z33" s="244">
        <v>1</v>
      </c>
      <c r="AA33" s="246"/>
      <c r="AB33" s="281" t="str">
        <f t="shared" si="3"/>
        <v>EARLY</v>
      </c>
      <c r="AC33" s="245">
        <v>41866</v>
      </c>
      <c r="AD33" s="245">
        <v>41912</v>
      </c>
      <c r="AE33" s="282" t="s">
        <v>587</v>
      </c>
      <c r="AF33" s="244">
        <v>1</v>
      </c>
      <c r="AG33" s="246"/>
      <c r="AH33" s="281" t="str">
        <f t="shared" si="4"/>
        <v>EARLY</v>
      </c>
      <c r="AI33" s="245">
        <v>41866</v>
      </c>
      <c r="AJ33" s="245">
        <v>41912</v>
      </c>
      <c r="AK33" s="244">
        <v>1</v>
      </c>
      <c r="AL33" s="244"/>
      <c r="AM33" s="281" t="str">
        <f t="shared" si="5"/>
        <v>EARLY</v>
      </c>
      <c r="AN33" s="281" t="str">
        <f t="shared" si="6"/>
        <v>CHECK</v>
      </c>
      <c r="AO33" s="258"/>
    </row>
    <row r="34" spans="1:41" ht="13.5" customHeight="1" x14ac:dyDescent="0.2">
      <c r="A34" s="248"/>
      <c r="B34" s="239" t="s">
        <v>345</v>
      </c>
      <c r="C34" s="240" t="s">
        <v>188</v>
      </c>
      <c r="D34" s="240" t="s">
        <v>78</v>
      </c>
      <c r="E34" s="391"/>
      <c r="F34" s="278" t="s">
        <v>587</v>
      </c>
      <c r="G34" s="241"/>
      <c r="H34" s="240"/>
      <c r="I34" s="240" t="s">
        <v>128</v>
      </c>
      <c r="J34" s="243" t="s">
        <v>151</v>
      </c>
      <c r="K34" s="239">
        <v>3</v>
      </c>
      <c r="L34" s="239">
        <v>2013</v>
      </c>
      <c r="M34" s="244" t="s">
        <v>104</v>
      </c>
      <c r="N34" s="244" t="s">
        <v>99</v>
      </c>
      <c r="O34" s="245">
        <v>41866</v>
      </c>
      <c r="P34" s="245">
        <v>41912</v>
      </c>
      <c r="Q34" s="244">
        <v>1</v>
      </c>
      <c r="R34" s="246"/>
      <c r="S34" s="281" t="str">
        <f t="shared" si="0"/>
        <v>EARLY</v>
      </c>
      <c r="T34" s="244">
        <v>0</v>
      </c>
      <c r="U34" s="246"/>
      <c r="V34" s="281" t="str">
        <f t="shared" si="1"/>
        <v/>
      </c>
      <c r="W34" s="244">
        <v>1</v>
      </c>
      <c r="X34" s="246"/>
      <c r="Y34" s="281" t="str">
        <f t="shared" si="2"/>
        <v>EARLY</v>
      </c>
      <c r="Z34" s="244">
        <v>1</v>
      </c>
      <c r="AA34" s="246"/>
      <c r="AB34" s="281" t="str">
        <f t="shared" si="3"/>
        <v>EARLY</v>
      </c>
      <c r="AC34" s="245">
        <v>41866</v>
      </c>
      <c r="AD34" s="245">
        <v>41912</v>
      </c>
      <c r="AE34" s="282" t="s">
        <v>587</v>
      </c>
      <c r="AF34" s="244">
        <v>1</v>
      </c>
      <c r="AG34" s="246"/>
      <c r="AH34" s="281" t="str">
        <f t="shared" si="4"/>
        <v>EARLY</v>
      </c>
      <c r="AI34" s="245">
        <v>41866</v>
      </c>
      <c r="AJ34" s="245">
        <v>41912</v>
      </c>
      <c r="AK34" s="244">
        <v>1</v>
      </c>
      <c r="AL34" s="244"/>
      <c r="AM34" s="281" t="str">
        <f t="shared" si="5"/>
        <v>EARLY</v>
      </c>
      <c r="AN34" s="281" t="str">
        <f t="shared" si="6"/>
        <v>CHECK</v>
      </c>
      <c r="AO34" s="258"/>
    </row>
    <row r="35" spans="1:41" ht="13.5" customHeight="1" x14ac:dyDescent="0.2">
      <c r="A35" s="275"/>
      <c r="B35" s="249" t="s">
        <v>327</v>
      </c>
      <c r="C35" s="250" t="s">
        <v>69</v>
      </c>
      <c r="D35" s="250" t="s">
        <v>70</v>
      </c>
      <c r="E35" s="250" t="s">
        <v>573</v>
      </c>
      <c r="F35" s="277" t="s">
        <v>567</v>
      </c>
      <c r="G35" s="251"/>
      <c r="H35" s="250"/>
      <c r="I35" s="250" t="s">
        <v>128</v>
      </c>
      <c r="J35" s="252" t="s">
        <v>151</v>
      </c>
      <c r="K35" s="249">
        <v>65</v>
      </c>
      <c r="L35" s="253">
        <v>2013</v>
      </c>
      <c r="M35" s="254" t="s">
        <v>104</v>
      </c>
      <c r="N35" s="254" t="s">
        <v>100</v>
      </c>
      <c r="O35" s="255">
        <v>41774</v>
      </c>
      <c r="P35" s="255">
        <v>41820</v>
      </c>
      <c r="Q35" s="254">
        <v>1</v>
      </c>
      <c r="R35" s="256"/>
      <c r="S35" s="281" t="str">
        <f t="shared" si="0"/>
        <v>EARLY</v>
      </c>
      <c r="T35" s="254">
        <v>0</v>
      </c>
      <c r="U35" s="256"/>
      <c r="V35" s="281" t="str">
        <f t="shared" si="1"/>
        <v/>
      </c>
      <c r="W35" s="254">
        <v>1</v>
      </c>
      <c r="X35" s="256"/>
      <c r="Y35" s="281" t="str">
        <f t="shared" si="2"/>
        <v>EARLY</v>
      </c>
      <c r="Z35" s="254">
        <v>1</v>
      </c>
      <c r="AA35" s="256"/>
      <c r="AB35" s="281" t="str">
        <f t="shared" si="3"/>
        <v>EARLY</v>
      </c>
      <c r="AC35" s="255">
        <v>41883</v>
      </c>
      <c r="AD35" s="255">
        <v>41927</v>
      </c>
      <c r="AE35" s="282" t="s">
        <v>567</v>
      </c>
      <c r="AF35" s="254">
        <v>1</v>
      </c>
      <c r="AG35" s="256"/>
      <c r="AH35" s="281" t="str">
        <f t="shared" si="4"/>
        <v>EARLY</v>
      </c>
      <c r="AI35" s="255">
        <v>41774</v>
      </c>
      <c r="AJ35" s="255">
        <v>41820</v>
      </c>
      <c r="AK35" s="254">
        <v>1</v>
      </c>
      <c r="AL35" s="256"/>
      <c r="AM35" s="281" t="str">
        <f t="shared" si="5"/>
        <v>EARLY</v>
      </c>
      <c r="AN35" s="281" t="str">
        <f t="shared" si="6"/>
        <v>CHECK</v>
      </c>
      <c r="AO35" s="257"/>
    </row>
    <row r="36" spans="1:41" ht="13.5" customHeight="1" x14ac:dyDescent="0.2">
      <c r="A36" s="248"/>
      <c r="B36" s="239" t="s">
        <v>340</v>
      </c>
      <c r="C36" s="240" t="s">
        <v>195</v>
      </c>
      <c r="D36" s="240" t="s">
        <v>197</v>
      </c>
      <c r="E36" s="385" t="s">
        <v>588</v>
      </c>
      <c r="F36" s="278" t="s">
        <v>567</v>
      </c>
      <c r="G36" s="241"/>
      <c r="H36" s="240"/>
      <c r="I36" s="240" t="s">
        <v>126</v>
      </c>
      <c r="J36" s="243" t="s">
        <v>242</v>
      </c>
      <c r="K36" s="239">
        <v>32</v>
      </c>
      <c r="L36" s="239">
        <v>2013</v>
      </c>
      <c r="M36" s="244" t="s">
        <v>104</v>
      </c>
      <c r="N36" s="244" t="s">
        <v>99</v>
      </c>
      <c r="O36" s="245">
        <v>41821</v>
      </c>
      <c r="P36" s="245">
        <v>41866</v>
      </c>
      <c r="Q36" s="244">
        <v>1</v>
      </c>
      <c r="R36" s="246"/>
      <c r="S36" s="281" t="str">
        <f t="shared" si="0"/>
        <v>EARLY</v>
      </c>
      <c r="T36" s="244">
        <v>0</v>
      </c>
      <c r="U36" s="246"/>
      <c r="V36" s="281" t="str">
        <f t="shared" si="1"/>
        <v/>
      </c>
      <c r="W36" s="244">
        <v>1</v>
      </c>
      <c r="X36" s="246"/>
      <c r="Y36" s="281" t="str">
        <f t="shared" si="2"/>
        <v>EARLY</v>
      </c>
      <c r="Z36" s="244">
        <v>1</v>
      </c>
      <c r="AA36" s="246"/>
      <c r="AB36" s="281" t="str">
        <f t="shared" si="3"/>
        <v>EARLY</v>
      </c>
      <c r="AC36" s="245">
        <v>41821</v>
      </c>
      <c r="AD36" s="245">
        <v>41866</v>
      </c>
      <c r="AE36" s="282" t="s">
        <v>567</v>
      </c>
      <c r="AF36" s="244">
        <v>1</v>
      </c>
      <c r="AG36" s="246"/>
      <c r="AH36" s="281" t="str">
        <f t="shared" si="4"/>
        <v>EARLY</v>
      </c>
      <c r="AI36" s="245">
        <v>41821</v>
      </c>
      <c r="AJ36" s="245">
        <v>41866</v>
      </c>
      <c r="AK36" s="244">
        <v>1</v>
      </c>
      <c r="AL36" s="244"/>
      <c r="AM36" s="281" t="str">
        <f t="shared" si="5"/>
        <v>EARLY</v>
      </c>
      <c r="AN36" s="281" t="str">
        <f t="shared" si="6"/>
        <v>CHECK</v>
      </c>
      <c r="AO36" s="258"/>
    </row>
    <row r="37" spans="1:41" ht="13.5" customHeight="1" x14ac:dyDescent="0.2">
      <c r="A37" s="248"/>
      <c r="B37" s="239" t="s">
        <v>340</v>
      </c>
      <c r="C37" s="240" t="s">
        <v>203</v>
      </c>
      <c r="D37" s="240" t="s">
        <v>208</v>
      </c>
      <c r="E37" s="386"/>
      <c r="F37" s="278" t="s">
        <v>567</v>
      </c>
      <c r="G37" s="241"/>
      <c r="H37" s="240"/>
      <c r="I37" s="240" t="s">
        <v>125</v>
      </c>
      <c r="J37" s="243" t="s">
        <v>151</v>
      </c>
      <c r="K37" s="239">
        <v>30</v>
      </c>
      <c r="L37" s="239">
        <v>2013</v>
      </c>
      <c r="M37" s="244" t="s">
        <v>105</v>
      </c>
      <c r="N37" s="244" t="s">
        <v>99</v>
      </c>
      <c r="O37" s="245">
        <v>41821</v>
      </c>
      <c r="P37" s="245">
        <v>41866</v>
      </c>
      <c r="Q37" s="244">
        <v>1</v>
      </c>
      <c r="R37" s="246"/>
      <c r="S37" s="281" t="str">
        <f t="shared" si="0"/>
        <v>EARLY</v>
      </c>
      <c r="T37" s="244">
        <v>0</v>
      </c>
      <c r="U37" s="246"/>
      <c r="V37" s="281" t="str">
        <f t="shared" si="1"/>
        <v/>
      </c>
      <c r="W37" s="244">
        <v>1</v>
      </c>
      <c r="X37" s="246"/>
      <c r="Y37" s="281" t="str">
        <f t="shared" si="2"/>
        <v>EARLY</v>
      </c>
      <c r="Z37" s="244">
        <v>1</v>
      </c>
      <c r="AA37" s="246"/>
      <c r="AB37" s="281" t="str">
        <f t="shared" si="3"/>
        <v>EARLY</v>
      </c>
      <c r="AC37" s="245">
        <v>41821</v>
      </c>
      <c r="AD37" s="245">
        <v>41866</v>
      </c>
      <c r="AE37" s="282" t="s">
        <v>567</v>
      </c>
      <c r="AF37" s="244">
        <v>1</v>
      </c>
      <c r="AG37" s="246"/>
      <c r="AH37" s="281" t="str">
        <f t="shared" si="4"/>
        <v>EARLY</v>
      </c>
      <c r="AI37" s="245">
        <v>41821</v>
      </c>
      <c r="AJ37" s="245">
        <v>41866</v>
      </c>
      <c r="AK37" s="244">
        <v>1</v>
      </c>
      <c r="AL37" s="244"/>
      <c r="AM37" s="281" t="str">
        <f t="shared" si="5"/>
        <v>EARLY</v>
      </c>
      <c r="AN37" s="281" t="str">
        <f t="shared" si="6"/>
        <v>CHECK</v>
      </c>
      <c r="AO37" s="258"/>
    </row>
    <row r="38" spans="1:41" ht="13.5" customHeight="1" x14ac:dyDescent="0.2">
      <c r="A38" s="259"/>
      <c r="B38" s="249" t="s">
        <v>342</v>
      </c>
      <c r="C38" s="250" t="s">
        <v>212</v>
      </c>
      <c r="D38" s="250" t="s">
        <v>213</v>
      </c>
      <c r="E38" s="387" t="s">
        <v>589</v>
      </c>
      <c r="F38" s="277" t="s">
        <v>587</v>
      </c>
      <c r="G38" s="251"/>
      <c r="H38" s="250"/>
      <c r="I38" s="250" t="s">
        <v>126</v>
      </c>
      <c r="J38" s="252" t="s">
        <v>242</v>
      </c>
      <c r="K38" s="249">
        <v>19</v>
      </c>
      <c r="L38" s="253">
        <v>2013</v>
      </c>
      <c r="M38" s="254" t="s">
        <v>104</v>
      </c>
      <c r="N38" s="254" t="s">
        <v>109</v>
      </c>
      <c r="O38" s="255">
        <v>41835</v>
      </c>
      <c r="P38" s="255">
        <v>37864</v>
      </c>
      <c r="Q38" s="254">
        <v>1</v>
      </c>
      <c r="R38" s="256"/>
      <c r="S38" s="281" t="str">
        <f t="shared" si="0"/>
        <v>EARLY</v>
      </c>
      <c r="T38" s="254">
        <v>0</v>
      </c>
      <c r="U38" s="256"/>
      <c r="V38" s="281" t="str">
        <f t="shared" si="1"/>
        <v/>
      </c>
      <c r="W38" s="254">
        <v>1</v>
      </c>
      <c r="X38" s="256"/>
      <c r="Y38" s="281" t="str">
        <f t="shared" si="2"/>
        <v>EARLY</v>
      </c>
      <c r="Z38" s="254">
        <v>1</v>
      </c>
      <c r="AA38" s="256"/>
      <c r="AB38" s="281" t="str">
        <f t="shared" si="3"/>
        <v>EARLY</v>
      </c>
      <c r="AC38" s="255">
        <v>41835</v>
      </c>
      <c r="AD38" s="255">
        <v>37864</v>
      </c>
      <c r="AE38" s="282" t="s">
        <v>587</v>
      </c>
      <c r="AF38" s="254">
        <v>1</v>
      </c>
      <c r="AG38" s="256"/>
      <c r="AH38" s="281" t="str">
        <f t="shared" si="4"/>
        <v>EARLY</v>
      </c>
      <c r="AI38" s="255">
        <v>41835</v>
      </c>
      <c r="AJ38" s="255">
        <v>37864</v>
      </c>
      <c r="AK38" s="254">
        <v>1</v>
      </c>
      <c r="AL38" s="256"/>
      <c r="AM38" s="281" t="str">
        <f t="shared" si="5"/>
        <v>EARLY</v>
      </c>
      <c r="AN38" s="281" t="str">
        <f t="shared" si="6"/>
        <v>CHECK</v>
      </c>
      <c r="AO38" s="257"/>
    </row>
    <row r="39" spans="1:41" ht="13.5" customHeight="1" x14ac:dyDescent="0.2">
      <c r="A39" s="259"/>
      <c r="B39" s="249" t="s">
        <v>342</v>
      </c>
      <c r="C39" s="250" t="s">
        <v>216</v>
      </c>
      <c r="D39" s="250" t="s">
        <v>217</v>
      </c>
      <c r="E39" s="388"/>
      <c r="F39" s="277" t="s">
        <v>587</v>
      </c>
      <c r="G39" s="251"/>
      <c r="H39" s="250"/>
      <c r="I39" s="250" t="s">
        <v>128</v>
      </c>
      <c r="J39" s="252" t="s">
        <v>151</v>
      </c>
      <c r="K39" s="249">
        <v>19</v>
      </c>
      <c r="L39" s="253">
        <v>2013</v>
      </c>
      <c r="M39" s="254" t="s">
        <v>104</v>
      </c>
      <c r="N39" s="254" t="s">
        <v>99</v>
      </c>
      <c r="O39" s="255">
        <v>41835</v>
      </c>
      <c r="P39" s="255">
        <v>37864</v>
      </c>
      <c r="Q39" s="254">
        <v>1</v>
      </c>
      <c r="R39" s="256"/>
      <c r="S39" s="281" t="str">
        <f t="shared" si="0"/>
        <v>EARLY</v>
      </c>
      <c r="T39" s="254">
        <v>0</v>
      </c>
      <c r="U39" s="256"/>
      <c r="V39" s="281" t="str">
        <f t="shared" si="1"/>
        <v/>
      </c>
      <c r="W39" s="254">
        <v>1</v>
      </c>
      <c r="X39" s="256"/>
      <c r="Y39" s="281" t="str">
        <f t="shared" si="2"/>
        <v>EARLY</v>
      </c>
      <c r="Z39" s="254">
        <v>1</v>
      </c>
      <c r="AA39" s="256"/>
      <c r="AB39" s="281" t="str">
        <f t="shared" si="3"/>
        <v>EARLY</v>
      </c>
      <c r="AC39" s="255"/>
      <c r="AD39" s="255"/>
      <c r="AE39" s="282" t="s">
        <v>587</v>
      </c>
      <c r="AF39" s="254">
        <v>0</v>
      </c>
      <c r="AG39" s="256"/>
      <c r="AH39" s="281" t="str">
        <f t="shared" si="4"/>
        <v/>
      </c>
      <c r="AI39" s="255">
        <v>41835</v>
      </c>
      <c r="AJ39" s="255">
        <v>37864</v>
      </c>
      <c r="AK39" s="254">
        <v>1</v>
      </c>
      <c r="AL39" s="256"/>
      <c r="AM39" s="281" t="str">
        <f t="shared" si="5"/>
        <v>EARLY</v>
      </c>
      <c r="AN39" s="281" t="str">
        <f t="shared" si="6"/>
        <v>CHECK</v>
      </c>
      <c r="AO39" s="257" t="s">
        <v>443</v>
      </c>
    </row>
    <row r="40" spans="1:41" ht="13.5" customHeight="1" x14ac:dyDescent="0.2">
      <c r="A40" s="248"/>
      <c r="B40" s="239" t="s">
        <v>347</v>
      </c>
      <c r="C40" s="240" t="s">
        <v>172</v>
      </c>
      <c r="D40" s="240" t="s">
        <v>76</v>
      </c>
      <c r="E40" s="385" t="s">
        <v>590</v>
      </c>
      <c r="F40" s="278" t="s">
        <v>567</v>
      </c>
      <c r="G40" s="241"/>
      <c r="H40" s="240"/>
      <c r="I40" s="240" t="s">
        <v>128</v>
      </c>
      <c r="J40" s="243" t="s">
        <v>73</v>
      </c>
      <c r="K40" s="239">
        <v>10</v>
      </c>
      <c r="L40" s="239">
        <v>2013</v>
      </c>
      <c r="M40" s="244" t="s">
        <v>104</v>
      </c>
      <c r="N40" s="244" t="s">
        <v>99</v>
      </c>
      <c r="O40" s="245">
        <v>41852</v>
      </c>
      <c r="P40" s="245">
        <v>41897</v>
      </c>
      <c r="Q40" s="244">
        <v>1</v>
      </c>
      <c r="R40" s="246"/>
      <c r="S40" s="281" t="str">
        <f t="shared" si="0"/>
        <v>EARLY</v>
      </c>
      <c r="T40" s="244">
        <v>0</v>
      </c>
      <c r="U40" s="246"/>
      <c r="V40" s="281" t="str">
        <f t="shared" si="1"/>
        <v/>
      </c>
      <c r="W40" s="244">
        <v>1</v>
      </c>
      <c r="X40" s="246"/>
      <c r="Y40" s="281" t="str">
        <f t="shared" si="2"/>
        <v>EARLY</v>
      </c>
      <c r="Z40" s="244">
        <v>1</v>
      </c>
      <c r="AA40" s="246"/>
      <c r="AB40" s="281" t="str">
        <f t="shared" si="3"/>
        <v>EARLY</v>
      </c>
      <c r="AC40" s="245">
        <v>41852</v>
      </c>
      <c r="AD40" s="245">
        <v>41897</v>
      </c>
      <c r="AE40" s="282" t="s">
        <v>567</v>
      </c>
      <c r="AF40" s="244">
        <v>1</v>
      </c>
      <c r="AG40" s="246"/>
      <c r="AH40" s="281" t="str">
        <f t="shared" si="4"/>
        <v>EARLY</v>
      </c>
      <c r="AI40" s="245">
        <v>41852</v>
      </c>
      <c r="AJ40" s="245">
        <v>41897</v>
      </c>
      <c r="AK40" s="244">
        <v>1</v>
      </c>
      <c r="AL40" s="244"/>
      <c r="AM40" s="281" t="str">
        <f t="shared" si="5"/>
        <v>EARLY</v>
      </c>
      <c r="AN40" s="281" t="str">
        <f t="shared" si="6"/>
        <v>CHECK</v>
      </c>
      <c r="AO40" s="258"/>
    </row>
    <row r="41" spans="1:41" ht="13.5" customHeight="1" x14ac:dyDescent="0.2">
      <c r="A41" s="248"/>
      <c r="B41" s="239" t="s">
        <v>347</v>
      </c>
      <c r="C41" s="240" t="s">
        <v>87</v>
      </c>
      <c r="D41" s="240" t="s">
        <v>88</v>
      </c>
      <c r="E41" s="386"/>
      <c r="F41" s="278" t="s">
        <v>567</v>
      </c>
      <c r="G41" s="241"/>
      <c r="H41" s="240"/>
      <c r="I41" s="240" t="s">
        <v>125</v>
      </c>
      <c r="J41" s="243" t="s">
        <v>151</v>
      </c>
      <c r="K41" s="239">
        <v>1</v>
      </c>
      <c r="L41" s="239">
        <v>2013</v>
      </c>
      <c r="M41" s="244" t="s">
        <v>104</v>
      </c>
      <c r="N41" s="244" t="s">
        <v>99</v>
      </c>
      <c r="O41" s="245">
        <v>41866</v>
      </c>
      <c r="P41" s="245">
        <v>41912</v>
      </c>
      <c r="Q41" s="244">
        <v>1</v>
      </c>
      <c r="R41" s="246"/>
      <c r="S41" s="281" t="str">
        <f t="shared" si="0"/>
        <v>EARLY</v>
      </c>
      <c r="T41" s="244">
        <v>0</v>
      </c>
      <c r="U41" s="246"/>
      <c r="V41" s="281" t="str">
        <f t="shared" si="1"/>
        <v/>
      </c>
      <c r="W41" s="244">
        <v>1</v>
      </c>
      <c r="X41" s="246"/>
      <c r="Y41" s="281" t="str">
        <f t="shared" si="2"/>
        <v>EARLY</v>
      </c>
      <c r="Z41" s="244">
        <v>1</v>
      </c>
      <c r="AA41" s="246"/>
      <c r="AB41" s="281" t="str">
        <f t="shared" si="3"/>
        <v>EARLY</v>
      </c>
      <c r="AC41" s="245"/>
      <c r="AD41" s="245"/>
      <c r="AE41" s="282" t="s">
        <v>567</v>
      </c>
      <c r="AF41" s="244">
        <v>0</v>
      </c>
      <c r="AG41" s="246"/>
      <c r="AH41" s="281" t="str">
        <f t="shared" si="4"/>
        <v/>
      </c>
      <c r="AI41" s="245">
        <v>41866</v>
      </c>
      <c r="AJ41" s="245">
        <v>41912</v>
      </c>
      <c r="AK41" s="244">
        <v>1</v>
      </c>
      <c r="AL41" s="244"/>
      <c r="AM41" s="281" t="str">
        <f t="shared" si="5"/>
        <v>EARLY</v>
      </c>
      <c r="AN41" s="281" t="str">
        <f t="shared" si="6"/>
        <v>CHECK</v>
      </c>
      <c r="AO41" s="258" t="s">
        <v>442</v>
      </c>
    </row>
    <row r="42" spans="1:41" ht="13.5" customHeight="1" x14ac:dyDescent="0.2">
      <c r="A42" s="259"/>
      <c r="B42" s="249" t="s">
        <v>334</v>
      </c>
      <c r="C42" s="250" t="s">
        <v>142</v>
      </c>
      <c r="D42" s="250" t="s">
        <v>143</v>
      </c>
      <c r="E42" s="250" t="s">
        <v>591</v>
      </c>
      <c r="F42" s="277" t="s">
        <v>567</v>
      </c>
      <c r="G42" s="251"/>
      <c r="H42" s="250"/>
      <c r="I42" s="250" t="s">
        <v>128</v>
      </c>
      <c r="J42" s="252" t="s">
        <v>151</v>
      </c>
      <c r="K42" s="249">
        <v>50</v>
      </c>
      <c r="L42" s="253">
        <v>2013</v>
      </c>
      <c r="M42" s="254" t="s">
        <v>104</v>
      </c>
      <c r="N42" s="254" t="s">
        <v>99</v>
      </c>
      <c r="O42" s="255">
        <v>41866</v>
      </c>
      <c r="P42" s="255">
        <v>41912</v>
      </c>
      <c r="Q42" s="254">
        <v>1</v>
      </c>
      <c r="R42" s="256"/>
      <c r="S42" s="281" t="str">
        <f t="shared" si="0"/>
        <v>EARLY</v>
      </c>
      <c r="T42" s="254">
        <v>0</v>
      </c>
      <c r="U42" s="256"/>
      <c r="V42" s="281" t="str">
        <f t="shared" si="1"/>
        <v/>
      </c>
      <c r="W42" s="254">
        <v>1</v>
      </c>
      <c r="X42" s="256"/>
      <c r="Y42" s="281" t="str">
        <f t="shared" si="2"/>
        <v>EARLY</v>
      </c>
      <c r="Z42" s="254">
        <v>1</v>
      </c>
      <c r="AA42" s="256"/>
      <c r="AB42" s="281" t="str">
        <f t="shared" si="3"/>
        <v>EARLY</v>
      </c>
      <c r="AC42" s="255">
        <v>41852</v>
      </c>
      <c r="AD42" s="255">
        <v>41897</v>
      </c>
      <c r="AE42" s="282" t="s">
        <v>567</v>
      </c>
      <c r="AF42" s="254">
        <v>1</v>
      </c>
      <c r="AG42" s="256"/>
      <c r="AH42" s="281" t="str">
        <f t="shared" si="4"/>
        <v>EARLY</v>
      </c>
      <c r="AI42" s="255">
        <v>41866</v>
      </c>
      <c r="AJ42" s="255">
        <v>41912</v>
      </c>
      <c r="AK42" s="254">
        <v>1</v>
      </c>
      <c r="AL42" s="256"/>
      <c r="AM42" s="281" t="str">
        <f t="shared" si="5"/>
        <v>EARLY</v>
      </c>
      <c r="AN42" s="281" t="str">
        <f t="shared" si="6"/>
        <v>CHECK</v>
      </c>
      <c r="AO42" s="257"/>
    </row>
    <row r="43" spans="1:41" ht="13.5" customHeight="1" x14ac:dyDescent="0.2">
      <c r="A43" s="248"/>
      <c r="B43" s="239" t="s">
        <v>337</v>
      </c>
      <c r="C43" s="240" t="s">
        <v>144</v>
      </c>
      <c r="D43" s="240" t="s">
        <v>183</v>
      </c>
      <c r="E43" s="280" t="s">
        <v>592</v>
      </c>
      <c r="F43" s="278" t="s">
        <v>567</v>
      </c>
      <c r="G43" s="241"/>
      <c r="H43" s="240"/>
      <c r="I43" s="240" t="s">
        <v>128</v>
      </c>
      <c r="J43" s="243" t="s">
        <v>151</v>
      </c>
      <c r="K43" s="239">
        <v>43</v>
      </c>
      <c r="L43" s="239">
        <v>2013</v>
      </c>
      <c r="M43" s="244" t="s">
        <v>104</v>
      </c>
      <c r="N43" s="244" t="s">
        <v>99</v>
      </c>
      <c r="O43" s="245">
        <v>41821</v>
      </c>
      <c r="P43" s="245">
        <v>41866</v>
      </c>
      <c r="Q43" s="244">
        <v>1</v>
      </c>
      <c r="R43" s="246"/>
      <c r="S43" s="281" t="str">
        <f t="shared" si="0"/>
        <v>EARLY</v>
      </c>
      <c r="T43" s="244">
        <v>0</v>
      </c>
      <c r="U43" s="246"/>
      <c r="V43" s="281" t="str">
        <f t="shared" si="1"/>
        <v/>
      </c>
      <c r="W43" s="244">
        <v>1</v>
      </c>
      <c r="X43" s="246"/>
      <c r="Y43" s="281" t="str">
        <f t="shared" si="2"/>
        <v>EARLY</v>
      </c>
      <c r="Z43" s="244">
        <v>1</v>
      </c>
      <c r="AA43" s="246"/>
      <c r="AB43" s="281" t="str">
        <f t="shared" si="3"/>
        <v>EARLY</v>
      </c>
      <c r="AC43" s="245">
        <v>41821</v>
      </c>
      <c r="AD43" s="245">
        <v>41866</v>
      </c>
      <c r="AE43" s="282" t="s">
        <v>567</v>
      </c>
      <c r="AF43" s="244">
        <v>1</v>
      </c>
      <c r="AG43" s="246"/>
      <c r="AH43" s="281" t="str">
        <f t="shared" si="4"/>
        <v>EARLY</v>
      </c>
      <c r="AI43" s="245">
        <v>41821</v>
      </c>
      <c r="AJ43" s="245">
        <v>41866</v>
      </c>
      <c r="AK43" s="244">
        <v>1</v>
      </c>
      <c r="AL43" s="244"/>
      <c r="AM43" s="281" t="str">
        <f t="shared" si="5"/>
        <v>EARLY</v>
      </c>
      <c r="AN43" s="281" t="str">
        <f t="shared" si="6"/>
        <v>CHECK</v>
      </c>
      <c r="AO43" s="247" t="s">
        <v>593</v>
      </c>
    </row>
    <row r="44" spans="1:41" ht="14.25" x14ac:dyDescent="0.2">
      <c r="A44" s="259"/>
      <c r="B44" s="141"/>
      <c r="C44" s="134"/>
      <c r="D44" s="142"/>
      <c r="E44" s="142"/>
      <c r="F44" s="142"/>
      <c r="G44" s="261"/>
      <c r="H44" s="142"/>
      <c r="I44" s="142"/>
      <c r="J44" s="142"/>
      <c r="K44" s="137"/>
      <c r="L44" s="137"/>
      <c r="M44" s="136"/>
      <c r="N44" s="136"/>
      <c r="O44" s="262"/>
      <c r="P44" s="262"/>
      <c r="Q44" s="263"/>
      <c r="R44" s="264"/>
      <c r="S44" s="147"/>
      <c r="T44" s="263"/>
      <c r="U44" s="264"/>
      <c r="V44" s="147"/>
      <c r="W44" s="263"/>
      <c r="X44" s="264"/>
      <c r="Y44" s="147"/>
      <c r="Z44" s="263"/>
      <c r="AA44" s="264"/>
      <c r="AB44" s="147"/>
      <c r="AC44" s="262"/>
      <c r="AD44" s="262"/>
      <c r="AE44" s="265"/>
      <c r="AF44" s="263"/>
      <c r="AG44" s="264"/>
      <c r="AH44" s="147"/>
      <c r="AI44" s="262"/>
      <c r="AJ44" s="262"/>
      <c r="AK44" s="263"/>
      <c r="AL44" s="264"/>
      <c r="AM44" s="147"/>
      <c r="AN44" s="147"/>
      <c r="AO44" s="266"/>
    </row>
    <row r="45" spans="1:41" ht="14.25" x14ac:dyDescent="0.2">
      <c r="A45" s="259"/>
      <c r="B45" s="141"/>
      <c r="C45" s="134"/>
      <c r="D45" s="142"/>
      <c r="E45" s="142"/>
      <c r="F45" s="142"/>
      <c r="G45" s="261"/>
      <c r="H45" s="142"/>
      <c r="I45" s="142"/>
      <c r="J45" s="142" t="s">
        <v>112</v>
      </c>
      <c r="K45" s="137"/>
      <c r="L45" s="137"/>
      <c r="M45" s="263"/>
      <c r="N45" s="136"/>
      <c r="O45" s="262"/>
      <c r="P45" s="262"/>
      <c r="Q45" s="263">
        <f>SUM(Q5:Q43)</f>
        <v>39</v>
      </c>
      <c r="R45" s="264"/>
      <c r="S45" s="147"/>
      <c r="T45" s="263">
        <f>SUM(T5:T43)</f>
        <v>0</v>
      </c>
      <c r="U45" s="264"/>
      <c r="V45" s="147"/>
      <c r="W45" s="263">
        <f>SUM(W5:W43)</f>
        <v>39</v>
      </c>
      <c r="X45" s="264"/>
      <c r="Y45" s="147"/>
      <c r="Z45" s="263">
        <f>SUM(Z5:Z43)</f>
        <v>39</v>
      </c>
      <c r="AA45" s="264"/>
      <c r="AB45" s="147"/>
      <c r="AC45" s="262"/>
      <c r="AD45" s="262"/>
      <c r="AE45" s="265"/>
      <c r="AF45" s="263">
        <f>SUM(AF5:AF43)</f>
        <v>37</v>
      </c>
      <c r="AG45" s="264"/>
      <c r="AH45" s="147"/>
      <c r="AI45" s="262"/>
      <c r="AJ45" s="262"/>
      <c r="AK45" s="263">
        <f>SUM(AK5:AK43)</f>
        <v>39</v>
      </c>
      <c r="AL45" s="264"/>
      <c r="AM45" s="147"/>
      <c r="AN45" s="147"/>
      <c r="AO45" s="266"/>
    </row>
    <row r="46" spans="1:41" ht="15" x14ac:dyDescent="0.2">
      <c r="A46" s="84"/>
      <c r="B46" s="84"/>
      <c r="C46" s="84"/>
      <c r="D46" s="267"/>
      <c r="E46" s="267"/>
      <c r="F46" s="267"/>
      <c r="G46" s="268"/>
      <c r="H46" s="267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3"/>
      <c r="T46" s="84"/>
      <c r="U46" s="84"/>
      <c r="V46" s="83"/>
      <c r="W46" s="84"/>
      <c r="X46" s="84"/>
      <c r="Y46" s="83"/>
      <c r="Z46" s="84"/>
      <c r="AA46" s="84"/>
      <c r="AB46" s="83"/>
      <c r="AC46" s="84"/>
      <c r="AD46" s="84"/>
      <c r="AE46" s="83"/>
      <c r="AF46" s="84"/>
      <c r="AG46" s="84"/>
      <c r="AH46" s="83"/>
      <c r="AI46" s="84"/>
      <c r="AJ46" s="84"/>
      <c r="AK46" s="84"/>
      <c r="AL46" s="84"/>
      <c r="AM46" s="83"/>
      <c r="AN46" s="83"/>
      <c r="AO46" s="84"/>
    </row>
    <row r="47" spans="1:41" ht="14.25" x14ac:dyDescent="0.2">
      <c r="A47" s="84"/>
      <c r="B47" s="269"/>
      <c r="C47" s="159"/>
      <c r="D47" s="162"/>
      <c r="E47" s="162"/>
      <c r="F47" s="162"/>
      <c r="G47" s="270"/>
      <c r="H47" s="162"/>
      <c r="I47" s="162"/>
      <c r="J47" s="162"/>
      <c r="K47" s="163"/>
      <c r="L47" s="163"/>
      <c r="M47" s="160"/>
      <c r="N47" s="160"/>
      <c r="O47" s="271"/>
      <c r="P47" s="271"/>
      <c r="Q47" s="272"/>
      <c r="R47" s="273"/>
      <c r="S47" s="215"/>
      <c r="T47" s="272"/>
      <c r="U47" s="273"/>
      <c r="V47" s="215"/>
      <c r="W47" s="272"/>
      <c r="X47" s="273"/>
      <c r="Y47" s="215"/>
      <c r="Z47" s="272"/>
      <c r="AA47" s="273"/>
      <c r="AB47" s="215"/>
      <c r="AC47" s="271"/>
      <c r="AD47" s="271"/>
      <c r="AE47" s="274"/>
      <c r="AF47" s="272"/>
      <c r="AG47" s="273"/>
      <c r="AH47" s="215"/>
      <c r="AI47" s="271"/>
      <c r="AJ47" s="271"/>
      <c r="AK47" s="272"/>
      <c r="AL47" s="273"/>
      <c r="AM47" s="215"/>
      <c r="AN47" s="215"/>
      <c r="AO47" s="28"/>
    </row>
    <row r="48" spans="1:41" ht="14.25" x14ac:dyDescent="0.2">
      <c r="A48" s="84"/>
      <c r="B48" s="269"/>
      <c r="C48" s="159"/>
      <c r="D48" s="162"/>
      <c r="E48" s="162"/>
      <c r="F48" s="162"/>
      <c r="G48" s="270"/>
      <c r="H48" s="162"/>
      <c r="I48" s="162"/>
      <c r="J48" s="162"/>
      <c r="K48" s="163"/>
      <c r="L48" s="163"/>
      <c r="M48" s="160"/>
      <c r="N48" s="160"/>
      <c r="O48" s="271"/>
      <c r="P48" s="271"/>
      <c r="Q48" s="272"/>
      <c r="R48" s="273"/>
      <c r="S48" s="215"/>
      <c r="T48" s="272"/>
      <c r="U48" s="273"/>
      <c r="V48" s="215"/>
      <c r="W48" s="272"/>
      <c r="X48" s="273"/>
      <c r="Y48" s="215"/>
      <c r="Z48" s="272"/>
      <c r="AA48" s="273"/>
      <c r="AB48" s="215"/>
      <c r="AC48" s="271"/>
      <c r="AD48" s="271"/>
      <c r="AE48" s="274"/>
      <c r="AF48" s="272"/>
      <c r="AG48" s="273"/>
      <c r="AH48" s="215"/>
      <c r="AI48" s="271"/>
      <c r="AJ48" s="271"/>
      <c r="AK48" s="272"/>
      <c r="AL48" s="273"/>
      <c r="AM48" s="215"/>
      <c r="AN48" s="215"/>
      <c r="AO48" s="28"/>
    </row>
    <row r="49" spans="1:41" ht="14.25" x14ac:dyDescent="0.2">
      <c r="A49" s="84"/>
      <c r="B49" s="269"/>
      <c r="C49" s="159"/>
      <c r="D49" s="162"/>
      <c r="E49" s="162"/>
      <c r="F49" s="162"/>
      <c r="G49" s="270"/>
      <c r="H49" s="162"/>
      <c r="I49" s="162"/>
      <c r="J49" s="162"/>
      <c r="K49" s="163"/>
      <c r="L49" s="163"/>
      <c r="M49" s="160"/>
      <c r="N49" s="160"/>
      <c r="O49" s="271"/>
      <c r="P49" s="271"/>
      <c r="Q49" s="272"/>
      <c r="R49" s="273"/>
      <c r="S49" s="215"/>
      <c r="T49" s="272"/>
      <c r="U49" s="273"/>
      <c r="V49" s="215"/>
      <c r="W49" s="272"/>
      <c r="X49" s="273"/>
      <c r="Y49" s="215"/>
      <c r="Z49" s="272"/>
      <c r="AA49" s="273"/>
      <c r="AB49" s="215"/>
      <c r="AC49" s="271"/>
      <c r="AD49" s="271"/>
      <c r="AE49" s="274"/>
      <c r="AF49" s="272"/>
      <c r="AG49" s="273"/>
      <c r="AH49" s="215"/>
      <c r="AI49" s="271"/>
      <c r="AJ49" s="271"/>
      <c r="AK49" s="272"/>
      <c r="AL49" s="273"/>
      <c r="AM49" s="215"/>
      <c r="AN49" s="215"/>
      <c r="AO49" s="28"/>
    </row>
  </sheetData>
  <mergeCells count="56">
    <mergeCell ref="E7:E8"/>
    <mergeCell ref="E9:E11"/>
    <mergeCell ref="E13:E14"/>
    <mergeCell ref="E15:E16"/>
    <mergeCell ref="E21:E22"/>
    <mergeCell ref="E25:E26"/>
    <mergeCell ref="E29:E30"/>
    <mergeCell ref="E32:E34"/>
    <mergeCell ref="E36:E37"/>
    <mergeCell ref="E38:E39"/>
    <mergeCell ref="E40:E41"/>
    <mergeCell ref="E5:E6"/>
    <mergeCell ref="AN1:AN3"/>
    <mergeCell ref="C2:C3"/>
    <mergeCell ref="D2:D3"/>
    <mergeCell ref="E2:E3"/>
    <mergeCell ref="F2:F3"/>
    <mergeCell ref="Q2:Q3"/>
    <mergeCell ref="R2:R3"/>
    <mergeCell ref="T2:T3"/>
    <mergeCell ref="U2:U3"/>
    <mergeCell ref="W2:W3"/>
    <mergeCell ref="Z1:AA1"/>
    <mergeCell ref="AB1:AB3"/>
    <mergeCell ref="AC1:AG1"/>
    <mergeCell ref="AH1:AH3"/>
    <mergeCell ref="AI1:AL1"/>
    <mergeCell ref="AM1:AM3"/>
    <mergeCell ref="Z2:Z3"/>
    <mergeCell ref="AA2:AA3"/>
    <mergeCell ref="AC2:AD2"/>
    <mergeCell ref="AE2:AE3"/>
    <mergeCell ref="AF2:AF3"/>
    <mergeCell ref="AG2:AG3"/>
    <mergeCell ref="AI2:AJ2"/>
    <mergeCell ref="AK2:AK3"/>
    <mergeCell ref="AL2:AL3"/>
    <mergeCell ref="Y1:Y3"/>
    <mergeCell ref="X2:X3"/>
    <mergeCell ref="J1:J3"/>
    <mergeCell ref="K1:K3"/>
    <mergeCell ref="L1:L3"/>
    <mergeCell ref="M1:M3"/>
    <mergeCell ref="N1:N3"/>
    <mergeCell ref="O1:P2"/>
    <mergeCell ref="Q1:R1"/>
    <mergeCell ref="S1:S3"/>
    <mergeCell ref="T1:U1"/>
    <mergeCell ref="V1:V3"/>
    <mergeCell ref="W1:X1"/>
    <mergeCell ref="I1:I3"/>
    <mergeCell ref="A1:A3"/>
    <mergeCell ref="B1:B3"/>
    <mergeCell ref="C1:D1"/>
    <mergeCell ref="G1:G3"/>
    <mergeCell ref="H1:H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1"/>
  <sheetViews>
    <sheetView zoomScale="90" zoomScaleNormal="90" workbookViewId="0">
      <pane xSplit="5" ySplit="2" topLeftCell="AQ123" activePane="bottomRight" state="frozen"/>
      <selection pane="topRight" activeCell="F1" sqref="F1"/>
      <selection pane="bottomLeft" activeCell="A3" sqref="A3"/>
      <selection pane="bottomRight" activeCell="E135" sqref="E135"/>
    </sheetView>
  </sheetViews>
  <sheetFormatPr defaultRowHeight="14.25" x14ac:dyDescent="0.2"/>
  <cols>
    <col min="1" max="1" width="12.140625" style="27" customWidth="1"/>
    <col min="2" max="2" width="15.42578125" style="3" customWidth="1"/>
    <col min="3" max="3" width="9.140625" style="10"/>
    <col min="4" max="4" width="22.85546875" style="1" customWidth="1"/>
    <col min="5" max="5" width="49" style="4" customWidth="1"/>
    <col min="6" max="6" width="17.5703125" style="3" customWidth="1"/>
    <col min="7" max="7" width="19" style="3" customWidth="1"/>
    <col min="8" max="8" width="20" style="3" customWidth="1"/>
    <col min="9" max="9" width="9.140625" style="11"/>
    <col min="10" max="10" width="11.85546875" style="31" customWidth="1"/>
    <col min="11" max="11" width="13.42578125" style="4" customWidth="1"/>
    <col min="12" max="12" width="16.85546875" style="4" customWidth="1"/>
    <col min="13" max="13" width="12.28515625" style="29" customWidth="1"/>
    <col min="14" max="17" width="11.42578125" style="11" customWidth="1"/>
    <col min="18" max="27" width="11" style="11" customWidth="1"/>
    <col min="28" max="31" width="12.5703125" style="11" customWidth="1"/>
    <col min="32" max="33" width="10.85546875" style="11" customWidth="1"/>
    <col min="34" max="34" width="15.5703125" style="2" customWidth="1"/>
    <col min="35" max="35" width="14.42578125" style="2" customWidth="1"/>
    <col min="36" max="36" width="13.7109375" style="11" customWidth="1"/>
    <col min="37" max="37" width="10.85546875" style="11" customWidth="1"/>
    <col min="38" max="38" width="11.85546875" style="11" customWidth="1"/>
    <col min="39" max="49" width="10.85546875" style="11" customWidth="1"/>
    <col min="50" max="50" width="74.140625" style="2" customWidth="1"/>
    <col min="51" max="51" width="121.28515625" style="2" customWidth="1"/>
    <col min="52" max="52" width="75.42578125" style="2" customWidth="1"/>
    <col min="53" max="16384" width="9.140625" style="2"/>
  </cols>
  <sheetData>
    <row r="1" spans="1:51" s="30" customFormat="1" ht="32.25" customHeight="1" x14ac:dyDescent="0.2">
      <c r="A1" s="307" t="s">
        <v>147</v>
      </c>
      <c r="B1" s="309" t="s">
        <v>472</v>
      </c>
      <c r="C1" s="311" t="s">
        <v>337</v>
      </c>
      <c r="D1" s="316" t="s">
        <v>609</v>
      </c>
      <c r="E1" s="316"/>
      <c r="F1" s="322" t="s">
        <v>421</v>
      </c>
      <c r="G1" s="322" t="s">
        <v>422</v>
      </c>
      <c r="H1" s="320" t="s">
        <v>508</v>
      </c>
      <c r="I1" s="407" t="s">
        <v>148</v>
      </c>
      <c r="J1" s="408"/>
      <c r="K1" s="317" t="s">
        <v>152</v>
      </c>
      <c r="L1" s="318"/>
      <c r="M1" s="319"/>
      <c r="N1" s="184" t="s">
        <v>440</v>
      </c>
      <c r="O1" s="185"/>
      <c r="P1" s="185"/>
      <c r="Q1" s="185"/>
      <c r="R1" s="324" t="s">
        <v>309</v>
      </c>
      <c r="S1" s="325"/>
      <c r="T1" s="325"/>
      <c r="U1" s="326"/>
      <c r="V1" s="332" t="s">
        <v>596</v>
      </c>
      <c r="W1" s="334"/>
      <c r="X1" s="313" t="s">
        <v>498</v>
      </c>
      <c r="Y1" s="314"/>
      <c r="Z1" s="314"/>
      <c r="AA1" s="315"/>
      <c r="AB1" s="330" t="s">
        <v>597</v>
      </c>
      <c r="AC1" s="331"/>
      <c r="AD1" s="330" t="s">
        <v>598</v>
      </c>
      <c r="AE1" s="331"/>
      <c r="AF1" s="330" t="s">
        <v>599</v>
      </c>
      <c r="AG1" s="331"/>
      <c r="AH1" s="330" t="s">
        <v>600</v>
      </c>
      <c r="AI1" s="331"/>
      <c r="AJ1" s="332" t="s">
        <v>441</v>
      </c>
      <c r="AK1" s="333"/>
      <c r="AL1" s="333"/>
      <c r="AM1" s="333"/>
      <c r="AN1" s="333"/>
      <c r="AO1" s="333"/>
      <c r="AP1" s="333"/>
      <c r="AQ1" s="334"/>
      <c r="AR1" s="330" t="s">
        <v>499</v>
      </c>
      <c r="AS1" s="331"/>
      <c r="AT1" s="332" t="s">
        <v>500</v>
      </c>
      <c r="AU1" s="334"/>
      <c r="AV1" s="330" t="s">
        <v>501</v>
      </c>
      <c r="AW1" s="331"/>
      <c r="AX1" s="322" t="s">
        <v>471</v>
      </c>
      <c r="AY1" s="322" t="s">
        <v>510</v>
      </c>
    </row>
    <row r="2" spans="1:51" s="11" customFormat="1" ht="60.75" thickBot="1" x14ac:dyDescent="0.25">
      <c r="A2" s="308"/>
      <c r="B2" s="310"/>
      <c r="C2" s="312"/>
      <c r="D2" s="279" t="s">
        <v>14</v>
      </c>
      <c r="E2" s="279" t="s">
        <v>74</v>
      </c>
      <c r="F2" s="323"/>
      <c r="G2" s="323"/>
      <c r="H2" s="321"/>
      <c r="I2" s="190" t="s">
        <v>227</v>
      </c>
      <c r="J2" s="191" t="s">
        <v>513</v>
      </c>
      <c r="K2" s="105" t="s">
        <v>226</v>
      </c>
      <c r="L2" s="106" t="s">
        <v>225</v>
      </c>
      <c r="M2" s="107" t="s">
        <v>160</v>
      </c>
      <c r="N2" s="110" t="s">
        <v>228</v>
      </c>
      <c r="O2" s="111" t="s">
        <v>229</v>
      </c>
      <c r="P2" s="12" t="s">
        <v>232</v>
      </c>
      <c r="Q2" s="13" t="s">
        <v>235</v>
      </c>
      <c r="R2" s="108" t="s">
        <v>240</v>
      </c>
      <c r="S2" s="109" t="s">
        <v>241</v>
      </c>
      <c r="T2" s="14" t="s">
        <v>232</v>
      </c>
      <c r="U2" s="26" t="s">
        <v>233</v>
      </c>
      <c r="V2" s="14" t="s">
        <v>230</v>
      </c>
      <c r="W2" s="14" t="s">
        <v>231</v>
      </c>
      <c r="X2" s="110" t="s">
        <v>228</v>
      </c>
      <c r="Y2" s="111" t="s">
        <v>229</v>
      </c>
      <c r="Z2" s="12" t="s">
        <v>232</v>
      </c>
      <c r="AA2" s="13" t="s">
        <v>235</v>
      </c>
      <c r="AB2" s="110" t="s">
        <v>230</v>
      </c>
      <c r="AC2" s="111" t="s">
        <v>231</v>
      </c>
      <c r="AD2" s="110" t="s">
        <v>230</v>
      </c>
      <c r="AE2" s="111" t="s">
        <v>231</v>
      </c>
      <c r="AF2" s="283" t="s">
        <v>230</v>
      </c>
      <c r="AG2" s="12" t="s">
        <v>231</v>
      </c>
      <c r="AH2" s="283" t="s">
        <v>230</v>
      </c>
      <c r="AI2" s="12" t="s">
        <v>231</v>
      </c>
      <c r="AJ2" s="108" t="s">
        <v>228</v>
      </c>
      <c r="AK2" s="14" t="s">
        <v>229</v>
      </c>
      <c r="AL2" s="108" t="s">
        <v>234</v>
      </c>
      <c r="AM2" s="109" t="s">
        <v>231</v>
      </c>
      <c r="AN2" s="108" t="s">
        <v>232</v>
      </c>
      <c r="AO2" s="109" t="s">
        <v>235</v>
      </c>
      <c r="AP2" s="108" t="s">
        <v>238</v>
      </c>
      <c r="AQ2" s="109" t="s">
        <v>239</v>
      </c>
      <c r="AR2" s="12" t="s">
        <v>228</v>
      </c>
      <c r="AS2" s="12" t="s">
        <v>229</v>
      </c>
      <c r="AT2" s="108" t="s">
        <v>228</v>
      </c>
      <c r="AU2" s="109" t="s">
        <v>229</v>
      </c>
      <c r="AV2" s="110" t="s">
        <v>228</v>
      </c>
      <c r="AW2" s="111" t="s">
        <v>229</v>
      </c>
      <c r="AX2" s="323" t="s">
        <v>471</v>
      </c>
      <c r="AY2" s="323" t="s">
        <v>471</v>
      </c>
    </row>
    <row r="3" spans="1:51" s="120" customFormat="1" ht="15.75" thickTop="1" x14ac:dyDescent="0.2">
      <c r="A3" s="119"/>
      <c r="B3" s="119"/>
      <c r="C3" s="119"/>
      <c r="D3" s="119"/>
      <c r="E3" s="119"/>
      <c r="F3" s="119"/>
      <c r="G3" s="119"/>
      <c r="H3" s="154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54"/>
      <c r="AM3" s="119"/>
      <c r="AN3" s="119"/>
      <c r="AO3" s="154"/>
      <c r="AP3" s="119"/>
      <c r="AQ3" s="154"/>
      <c r="AR3" s="181"/>
      <c r="AS3" s="181"/>
      <c r="AT3" s="181"/>
      <c r="AU3" s="181"/>
      <c r="AV3" s="181"/>
      <c r="AW3" s="181"/>
    </row>
    <row r="4" spans="1:51" s="62" customFormat="1" x14ac:dyDescent="0.2">
      <c r="A4" s="114"/>
      <c r="B4" s="71"/>
      <c r="C4" s="72"/>
      <c r="D4" s="73"/>
      <c r="E4" s="73"/>
      <c r="F4" s="71"/>
      <c r="G4" s="73"/>
      <c r="H4" s="71"/>
      <c r="I4" s="67"/>
      <c r="J4" s="74"/>
      <c r="K4" s="95"/>
      <c r="L4" s="95"/>
      <c r="M4" s="74"/>
      <c r="N4" s="67"/>
      <c r="O4" s="67"/>
      <c r="P4" s="67"/>
      <c r="Q4" s="66"/>
      <c r="R4" s="67"/>
      <c r="S4" s="67"/>
      <c r="T4" s="67"/>
      <c r="U4" s="67"/>
      <c r="V4" s="67"/>
      <c r="W4" s="67"/>
      <c r="X4" s="67"/>
      <c r="Y4" s="67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7"/>
      <c r="AK4" s="67"/>
      <c r="AL4" s="67"/>
      <c r="AM4" s="67"/>
      <c r="AN4" s="67"/>
      <c r="AO4" s="67"/>
      <c r="AP4" s="67"/>
      <c r="AQ4" s="67"/>
    </row>
    <row r="5" spans="1:51" s="62" customFormat="1" x14ac:dyDescent="0.2">
      <c r="A5" s="114"/>
      <c r="B5" s="64" t="s">
        <v>326</v>
      </c>
      <c r="C5" s="64" t="s">
        <v>601</v>
      </c>
      <c r="D5" s="73" t="s">
        <v>369</v>
      </c>
      <c r="E5" s="73" t="s">
        <v>370</v>
      </c>
      <c r="F5" s="71" t="s">
        <v>361</v>
      </c>
      <c r="G5" s="11" t="s">
        <v>532</v>
      </c>
      <c r="H5" s="71" t="s">
        <v>361</v>
      </c>
      <c r="I5" s="115" t="s">
        <v>243</v>
      </c>
      <c r="J5" s="74"/>
      <c r="K5" s="95"/>
      <c r="L5" s="95"/>
      <c r="M5" s="74"/>
      <c r="N5" s="67">
        <v>14</v>
      </c>
      <c r="O5" s="67">
        <v>14</v>
      </c>
      <c r="P5" s="67">
        <v>1</v>
      </c>
      <c r="Q5" s="66">
        <v>1</v>
      </c>
      <c r="R5" s="67">
        <v>14</v>
      </c>
      <c r="S5" s="67">
        <v>14</v>
      </c>
      <c r="T5" s="67">
        <v>1</v>
      </c>
      <c r="U5" s="67">
        <v>1</v>
      </c>
      <c r="V5" s="67">
        <v>1</v>
      </c>
      <c r="W5" s="67">
        <v>1</v>
      </c>
      <c r="X5" s="67">
        <v>14</v>
      </c>
      <c r="Y5" s="67">
        <v>14</v>
      </c>
      <c r="Z5" s="66">
        <v>1</v>
      </c>
      <c r="AA5" s="66">
        <v>1</v>
      </c>
      <c r="AB5" s="66">
        <v>1</v>
      </c>
      <c r="AC5" s="66">
        <v>1</v>
      </c>
      <c r="AD5" s="66">
        <v>1</v>
      </c>
      <c r="AE5" s="66">
        <v>1</v>
      </c>
      <c r="AF5" s="66">
        <v>1</v>
      </c>
      <c r="AG5" s="66">
        <v>1</v>
      </c>
      <c r="AH5" s="66">
        <v>1</v>
      </c>
      <c r="AI5" s="66">
        <v>1</v>
      </c>
      <c r="AJ5" s="67">
        <v>14</v>
      </c>
      <c r="AK5" s="67">
        <v>14</v>
      </c>
      <c r="AL5" s="67">
        <v>1</v>
      </c>
      <c r="AM5" s="67">
        <v>1</v>
      </c>
      <c r="AN5" s="67">
        <v>1</v>
      </c>
      <c r="AO5" s="67">
        <v>1</v>
      </c>
      <c r="AP5" s="67">
        <v>1</v>
      </c>
      <c r="AQ5" s="67">
        <v>1</v>
      </c>
      <c r="AR5" s="67">
        <v>14</v>
      </c>
      <c r="AV5" s="67">
        <v>14</v>
      </c>
    </row>
    <row r="6" spans="1:51" s="62" customFormat="1" ht="16.5" customHeight="1" x14ac:dyDescent="0.2">
      <c r="A6" s="114"/>
      <c r="B6" s="64" t="s">
        <v>326</v>
      </c>
      <c r="C6" s="64" t="s">
        <v>601</v>
      </c>
      <c r="D6" s="73" t="s">
        <v>52</v>
      </c>
      <c r="E6" s="73" t="s">
        <v>218</v>
      </c>
      <c r="F6" s="64" t="s">
        <v>128</v>
      </c>
      <c r="G6" s="71" t="s">
        <v>512</v>
      </c>
      <c r="H6" s="71" t="s">
        <v>363</v>
      </c>
      <c r="I6" s="115" t="s">
        <v>243</v>
      </c>
      <c r="J6" s="74"/>
      <c r="K6" s="95"/>
      <c r="L6" s="95"/>
      <c r="M6" s="74"/>
      <c r="N6" s="67">
        <v>18</v>
      </c>
      <c r="O6" s="67">
        <v>18</v>
      </c>
      <c r="P6" s="67">
        <v>1</v>
      </c>
      <c r="Q6" s="66"/>
      <c r="R6" s="67">
        <v>18</v>
      </c>
      <c r="S6" s="67">
        <v>18</v>
      </c>
      <c r="T6" s="67">
        <v>1</v>
      </c>
      <c r="U6" s="67">
        <v>1</v>
      </c>
      <c r="V6" s="67">
        <v>1</v>
      </c>
      <c r="W6" s="67">
        <v>1</v>
      </c>
      <c r="X6" s="67">
        <v>18</v>
      </c>
      <c r="Y6" s="67">
        <v>18</v>
      </c>
      <c r="Z6" s="66">
        <v>1</v>
      </c>
      <c r="AA6" s="66">
        <v>1</v>
      </c>
      <c r="AB6" s="66">
        <v>1</v>
      </c>
      <c r="AC6" s="66">
        <v>1</v>
      </c>
      <c r="AD6" s="66">
        <v>1</v>
      </c>
      <c r="AE6" s="66">
        <v>1</v>
      </c>
      <c r="AF6" s="66">
        <v>1</v>
      </c>
      <c r="AG6" s="66">
        <v>1</v>
      </c>
      <c r="AH6" s="66">
        <v>1</v>
      </c>
      <c r="AI6" s="66">
        <v>1</v>
      </c>
      <c r="AJ6" s="67">
        <v>18</v>
      </c>
      <c r="AK6" s="67">
        <v>18</v>
      </c>
      <c r="AL6" s="67">
        <v>1</v>
      </c>
      <c r="AM6" s="67">
        <v>1</v>
      </c>
      <c r="AN6" s="67">
        <v>1</v>
      </c>
      <c r="AO6" s="67">
        <v>1</v>
      </c>
      <c r="AP6" s="67">
        <v>1</v>
      </c>
      <c r="AQ6" s="67">
        <v>1</v>
      </c>
      <c r="AR6" s="67"/>
      <c r="AS6" s="67"/>
      <c r="AT6" s="67"/>
      <c r="AU6" s="67"/>
      <c r="AV6" s="67"/>
      <c r="AW6" s="67"/>
      <c r="AX6" s="93" t="s">
        <v>611</v>
      </c>
    </row>
    <row r="7" spans="1:51" s="62" customFormat="1" ht="15" x14ac:dyDescent="0.2">
      <c r="A7" s="69"/>
      <c r="B7" s="69" t="s">
        <v>326</v>
      </c>
      <c r="C7" s="69"/>
      <c r="D7" s="69"/>
      <c r="E7" s="69" t="s">
        <v>354</v>
      </c>
      <c r="F7" s="69"/>
      <c r="G7" s="69"/>
      <c r="H7" s="69"/>
      <c r="I7" s="69"/>
      <c r="J7" s="69"/>
      <c r="K7" s="69"/>
      <c r="L7" s="69"/>
      <c r="M7" s="69"/>
      <c r="N7" s="70">
        <f t="shared" ref="N7:AW7" si="0">SUM(N5:N6)</f>
        <v>32</v>
      </c>
      <c r="O7" s="70">
        <f t="shared" si="0"/>
        <v>32</v>
      </c>
      <c r="P7" s="70">
        <f t="shared" si="0"/>
        <v>2</v>
      </c>
      <c r="Q7" s="70">
        <f t="shared" si="0"/>
        <v>1</v>
      </c>
      <c r="R7" s="70">
        <f t="shared" si="0"/>
        <v>32</v>
      </c>
      <c r="S7" s="70">
        <f>SUM(S5:S6)</f>
        <v>32</v>
      </c>
      <c r="T7" s="70">
        <f t="shared" si="0"/>
        <v>2</v>
      </c>
      <c r="U7" s="70">
        <f t="shared" si="0"/>
        <v>2</v>
      </c>
      <c r="V7" s="70">
        <f t="shared" si="0"/>
        <v>2</v>
      </c>
      <c r="W7" s="70">
        <f t="shared" si="0"/>
        <v>2</v>
      </c>
      <c r="X7" s="70">
        <f t="shared" si="0"/>
        <v>32</v>
      </c>
      <c r="Y7" s="70">
        <f>SUM(Y5:Y6)</f>
        <v>32</v>
      </c>
      <c r="Z7" s="70">
        <f t="shared" si="0"/>
        <v>2</v>
      </c>
      <c r="AA7" s="70">
        <f t="shared" si="0"/>
        <v>2</v>
      </c>
      <c r="AB7" s="70">
        <f t="shared" si="0"/>
        <v>2</v>
      </c>
      <c r="AC7" s="70">
        <f t="shared" si="0"/>
        <v>2</v>
      </c>
      <c r="AD7" s="70">
        <f t="shared" si="0"/>
        <v>2</v>
      </c>
      <c r="AE7" s="70">
        <f t="shared" si="0"/>
        <v>2</v>
      </c>
      <c r="AF7" s="70">
        <f t="shared" si="0"/>
        <v>2</v>
      </c>
      <c r="AG7" s="70">
        <f t="shared" si="0"/>
        <v>2</v>
      </c>
      <c r="AH7" s="70">
        <f t="shared" si="0"/>
        <v>2</v>
      </c>
      <c r="AI7" s="70">
        <f t="shared" si="0"/>
        <v>2</v>
      </c>
      <c r="AJ7" s="70">
        <f t="shared" si="0"/>
        <v>32</v>
      </c>
      <c r="AK7" s="70">
        <f t="shared" si="0"/>
        <v>32</v>
      </c>
      <c r="AL7" s="70">
        <f t="shared" si="0"/>
        <v>2</v>
      </c>
      <c r="AM7" s="70">
        <f t="shared" si="0"/>
        <v>2</v>
      </c>
      <c r="AN7" s="70">
        <f t="shared" si="0"/>
        <v>2</v>
      </c>
      <c r="AO7" s="70">
        <f t="shared" si="0"/>
        <v>2</v>
      </c>
      <c r="AP7" s="70">
        <f t="shared" si="0"/>
        <v>2</v>
      </c>
      <c r="AQ7" s="70">
        <f t="shared" si="0"/>
        <v>2</v>
      </c>
      <c r="AR7" s="70">
        <f t="shared" si="0"/>
        <v>14</v>
      </c>
      <c r="AS7" s="70">
        <f t="shared" si="0"/>
        <v>0</v>
      </c>
      <c r="AT7" s="70">
        <f t="shared" si="0"/>
        <v>0</v>
      </c>
      <c r="AU7" s="70">
        <f t="shared" si="0"/>
        <v>0</v>
      </c>
      <c r="AV7" s="70">
        <f t="shared" si="0"/>
        <v>14</v>
      </c>
      <c r="AW7" s="70">
        <f t="shared" si="0"/>
        <v>0</v>
      </c>
    </row>
    <row r="8" spans="1:51" s="62" customFormat="1" x14ac:dyDescent="0.2">
      <c r="A8" s="114"/>
      <c r="B8" s="64"/>
      <c r="C8" s="65"/>
      <c r="D8" s="73"/>
      <c r="E8" s="73"/>
      <c r="F8" s="64"/>
      <c r="G8" s="71"/>
      <c r="H8" s="71"/>
      <c r="I8" s="115"/>
      <c r="J8" s="74"/>
      <c r="K8" s="95"/>
      <c r="L8" s="95"/>
      <c r="M8" s="74"/>
      <c r="N8" s="67"/>
      <c r="O8" s="67"/>
      <c r="P8" s="67"/>
      <c r="Q8" s="66"/>
      <c r="R8" s="67"/>
      <c r="S8" s="67"/>
      <c r="T8" s="67"/>
      <c r="U8" s="67"/>
      <c r="V8" s="67"/>
      <c r="W8" s="67"/>
      <c r="X8" s="67"/>
      <c r="Y8" s="67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</row>
    <row r="9" spans="1:51" s="62" customFormat="1" x14ac:dyDescent="0.2">
      <c r="A9" s="114"/>
      <c r="B9" s="64" t="s">
        <v>415</v>
      </c>
      <c r="C9" s="64" t="s">
        <v>601</v>
      </c>
      <c r="D9" s="73" t="s">
        <v>416</v>
      </c>
      <c r="E9" s="73" t="s">
        <v>417</v>
      </c>
      <c r="F9" s="71" t="s">
        <v>361</v>
      </c>
      <c r="G9" s="11" t="s">
        <v>532</v>
      </c>
      <c r="H9" s="71" t="s">
        <v>361</v>
      </c>
      <c r="I9" s="115" t="s">
        <v>243</v>
      </c>
      <c r="J9" s="74"/>
      <c r="K9" s="95"/>
      <c r="L9" s="95"/>
      <c r="M9" s="74"/>
      <c r="N9" s="67">
        <v>7</v>
      </c>
      <c r="O9" s="67">
        <v>7</v>
      </c>
      <c r="P9" s="67">
        <v>1</v>
      </c>
      <c r="Q9" s="66"/>
      <c r="R9" s="67">
        <v>7</v>
      </c>
      <c r="S9" s="67">
        <v>7</v>
      </c>
      <c r="T9" s="67">
        <v>1</v>
      </c>
      <c r="U9" s="67">
        <v>1</v>
      </c>
      <c r="V9" s="67"/>
      <c r="W9" s="67"/>
      <c r="X9" s="67">
        <v>7</v>
      </c>
      <c r="Y9" s="67">
        <v>7</v>
      </c>
      <c r="Z9" s="66">
        <v>1</v>
      </c>
      <c r="AA9" s="66">
        <v>2</v>
      </c>
      <c r="AB9" s="66"/>
      <c r="AC9" s="66"/>
      <c r="AD9" s="66"/>
      <c r="AE9" s="66"/>
      <c r="AF9" s="66"/>
      <c r="AG9" s="66"/>
      <c r="AH9" s="66"/>
      <c r="AI9" s="66"/>
      <c r="AJ9" s="67">
        <v>3</v>
      </c>
      <c r="AK9" s="67">
        <v>3</v>
      </c>
      <c r="AL9" s="67"/>
      <c r="AM9" s="67"/>
      <c r="AN9" s="67"/>
      <c r="AO9" s="67">
        <v>1</v>
      </c>
      <c r="AP9" s="67">
        <v>1</v>
      </c>
      <c r="AQ9" s="67">
        <v>1</v>
      </c>
      <c r="AR9" s="67">
        <v>7</v>
      </c>
      <c r="AS9" s="67"/>
      <c r="AT9" s="67"/>
      <c r="AU9" s="67"/>
      <c r="AV9" s="67">
        <v>7</v>
      </c>
      <c r="AW9" s="67"/>
    </row>
    <row r="10" spans="1:51" s="62" customFormat="1" ht="15" x14ac:dyDescent="0.2">
      <c r="A10" s="69"/>
      <c r="B10" s="69" t="s">
        <v>415</v>
      </c>
      <c r="C10" s="69"/>
      <c r="D10" s="69"/>
      <c r="E10" s="69" t="s">
        <v>354</v>
      </c>
      <c r="F10" s="69"/>
      <c r="G10" s="69"/>
      <c r="H10" s="69"/>
      <c r="I10" s="69"/>
      <c r="J10" s="69"/>
      <c r="K10" s="69"/>
      <c r="L10" s="69"/>
      <c r="M10" s="69"/>
      <c r="N10" s="70">
        <f>SUM(N8:N9)</f>
        <v>7</v>
      </c>
      <c r="O10" s="70">
        <f>SUM(O8:O9)</f>
        <v>7</v>
      </c>
      <c r="P10" s="70">
        <f>SUM(P8:P9)</f>
        <v>1</v>
      </c>
      <c r="Q10" s="70">
        <f>SUM(Q8:Q9)</f>
        <v>0</v>
      </c>
      <c r="R10" s="70">
        <f t="shared" ref="R10:AE10" si="1">SUM(R8:R9)</f>
        <v>7</v>
      </c>
      <c r="S10" s="70">
        <f>SUM(S8:S9)</f>
        <v>7</v>
      </c>
      <c r="T10" s="70">
        <f t="shared" si="1"/>
        <v>1</v>
      </c>
      <c r="U10" s="70">
        <f t="shared" si="1"/>
        <v>1</v>
      </c>
      <c r="V10" s="70">
        <f t="shared" si="1"/>
        <v>0</v>
      </c>
      <c r="W10" s="70">
        <f t="shared" si="1"/>
        <v>0</v>
      </c>
      <c r="X10" s="70">
        <f t="shared" si="1"/>
        <v>7</v>
      </c>
      <c r="Y10" s="70">
        <f>SUM(Y8:Y9)</f>
        <v>7</v>
      </c>
      <c r="Z10" s="70">
        <f t="shared" si="1"/>
        <v>1</v>
      </c>
      <c r="AA10" s="70">
        <f t="shared" si="1"/>
        <v>2</v>
      </c>
      <c r="AB10" s="70">
        <f t="shared" si="1"/>
        <v>0</v>
      </c>
      <c r="AC10" s="70">
        <f t="shared" si="1"/>
        <v>0</v>
      </c>
      <c r="AD10" s="70">
        <f t="shared" si="1"/>
        <v>0</v>
      </c>
      <c r="AE10" s="70">
        <f t="shared" si="1"/>
        <v>0</v>
      </c>
      <c r="AF10" s="70">
        <f t="shared" ref="AF10:AK10" si="2">SUM(AF8:AF9)</f>
        <v>0</v>
      </c>
      <c r="AG10" s="70">
        <f t="shared" si="2"/>
        <v>0</v>
      </c>
      <c r="AH10" s="70">
        <f t="shared" si="2"/>
        <v>0</v>
      </c>
      <c r="AI10" s="70">
        <f t="shared" si="2"/>
        <v>0</v>
      </c>
      <c r="AJ10" s="70">
        <f t="shared" si="2"/>
        <v>3</v>
      </c>
      <c r="AK10" s="70">
        <f t="shared" si="2"/>
        <v>3</v>
      </c>
      <c r="AL10" s="70">
        <f t="shared" ref="AL10:AW10" si="3">SUM(AL8:AL9)</f>
        <v>0</v>
      </c>
      <c r="AM10" s="70">
        <f t="shared" si="3"/>
        <v>0</v>
      </c>
      <c r="AN10" s="70">
        <f t="shared" si="3"/>
        <v>0</v>
      </c>
      <c r="AO10" s="70">
        <f t="shared" si="3"/>
        <v>1</v>
      </c>
      <c r="AP10" s="70">
        <f t="shared" si="3"/>
        <v>1</v>
      </c>
      <c r="AQ10" s="70">
        <f t="shared" si="3"/>
        <v>1</v>
      </c>
      <c r="AR10" s="70">
        <f t="shared" si="3"/>
        <v>7</v>
      </c>
      <c r="AS10" s="70">
        <f t="shared" si="3"/>
        <v>0</v>
      </c>
      <c r="AT10" s="70">
        <f t="shared" si="3"/>
        <v>0</v>
      </c>
      <c r="AU10" s="70">
        <f t="shared" si="3"/>
        <v>0</v>
      </c>
      <c r="AV10" s="70">
        <f t="shared" si="3"/>
        <v>7</v>
      </c>
      <c r="AW10" s="70">
        <f t="shared" si="3"/>
        <v>0</v>
      </c>
    </row>
    <row r="11" spans="1:51" s="62" customFormat="1" x14ac:dyDescent="0.2">
      <c r="A11" s="114"/>
      <c r="B11" s="64"/>
      <c r="C11" s="65"/>
      <c r="D11" s="73"/>
      <c r="E11" s="73"/>
      <c r="F11" s="64"/>
      <c r="G11" s="71"/>
      <c r="H11" s="71"/>
      <c r="I11" s="115"/>
      <c r="J11" s="74"/>
      <c r="K11" s="95"/>
      <c r="L11" s="95"/>
      <c r="M11" s="74"/>
      <c r="N11" s="67"/>
      <c r="O11" s="67"/>
      <c r="P11" s="67"/>
      <c r="Q11" s="66"/>
      <c r="R11" s="67"/>
      <c r="S11" s="67"/>
      <c r="T11" s="67"/>
      <c r="U11" s="67"/>
      <c r="V11" s="67"/>
      <c r="W11" s="67"/>
      <c r="X11" s="67"/>
      <c r="Y11" s="67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</row>
    <row r="12" spans="1:51" s="62" customFormat="1" ht="15.75" x14ac:dyDescent="0.2">
      <c r="A12" s="75"/>
      <c r="B12" s="71" t="s">
        <v>341</v>
      </c>
      <c r="C12" s="64" t="s">
        <v>601</v>
      </c>
      <c r="D12" s="73" t="s">
        <v>318</v>
      </c>
      <c r="E12" s="73" t="s">
        <v>319</v>
      </c>
      <c r="F12" s="67" t="s">
        <v>438</v>
      </c>
      <c r="G12" s="71" t="s">
        <v>512</v>
      </c>
      <c r="H12" s="146" t="s">
        <v>363</v>
      </c>
      <c r="I12" s="67" t="s">
        <v>243</v>
      </c>
      <c r="J12" s="74"/>
      <c r="K12" s="156" t="s">
        <v>419</v>
      </c>
      <c r="L12" s="112"/>
      <c r="M12" s="113"/>
      <c r="N12" s="67">
        <v>14</v>
      </c>
      <c r="O12" s="67">
        <v>14</v>
      </c>
      <c r="P12" s="67">
        <v>1</v>
      </c>
      <c r="Q12" s="103"/>
      <c r="R12" s="67">
        <v>14</v>
      </c>
      <c r="S12" s="67">
        <v>14</v>
      </c>
      <c r="T12" s="67">
        <v>1</v>
      </c>
      <c r="U12" s="67">
        <v>1</v>
      </c>
      <c r="V12" s="67">
        <v>1</v>
      </c>
      <c r="W12" s="67">
        <v>1</v>
      </c>
      <c r="X12" s="67">
        <v>14</v>
      </c>
      <c r="Y12" s="67">
        <v>14</v>
      </c>
      <c r="Z12" s="66">
        <v>1</v>
      </c>
      <c r="AA12" s="66">
        <v>1</v>
      </c>
      <c r="AB12" s="66">
        <v>1</v>
      </c>
      <c r="AC12" s="66">
        <v>1</v>
      </c>
      <c r="AD12" s="66">
        <v>1</v>
      </c>
      <c r="AE12" s="67">
        <v>1</v>
      </c>
      <c r="AF12" s="66">
        <v>1</v>
      </c>
      <c r="AG12" s="67">
        <v>1</v>
      </c>
      <c r="AH12" s="66">
        <v>1</v>
      </c>
      <c r="AI12" s="67">
        <v>1</v>
      </c>
      <c r="AJ12" s="67">
        <v>14</v>
      </c>
      <c r="AK12" s="67">
        <v>14</v>
      </c>
      <c r="AL12" s="67">
        <v>1</v>
      </c>
      <c r="AM12" s="67">
        <v>1</v>
      </c>
      <c r="AN12" s="67">
        <v>1</v>
      </c>
      <c r="AO12" s="67">
        <v>1</v>
      </c>
      <c r="AP12" s="67">
        <v>1</v>
      </c>
      <c r="AQ12" s="67">
        <v>1</v>
      </c>
      <c r="AR12" s="67"/>
      <c r="AS12" s="103"/>
      <c r="AT12" s="103"/>
      <c r="AU12" s="103"/>
      <c r="AV12" s="67"/>
      <c r="AW12" s="103"/>
      <c r="AX12" s="62" t="s">
        <v>602</v>
      </c>
    </row>
    <row r="13" spans="1:51" s="62" customFormat="1" ht="15" x14ac:dyDescent="0.2">
      <c r="A13" s="75"/>
      <c r="B13" s="71" t="s">
        <v>341</v>
      </c>
      <c r="C13" s="64" t="s">
        <v>601</v>
      </c>
      <c r="D13" s="73" t="s">
        <v>410</v>
      </c>
      <c r="E13" s="73" t="s">
        <v>411</v>
      </c>
      <c r="F13" s="71" t="s">
        <v>361</v>
      </c>
      <c r="G13" s="11" t="s">
        <v>532</v>
      </c>
      <c r="H13" s="71" t="s">
        <v>361</v>
      </c>
      <c r="I13" s="115" t="s">
        <v>243</v>
      </c>
      <c r="J13" s="74"/>
      <c r="K13" s="112"/>
      <c r="L13" s="112"/>
      <c r="M13" s="113"/>
      <c r="N13" s="67">
        <v>12</v>
      </c>
      <c r="O13" s="67">
        <v>12</v>
      </c>
      <c r="P13" s="67">
        <v>1</v>
      </c>
      <c r="Q13" s="67">
        <v>1</v>
      </c>
      <c r="R13" s="67">
        <v>12</v>
      </c>
      <c r="S13" s="67">
        <v>12</v>
      </c>
      <c r="T13" s="67">
        <v>1</v>
      </c>
      <c r="U13" s="67">
        <v>1</v>
      </c>
      <c r="V13" s="67">
        <v>1</v>
      </c>
      <c r="W13" s="67">
        <v>1</v>
      </c>
      <c r="X13" s="67">
        <v>12</v>
      </c>
      <c r="Y13" s="67">
        <v>12</v>
      </c>
      <c r="Z13" s="66">
        <v>1</v>
      </c>
      <c r="AA13" s="66">
        <v>1</v>
      </c>
      <c r="AB13" s="66">
        <v>1</v>
      </c>
      <c r="AC13" s="66">
        <v>1</v>
      </c>
      <c r="AD13" s="66">
        <v>1</v>
      </c>
      <c r="AE13" s="67">
        <v>1</v>
      </c>
      <c r="AF13" s="66">
        <v>1</v>
      </c>
      <c r="AG13" s="67">
        <v>1</v>
      </c>
      <c r="AH13" s="66">
        <v>1</v>
      </c>
      <c r="AI13" s="67">
        <v>1</v>
      </c>
      <c r="AJ13" s="67">
        <v>12</v>
      </c>
      <c r="AK13" s="67">
        <v>12</v>
      </c>
      <c r="AL13" s="67">
        <v>1</v>
      </c>
      <c r="AM13" s="67">
        <v>1</v>
      </c>
      <c r="AN13" s="67">
        <v>1</v>
      </c>
      <c r="AO13" s="67">
        <v>1</v>
      </c>
      <c r="AP13" s="67">
        <v>1</v>
      </c>
      <c r="AQ13" s="67">
        <v>1</v>
      </c>
      <c r="AR13" s="67">
        <v>12</v>
      </c>
      <c r="AS13" s="103"/>
      <c r="AT13" s="103"/>
      <c r="AU13" s="103"/>
      <c r="AV13" s="67">
        <v>12</v>
      </c>
      <c r="AW13" s="103"/>
    </row>
    <row r="14" spans="1:51" s="62" customFormat="1" ht="15.75" x14ac:dyDescent="0.2">
      <c r="A14" s="116"/>
      <c r="B14" s="64" t="s">
        <v>341</v>
      </c>
      <c r="C14" s="64" t="s">
        <v>601</v>
      </c>
      <c r="D14" s="73" t="s">
        <v>250</v>
      </c>
      <c r="E14" s="73" t="s">
        <v>251</v>
      </c>
      <c r="F14" s="64" t="s">
        <v>128</v>
      </c>
      <c r="G14" s="71" t="s">
        <v>151</v>
      </c>
      <c r="H14" s="71" t="s">
        <v>363</v>
      </c>
      <c r="I14" s="115" t="s">
        <v>243</v>
      </c>
      <c r="J14" s="74"/>
      <c r="K14" s="87"/>
      <c r="L14" s="87"/>
      <c r="M14" s="124"/>
      <c r="N14" s="67">
        <v>6</v>
      </c>
      <c r="O14" s="67">
        <v>6</v>
      </c>
      <c r="P14" s="67">
        <v>1</v>
      </c>
      <c r="Q14" s="66"/>
      <c r="R14" s="67">
        <v>6</v>
      </c>
      <c r="S14" s="67">
        <v>6</v>
      </c>
      <c r="T14" s="67"/>
      <c r="U14" s="67"/>
      <c r="V14" s="67">
        <v>1</v>
      </c>
      <c r="W14" s="67">
        <v>1</v>
      </c>
      <c r="X14" s="67">
        <v>6</v>
      </c>
      <c r="Y14" s="67">
        <v>6</v>
      </c>
      <c r="Z14" s="66">
        <v>0</v>
      </c>
      <c r="AA14" s="66">
        <v>1</v>
      </c>
      <c r="AB14" s="66">
        <v>1</v>
      </c>
      <c r="AC14" s="66">
        <v>1</v>
      </c>
      <c r="AD14" s="66">
        <v>1</v>
      </c>
      <c r="AE14" s="66">
        <v>1</v>
      </c>
      <c r="AF14" s="66">
        <v>1</v>
      </c>
      <c r="AG14" s="66">
        <v>1</v>
      </c>
      <c r="AH14" s="66">
        <v>1</v>
      </c>
      <c r="AI14" s="66">
        <v>1</v>
      </c>
      <c r="AJ14" s="67">
        <v>0</v>
      </c>
      <c r="AK14" s="67">
        <v>0</v>
      </c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</row>
    <row r="15" spans="1:51" s="62" customFormat="1" ht="15.75" x14ac:dyDescent="0.2">
      <c r="A15" s="116"/>
      <c r="B15" s="64" t="s">
        <v>341</v>
      </c>
      <c r="C15" s="64" t="s">
        <v>601</v>
      </c>
      <c r="D15" s="73" t="s">
        <v>252</v>
      </c>
      <c r="E15" s="73" t="s">
        <v>253</v>
      </c>
      <c r="F15" s="64" t="s">
        <v>128</v>
      </c>
      <c r="G15" s="71" t="s">
        <v>151</v>
      </c>
      <c r="H15" s="71" t="s">
        <v>363</v>
      </c>
      <c r="I15" s="115" t="s">
        <v>243</v>
      </c>
      <c r="J15" s="74"/>
      <c r="K15" s="87"/>
      <c r="L15" s="87"/>
      <c r="M15" s="124"/>
      <c r="N15" s="67">
        <v>6</v>
      </c>
      <c r="O15" s="67">
        <v>6</v>
      </c>
      <c r="P15" s="67">
        <v>1</v>
      </c>
      <c r="Q15" s="66">
        <v>1</v>
      </c>
      <c r="R15" s="67">
        <v>6</v>
      </c>
      <c r="S15" s="67">
        <v>6</v>
      </c>
      <c r="T15" s="67">
        <v>1</v>
      </c>
      <c r="U15" s="67">
        <v>1</v>
      </c>
      <c r="V15" s="67"/>
      <c r="W15" s="67"/>
      <c r="X15" s="67">
        <v>6</v>
      </c>
      <c r="Y15" s="67">
        <v>6</v>
      </c>
      <c r="Z15" s="66">
        <v>1</v>
      </c>
      <c r="AA15" s="66">
        <v>1</v>
      </c>
      <c r="AB15" s="66"/>
      <c r="AC15" s="66"/>
      <c r="AD15" s="66"/>
      <c r="AE15" s="66"/>
      <c r="AF15" s="66"/>
      <c r="AG15" s="66"/>
      <c r="AH15" s="66"/>
      <c r="AI15" s="66"/>
      <c r="AJ15" s="67">
        <v>0</v>
      </c>
      <c r="AK15" s="67">
        <v>0</v>
      </c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</row>
    <row r="16" spans="1:51" s="62" customFormat="1" ht="15" x14ac:dyDescent="0.2">
      <c r="A16" s="69"/>
      <c r="B16" s="69" t="s">
        <v>341</v>
      </c>
      <c r="C16" s="69"/>
      <c r="D16" s="69"/>
      <c r="E16" s="69" t="s">
        <v>354</v>
      </c>
      <c r="F16" s="69"/>
      <c r="G16" s="69"/>
      <c r="H16" s="69"/>
      <c r="I16" s="69"/>
      <c r="J16" s="69"/>
      <c r="K16" s="69"/>
      <c r="L16" s="69"/>
      <c r="M16" s="69"/>
      <c r="N16" s="70">
        <f>SUM(N12:N15)</f>
        <v>38</v>
      </c>
      <c r="O16" s="70">
        <f t="shared" ref="O16:AW16" si="4">SUM(O12:O15)</f>
        <v>38</v>
      </c>
      <c r="P16" s="70">
        <f t="shared" si="4"/>
        <v>4</v>
      </c>
      <c r="Q16" s="70">
        <f t="shared" si="4"/>
        <v>2</v>
      </c>
      <c r="R16" s="70">
        <f>SUM(R12:R15)</f>
        <v>38</v>
      </c>
      <c r="S16" s="70">
        <f>SUM(S12:S15)</f>
        <v>38</v>
      </c>
      <c r="T16" s="70">
        <f t="shared" si="4"/>
        <v>3</v>
      </c>
      <c r="U16" s="70">
        <f t="shared" si="4"/>
        <v>3</v>
      </c>
      <c r="V16" s="70">
        <f t="shared" si="4"/>
        <v>3</v>
      </c>
      <c r="W16" s="70">
        <f t="shared" si="4"/>
        <v>3</v>
      </c>
      <c r="X16" s="70">
        <f>SUM(X12:X15)</f>
        <v>38</v>
      </c>
      <c r="Y16" s="70">
        <f>SUM(Y12:Y15)</f>
        <v>38</v>
      </c>
      <c r="Z16" s="70">
        <f t="shared" si="4"/>
        <v>3</v>
      </c>
      <c r="AA16" s="70">
        <f t="shared" si="4"/>
        <v>4</v>
      </c>
      <c r="AB16" s="70">
        <f t="shared" si="4"/>
        <v>3</v>
      </c>
      <c r="AC16" s="70">
        <f t="shared" si="4"/>
        <v>3</v>
      </c>
      <c r="AD16" s="70">
        <f>SUM(AD12:AD15)</f>
        <v>3</v>
      </c>
      <c r="AE16" s="70">
        <f>SUM(AE12:AE15)</f>
        <v>3</v>
      </c>
      <c r="AF16" s="70">
        <f>SUM(AF12:AF15)</f>
        <v>3</v>
      </c>
      <c r="AG16" s="70">
        <f t="shared" si="4"/>
        <v>3</v>
      </c>
      <c r="AH16" s="70">
        <f t="shared" si="4"/>
        <v>3</v>
      </c>
      <c r="AI16" s="70">
        <f t="shared" si="4"/>
        <v>3</v>
      </c>
      <c r="AJ16" s="70">
        <f>SUM(AJ12:AJ15)</f>
        <v>26</v>
      </c>
      <c r="AK16" s="70">
        <f>SUM(AK12:AK15)</f>
        <v>26</v>
      </c>
      <c r="AL16" s="70">
        <f t="shared" si="4"/>
        <v>2</v>
      </c>
      <c r="AM16" s="70">
        <f t="shared" si="4"/>
        <v>2</v>
      </c>
      <c r="AN16" s="70">
        <f t="shared" si="4"/>
        <v>2</v>
      </c>
      <c r="AO16" s="70">
        <f t="shared" si="4"/>
        <v>2</v>
      </c>
      <c r="AP16" s="70">
        <f t="shared" si="4"/>
        <v>2</v>
      </c>
      <c r="AQ16" s="70">
        <f t="shared" si="4"/>
        <v>2</v>
      </c>
      <c r="AR16" s="70">
        <f t="shared" si="4"/>
        <v>12</v>
      </c>
      <c r="AS16" s="70">
        <f t="shared" si="4"/>
        <v>0</v>
      </c>
      <c r="AT16" s="70">
        <f t="shared" si="4"/>
        <v>0</v>
      </c>
      <c r="AU16" s="70">
        <f t="shared" si="4"/>
        <v>0</v>
      </c>
      <c r="AV16" s="70">
        <f t="shared" si="4"/>
        <v>12</v>
      </c>
      <c r="AW16" s="70">
        <f t="shared" si="4"/>
        <v>0</v>
      </c>
    </row>
    <row r="17" spans="1:50" s="62" customFormat="1" ht="15.75" x14ac:dyDescent="0.2">
      <c r="A17" s="116"/>
      <c r="B17" s="64"/>
      <c r="C17" s="64"/>
      <c r="D17" s="73"/>
      <c r="E17" s="73"/>
      <c r="F17" s="64"/>
      <c r="G17" s="71"/>
      <c r="H17" s="71"/>
      <c r="I17" s="67"/>
      <c r="J17" s="74"/>
      <c r="K17" s="87"/>
      <c r="L17" s="87"/>
      <c r="M17" s="124"/>
      <c r="N17" s="67"/>
      <c r="O17" s="67"/>
      <c r="P17" s="67"/>
      <c r="Q17" s="66"/>
      <c r="R17" s="67"/>
      <c r="S17" s="67"/>
      <c r="T17" s="67"/>
      <c r="U17" s="67"/>
      <c r="V17" s="67"/>
      <c r="W17" s="67"/>
      <c r="X17" s="67"/>
      <c r="Y17" s="67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</row>
    <row r="18" spans="1:50" s="62" customFormat="1" ht="16.5" customHeight="1" x14ac:dyDescent="0.2">
      <c r="A18" s="114"/>
      <c r="B18" s="71" t="s">
        <v>339</v>
      </c>
      <c r="C18" s="64" t="s">
        <v>601</v>
      </c>
      <c r="D18" s="73" t="s">
        <v>392</v>
      </c>
      <c r="E18" s="73" t="s">
        <v>391</v>
      </c>
      <c r="F18" s="71" t="s">
        <v>361</v>
      </c>
      <c r="G18" s="71" t="s">
        <v>512</v>
      </c>
      <c r="H18" s="71" t="s">
        <v>361</v>
      </c>
      <c r="I18" s="115" t="s">
        <v>243</v>
      </c>
      <c r="J18" s="187">
        <v>5510</v>
      </c>
      <c r="K18" s="95"/>
      <c r="L18" s="95"/>
      <c r="M18" s="74"/>
      <c r="N18" s="67">
        <v>14</v>
      </c>
      <c r="O18" s="67">
        <v>14</v>
      </c>
      <c r="P18" s="67">
        <v>1</v>
      </c>
      <c r="Q18" s="66"/>
      <c r="R18" s="67">
        <v>14</v>
      </c>
      <c r="S18" s="67">
        <v>14</v>
      </c>
      <c r="T18" s="67">
        <v>1</v>
      </c>
      <c r="U18" s="67">
        <v>1</v>
      </c>
      <c r="V18" s="67">
        <v>1</v>
      </c>
      <c r="W18" s="67">
        <v>1</v>
      </c>
      <c r="X18" s="67">
        <v>14</v>
      </c>
      <c r="Y18" s="67">
        <v>14</v>
      </c>
      <c r="Z18" s="66">
        <v>1</v>
      </c>
      <c r="AA18" s="66">
        <v>1</v>
      </c>
      <c r="AB18" s="66">
        <v>1</v>
      </c>
      <c r="AC18" s="66">
        <v>1</v>
      </c>
      <c r="AD18" s="66">
        <v>1</v>
      </c>
      <c r="AE18" s="66">
        <v>1</v>
      </c>
      <c r="AF18" s="66">
        <v>1</v>
      </c>
      <c r="AG18" s="66">
        <v>1</v>
      </c>
      <c r="AH18" s="66">
        <v>1</v>
      </c>
      <c r="AI18" s="66">
        <v>1</v>
      </c>
      <c r="AJ18" s="67">
        <v>14</v>
      </c>
      <c r="AK18" s="67">
        <v>14</v>
      </c>
      <c r="AL18" s="67">
        <v>1</v>
      </c>
      <c r="AM18" s="67">
        <v>1</v>
      </c>
      <c r="AN18" s="67">
        <v>1</v>
      </c>
      <c r="AO18" s="67">
        <v>1</v>
      </c>
      <c r="AP18" s="67">
        <v>1</v>
      </c>
      <c r="AQ18" s="67">
        <v>1</v>
      </c>
      <c r="AR18" s="67">
        <v>14</v>
      </c>
      <c r="AS18" s="67"/>
      <c r="AT18" s="67"/>
      <c r="AU18" s="67"/>
      <c r="AV18" s="67">
        <v>14</v>
      </c>
      <c r="AW18" s="67"/>
      <c r="AX18" s="30"/>
    </row>
    <row r="19" spans="1:50" s="62" customFormat="1" ht="15" x14ac:dyDescent="0.2">
      <c r="A19" s="114"/>
      <c r="B19" s="71" t="s">
        <v>339</v>
      </c>
      <c r="C19" s="64" t="s">
        <v>601</v>
      </c>
      <c r="D19" s="73" t="s">
        <v>53</v>
      </c>
      <c r="E19" s="73" t="s">
        <v>85</v>
      </c>
      <c r="F19" s="71" t="s">
        <v>128</v>
      </c>
      <c r="G19" s="71" t="s">
        <v>151</v>
      </c>
      <c r="H19" s="71" t="s">
        <v>363</v>
      </c>
      <c r="I19" s="67" t="s">
        <v>243</v>
      </c>
      <c r="J19" s="74"/>
      <c r="K19" s="95"/>
      <c r="L19" s="95"/>
      <c r="M19" s="74"/>
      <c r="N19" s="67">
        <v>6</v>
      </c>
      <c r="O19" s="67">
        <v>6</v>
      </c>
      <c r="P19" s="67">
        <v>1</v>
      </c>
      <c r="Q19" s="66"/>
      <c r="R19" s="67">
        <v>6</v>
      </c>
      <c r="S19" s="67">
        <v>6</v>
      </c>
      <c r="T19" s="67"/>
      <c r="U19" s="67"/>
      <c r="V19" s="67">
        <v>1</v>
      </c>
      <c r="W19" s="67">
        <v>1</v>
      </c>
      <c r="X19" s="67">
        <v>6</v>
      </c>
      <c r="Y19" s="67">
        <v>6</v>
      </c>
      <c r="Z19" s="66"/>
      <c r="AA19" s="66"/>
      <c r="AB19" s="66">
        <v>1</v>
      </c>
      <c r="AC19" s="66">
        <v>2</v>
      </c>
      <c r="AD19" s="66">
        <v>1</v>
      </c>
      <c r="AE19" s="66">
        <v>1</v>
      </c>
      <c r="AF19" s="66">
        <v>1</v>
      </c>
      <c r="AG19" s="66">
        <v>1</v>
      </c>
      <c r="AH19" s="66">
        <v>1</v>
      </c>
      <c r="AI19" s="66">
        <v>1</v>
      </c>
      <c r="AJ19" s="67">
        <v>0</v>
      </c>
      <c r="AK19" s="67">
        <v>0</v>
      </c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30"/>
    </row>
    <row r="20" spans="1:50" s="62" customFormat="1" x14ac:dyDescent="0.2">
      <c r="A20" s="114"/>
      <c r="B20" s="71" t="s">
        <v>339</v>
      </c>
      <c r="C20" s="64" t="s">
        <v>601</v>
      </c>
      <c r="D20" s="73" t="s">
        <v>54</v>
      </c>
      <c r="E20" s="73" t="s">
        <v>86</v>
      </c>
      <c r="F20" s="71" t="s">
        <v>418</v>
      </c>
      <c r="G20" s="71" t="s">
        <v>151</v>
      </c>
      <c r="H20" s="71" t="s">
        <v>363</v>
      </c>
      <c r="I20" s="67" t="s">
        <v>243</v>
      </c>
      <c r="J20" s="74"/>
      <c r="K20" s="95"/>
      <c r="L20" s="95"/>
      <c r="M20" s="74"/>
      <c r="N20" s="67">
        <v>6</v>
      </c>
      <c r="O20" s="67">
        <v>6</v>
      </c>
      <c r="P20" s="67">
        <v>1</v>
      </c>
      <c r="Q20" s="66"/>
      <c r="R20" s="67">
        <v>6</v>
      </c>
      <c r="S20" s="67">
        <v>6</v>
      </c>
      <c r="T20" s="67">
        <v>1</v>
      </c>
      <c r="U20" s="67">
        <v>1</v>
      </c>
      <c r="V20" s="67"/>
      <c r="W20" s="67"/>
      <c r="X20" s="67">
        <v>6</v>
      </c>
      <c r="Y20" s="67">
        <v>6</v>
      </c>
      <c r="Z20" s="66">
        <v>1</v>
      </c>
      <c r="AA20" s="66">
        <v>1</v>
      </c>
      <c r="AB20" s="66">
        <v>0</v>
      </c>
      <c r="AC20" s="66">
        <v>1</v>
      </c>
      <c r="AD20" s="66">
        <v>0</v>
      </c>
      <c r="AE20" s="66">
        <v>1</v>
      </c>
      <c r="AF20" s="66">
        <v>0</v>
      </c>
      <c r="AG20" s="66">
        <v>1</v>
      </c>
      <c r="AH20" s="66">
        <v>0</v>
      </c>
      <c r="AI20" s="66">
        <v>1</v>
      </c>
      <c r="AJ20" s="67">
        <v>0</v>
      </c>
      <c r="AK20" s="67">
        <v>0</v>
      </c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</row>
    <row r="21" spans="1:50" s="62" customFormat="1" ht="15" x14ac:dyDescent="0.2">
      <c r="A21" s="69"/>
      <c r="B21" s="69" t="s">
        <v>339</v>
      </c>
      <c r="C21" s="69"/>
      <c r="D21" s="69"/>
      <c r="E21" s="69" t="s">
        <v>354</v>
      </c>
      <c r="F21" s="69"/>
      <c r="G21" s="69"/>
      <c r="H21" s="69"/>
      <c r="I21" s="69"/>
      <c r="J21" s="69"/>
      <c r="K21" s="69"/>
      <c r="L21" s="69"/>
      <c r="M21" s="69"/>
      <c r="N21" s="70">
        <f t="shared" ref="N21:S21" si="5">SUM(N18:N20)</f>
        <v>26</v>
      </c>
      <c r="O21" s="70">
        <f t="shared" si="5"/>
        <v>26</v>
      </c>
      <c r="P21" s="70">
        <f t="shared" si="5"/>
        <v>3</v>
      </c>
      <c r="Q21" s="70">
        <f t="shared" si="5"/>
        <v>0</v>
      </c>
      <c r="R21" s="70">
        <f t="shared" si="5"/>
        <v>26</v>
      </c>
      <c r="S21" s="70">
        <f t="shared" si="5"/>
        <v>26</v>
      </c>
      <c r="T21" s="70">
        <f t="shared" ref="T21:AW21" si="6">SUM(T18:T20)</f>
        <v>2</v>
      </c>
      <c r="U21" s="70">
        <f t="shared" si="6"/>
        <v>2</v>
      </c>
      <c r="V21" s="70">
        <f t="shared" si="6"/>
        <v>2</v>
      </c>
      <c r="W21" s="70">
        <f t="shared" si="6"/>
        <v>2</v>
      </c>
      <c r="X21" s="70">
        <f t="shared" si="6"/>
        <v>26</v>
      </c>
      <c r="Y21" s="70">
        <f>SUM(Y18:Y20)</f>
        <v>26</v>
      </c>
      <c r="Z21" s="70">
        <f t="shared" si="6"/>
        <v>2</v>
      </c>
      <c r="AA21" s="70">
        <f t="shared" si="6"/>
        <v>2</v>
      </c>
      <c r="AB21" s="70">
        <f t="shared" si="6"/>
        <v>2</v>
      </c>
      <c r="AC21" s="70">
        <f t="shared" si="6"/>
        <v>4</v>
      </c>
      <c r="AD21" s="70">
        <f t="shared" si="6"/>
        <v>2</v>
      </c>
      <c r="AE21" s="70">
        <f t="shared" si="6"/>
        <v>3</v>
      </c>
      <c r="AF21" s="70">
        <f t="shared" si="6"/>
        <v>2</v>
      </c>
      <c r="AG21" s="70">
        <f t="shared" si="6"/>
        <v>3</v>
      </c>
      <c r="AH21" s="70">
        <f t="shared" si="6"/>
        <v>2</v>
      </c>
      <c r="AI21" s="70">
        <f t="shared" si="6"/>
        <v>3</v>
      </c>
      <c r="AJ21" s="70">
        <f t="shared" si="6"/>
        <v>14</v>
      </c>
      <c r="AK21" s="70">
        <f>SUM(AK18:AK20)</f>
        <v>14</v>
      </c>
      <c r="AL21" s="70">
        <f t="shared" si="6"/>
        <v>1</v>
      </c>
      <c r="AM21" s="70">
        <f t="shared" si="6"/>
        <v>1</v>
      </c>
      <c r="AN21" s="70">
        <f t="shared" si="6"/>
        <v>1</v>
      </c>
      <c r="AO21" s="70">
        <f t="shared" si="6"/>
        <v>1</v>
      </c>
      <c r="AP21" s="70">
        <f t="shared" si="6"/>
        <v>1</v>
      </c>
      <c r="AQ21" s="70">
        <f t="shared" si="6"/>
        <v>1</v>
      </c>
      <c r="AR21" s="70">
        <f t="shared" si="6"/>
        <v>14</v>
      </c>
      <c r="AS21" s="70">
        <f t="shared" si="6"/>
        <v>0</v>
      </c>
      <c r="AT21" s="70">
        <f t="shared" si="6"/>
        <v>0</v>
      </c>
      <c r="AU21" s="70">
        <f t="shared" si="6"/>
        <v>0</v>
      </c>
      <c r="AV21" s="70">
        <f t="shared" si="6"/>
        <v>14</v>
      </c>
      <c r="AW21" s="70">
        <f t="shared" si="6"/>
        <v>0</v>
      </c>
    </row>
    <row r="22" spans="1:50" s="62" customFormat="1" ht="15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</row>
    <row r="23" spans="1:50" s="62" customFormat="1" x14ac:dyDescent="0.2">
      <c r="A23" s="75"/>
      <c r="B23" s="77" t="s">
        <v>344</v>
      </c>
      <c r="C23" s="64" t="s">
        <v>601</v>
      </c>
      <c r="D23" s="73" t="s">
        <v>187</v>
      </c>
      <c r="E23" s="73" t="s">
        <v>64</v>
      </c>
      <c r="F23" s="67" t="s">
        <v>125</v>
      </c>
      <c r="G23" s="71" t="s">
        <v>151</v>
      </c>
      <c r="H23" s="71" t="s">
        <v>363</v>
      </c>
      <c r="I23" s="67" t="s">
        <v>243</v>
      </c>
      <c r="J23" s="74"/>
      <c r="K23" s="95"/>
      <c r="L23" s="95"/>
      <c r="M23" s="74"/>
      <c r="N23" s="67">
        <v>6</v>
      </c>
      <c r="O23" s="67">
        <v>6</v>
      </c>
      <c r="P23" s="67">
        <v>1</v>
      </c>
      <c r="Q23" s="66"/>
      <c r="R23" s="67">
        <v>6</v>
      </c>
      <c r="S23" s="67">
        <v>6</v>
      </c>
      <c r="T23" s="67">
        <v>1</v>
      </c>
      <c r="U23" s="67">
        <v>1</v>
      </c>
      <c r="V23" s="67">
        <v>1</v>
      </c>
      <c r="W23" s="67">
        <v>1</v>
      </c>
      <c r="X23" s="67">
        <v>6</v>
      </c>
      <c r="Y23" s="67">
        <v>6</v>
      </c>
      <c r="Z23" s="66">
        <v>1</v>
      </c>
      <c r="AA23" s="66">
        <v>1</v>
      </c>
      <c r="AB23" s="66">
        <v>1</v>
      </c>
      <c r="AC23" s="66">
        <v>1</v>
      </c>
      <c r="AD23" s="66">
        <v>1</v>
      </c>
      <c r="AE23" s="66">
        <v>1</v>
      </c>
      <c r="AF23" s="66"/>
      <c r="AG23" s="66"/>
      <c r="AH23" s="66"/>
      <c r="AI23" s="66"/>
      <c r="AJ23" s="67">
        <v>0</v>
      </c>
      <c r="AK23" s="67">
        <v>0</v>
      </c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</row>
    <row r="24" spans="1:50" s="62" customFormat="1" ht="15.75" x14ac:dyDescent="0.2">
      <c r="A24" s="75"/>
      <c r="B24" s="71" t="s">
        <v>344</v>
      </c>
      <c r="C24" s="64" t="s">
        <v>601</v>
      </c>
      <c r="D24" s="73" t="s">
        <v>65</v>
      </c>
      <c r="E24" s="73" t="s">
        <v>66</v>
      </c>
      <c r="F24" s="71" t="s">
        <v>128</v>
      </c>
      <c r="G24" s="71" t="s">
        <v>352</v>
      </c>
      <c r="H24" s="71" t="s">
        <v>363</v>
      </c>
      <c r="I24" s="67" t="s">
        <v>243</v>
      </c>
      <c r="J24" s="187">
        <v>22600</v>
      </c>
      <c r="K24" s="156" t="s">
        <v>419</v>
      </c>
      <c r="L24" s="95"/>
      <c r="M24" s="74"/>
      <c r="N24" s="67">
        <v>24</v>
      </c>
      <c r="O24" s="67">
        <v>14</v>
      </c>
      <c r="P24" s="67">
        <v>1</v>
      </c>
      <c r="Q24" s="66"/>
      <c r="R24" s="67">
        <v>24</v>
      </c>
      <c r="S24" s="67">
        <v>14</v>
      </c>
      <c r="T24" s="67">
        <v>1</v>
      </c>
      <c r="U24" s="67">
        <v>1</v>
      </c>
      <c r="V24" s="67">
        <v>1</v>
      </c>
      <c r="W24" s="67">
        <v>1</v>
      </c>
      <c r="X24" s="67">
        <v>24</v>
      </c>
      <c r="Y24" s="67">
        <v>14</v>
      </c>
      <c r="Z24" s="66">
        <v>2</v>
      </c>
      <c r="AA24" s="66">
        <v>2</v>
      </c>
      <c r="AB24" s="66">
        <v>2</v>
      </c>
      <c r="AC24" s="66">
        <v>2</v>
      </c>
      <c r="AD24" s="66">
        <v>2</v>
      </c>
      <c r="AE24" s="66">
        <v>2</v>
      </c>
      <c r="AF24" s="66">
        <v>2</v>
      </c>
      <c r="AG24" s="66">
        <v>2</v>
      </c>
      <c r="AH24" s="66">
        <v>2</v>
      </c>
      <c r="AI24" s="66">
        <v>2</v>
      </c>
      <c r="AJ24" s="67">
        <v>24</v>
      </c>
      <c r="AK24" s="67">
        <v>14</v>
      </c>
      <c r="AL24" s="67">
        <v>1</v>
      </c>
      <c r="AM24" s="67">
        <v>1</v>
      </c>
      <c r="AN24" s="67">
        <v>1</v>
      </c>
      <c r="AO24" s="67">
        <v>1</v>
      </c>
      <c r="AP24" s="67">
        <v>1</v>
      </c>
      <c r="AQ24" s="67">
        <v>1</v>
      </c>
      <c r="AR24" s="67"/>
      <c r="AS24" s="67"/>
      <c r="AT24" s="67"/>
      <c r="AU24" s="67"/>
      <c r="AV24" s="67"/>
      <c r="AW24" s="67"/>
      <c r="AX24" s="62" t="s">
        <v>612</v>
      </c>
    </row>
    <row r="25" spans="1:50" s="62" customFormat="1" ht="15.75" x14ac:dyDescent="0.2">
      <c r="A25" s="114"/>
      <c r="B25" s="71" t="s">
        <v>344</v>
      </c>
      <c r="C25" s="64" t="s">
        <v>601</v>
      </c>
      <c r="D25" s="73" t="s">
        <v>62</v>
      </c>
      <c r="E25" s="73" t="s">
        <v>63</v>
      </c>
      <c r="F25" s="79" t="s">
        <v>412</v>
      </c>
      <c r="G25" s="11" t="s">
        <v>532</v>
      </c>
      <c r="H25" s="71" t="s">
        <v>363</v>
      </c>
      <c r="I25" s="67" t="s">
        <v>243</v>
      </c>
      <c r="J25" s="74"/>
      <c r="K25" s="156" t="s">
        <v>419</v>
      </c>
      <c r="L25" s="98"/>
      <c r="M25" s="127"/>
      <c r="N25" s="66">
        <v>14</v>
      </c>
      <c r="O25" s="66">
        <v>14</v>
      </c>
      <c r="P25" s="66">
        <v>1</v>
      </c>
      <c r="Q25" s="66"/>
      <c r="R25" s="66">
        <v>14</v>
      </c>
      <c r="S25" s="66">
        <v>14</v>
      </c>
      <c r="T25" s="67">
        <v>1</v>
      </c>
      <c r="U25" s="67">
        <v>1</v>
      </c>
      <c r="V25" s="67">
        <v>1</v>
      </c>
      <c r="W25" s="67">
        <v>1</v>
      </c>
      <c r="X25" s="66">
        <v>14</v>
      </c>
      <c r="Y25" s="66">
        <v>14</v>
      </c>
      <c r="Z25" s="66">
        <v>1</v>
      </c>
      <c r="AA25" s="66">
        <v>1</v>
      </c>
      <c r="AB25" s="66">
        <v>1</v>
      </c>
      <c r="AC25" s="66">
        <v>1</v>
      </c>
      <c r="AD25" s="66">
        <v>1</v>
      </c>
      <c r="AE25" s="66">
        <v>1</v>
      </c>
      <c r="AF25" s="66">
        <v>1</v>
      </c>
      <c r="AG25" s="67">
        <v>1</v>
      </c>
      <c r="AH25" s="66">
        <v>1</v>
      </c>
      <c r="AI25" s="67">
        <v>1</v>
      </c>
      <c r="AJ25" s="66">
        <v>14</v>
      </c>
      <c r="AK25" s="66">
        <v>14</v>
      </c>
      <c r="AL25" s="67">
        <v>1</v>
      </c>
      <c r="AM25" s="67">
        <v>1</v>
      </c>
      <c r="AN25" s="67">
        <v>1</v>
      </c>
      <c r="AO25" s="67">
        <v>1</v>
      </c>
      <c r="AP25" s="67">
        <v>1</v>
      </c>
      <c r="AQ25" s="67">
        <v>1</v>
      </c>
      <c r="AR25" s="67">
        <v>14</v>
      </c>
      <c r="AS25" s="67"/>
      <c r="AT25" s="67"/>
      <c r="AU25" s="67"/>
      <c r="AV25" s="67">
        <v>14</v>
      </c>
      <c r="AW25" s="67"/>
    </row>
    <row r="26" spans="1:50" s="62" customFormat="1" x14ac:dyDescent="0.2">
      <c r="A26" s="75"/>
      <c r="B26" s="71" t="s">
        <v>344</v>
      </c>
      <c r="C26" s="64" t="s">
        <v>601</v>
      </c>
      <c r="D26" s="73" t="s">
        <v>67</v>
      </c>
      <c r="E26" s="73" t="s">
        <v>68</v>
      </c>
      <c r="F26" s="71" t="s">
        <v>129</v>
      </c>
      <c r="G26" s="11" t="s">
        <v>532</v>
      </c>
      <c r="H26" s="71" t="s">
        <v>363</v>
      </c>
      <c r="I26" s="67" t="s">
        <v>243</v>
      </c>
      <c r="J26" s="74"/>
      <c r="K26" s="95"/>
      <c r="L26" s="95"/>
      <c r="M26" s="74"/>
      <c r="N26" s="67">
        <v>18</v>
      </c>
      <c r="O26" s="67">
        <v>18</v>
      </c>
      <c r="P26" s="67">
        <v>1</v>
      </c>
      <c r="Q26" s="66"/>
      <c r="R26" s="67">
        <v>18</v>
      </c>
      <c r="S26" s="67">
        <v>18</v>
      </c>
      <c r="T26" s="67">
        <v>1</v>
      </c>
      <c r="U26" s="67">
        <v>1</v>
      </c>
      <c r="V26" s="67">
        <v>1</v>
      </c>
      <c r="W26" s="67">
        <v>1</v>
      </c>
      <c r="X26" s="67">
        <v>18</v>
      </c>
      <c r="Y26" s="67">
        <v>18</v>
      </c>
      <c r="Z26" s="66">
        <v>1</v>
      </c>
      <c r="AA26" s="66">
        <v>1</v>
      </c>
      <c r="AB26" s="66">
        <v>1</v>
      </c>
      <c r="AC26" s="66">
        <v>1</v>
      </c>
      <c r="AD26" s="66">
        <v>1</v>
      </c>
      <c r="AE26" s="66">
        <v>1</v>
      </c>
      <c r="AF26" s="66">
        <v>1</v>
      </c>
      <c r="AG26" s="66">
        <v>1</v>
      </c>
      <c r="AH26" s="66">
        <v>1</v>
      </c>
      <c r="AI26" s="66">
        <v>1</v>
      </c>
      <c r="AJ26" s="67">
        <v>18</v>
      </c>
      <c r="AK26" s="67">
        <v>18</v>
      </c>
      <c r="AL26" s="67">
        <v>1</v>
      </c>
      <c r="AM26" s="67">
        <v>1</v>
      </c>
      <c r="AN26" s="67">
        <v>1</v>
      </c>
      <c r="AO26" s="67">
        <v>1</v>
      </c>
      <c r="AP26" s="67">
        <v>1</v>
      </c>
      <c r="AQ26" s="67">
        <v>1</v>
      </c>
      <c r="AR26" s="67"/>
      <c r="AS26" s="67"/>
      <c r="AT26" s="67"/>
      <c r="AU26" s="67"/>
      <c r="AV26" s="67">
        <v>14</v>
      </c>
      <c r="AW26" s="67"/>
    </row>
    <row r="27" spans="1:50" s="62" customFormat="1" x14ac:dyDescent="0.2">
      <c r="A27" s="114"/>
      <c r="B27" s="71" t="s">
        <v>344</v>
      </c>
      <c r="C27" s="64" t="s">
        <v>601</v>
      </c>
      <c r="D27" s="73" t="s">
        <v>189</v>
      </c>
      <c r="E27" s="73" t="s">
        <v>153</v>
      </c>
      <c r="F27" s="79" t="s">
        <v>125</v>
      </c>
      <c r="G27" s="71" t="s">
        <v>151</v>
      </c>
      <c r="H27" s="71" t="s">
        <v>363</v>
      </c>
      <c r="I27" s="182" t="s">
        <v>503</v>
      </c>
      <c r="J27" s="74"/>
      <c r="K27" s="98"/>
      <c r="L27" s="98"/>
      <c r="M27" s="127"/>
      <c r="N27" s="66">
        <v>6</v>
      </c>
      <c r="O27" s="66">
        <v>6</v>
      </c>
      <c r="P27" s="66">
        <v>1</v>
      </c>
      <c r="Q27" s="66"/>
      <c r="R27" s="66">
        <v>6</v>
      </c>
      <c r="S27" s="66">
        <v>6</v>
      </c>
      <c r="T27" s="67">
        <v>0</v>
      </c>
      <c r="U27" s="67">
        <v>1</v>
      </c>
      <c r="V27" s="67">
        <v>1</v>
      </c>
      <c r="W27" s="67">
        <v>1</v>
      </c>
      <c r="X27" s="66">
        <v>6</v>
      </c>
      <c r="Y27" s="66">
        <v>6</v>
      </c>
      <c r="Z27" s="66"/>
      <c r="AA27" s="66"/>
      <c r="AB27" s="66">
        <v>1</v>
      </c>
      <c r="AC27" s="66">
        <v>1</v>
      </c>
      <c r="AD27" s="66">
        <v>1</v>
      </c>
      <c r="AE27" s="66">
        <v>1</v>
      </c>
      <c r="AF27" s="67">
        <v>1</v>
      </c>
      <c r="AG27" s="67">
        <v>1</v>
      </c>
      <c r="AH27" s="67">
        <v>1</v>
      </c>
      <c r="AI27" s="67">
        <v>1</v>
      </c>
      <c r="AJ27" s="66">
        <v>0</v>
      </c>
      <c r="AK27" s="66">
        <v>0</v>
      </c>
      <c r="AL27" s="66"/>
      <c r="AM27" s="66"/>
      <c r="AN27" s="66"/>
      <c r="AO27" s="67"/>
      <c r="AP27" s="67"/>
      <c r="AQ27" s="67"/>
      <c r="AR27" s="67"/>
      <c r="AS27" s="67"/>
      <c r="AT27" s="67"/>
      <c r="AU27" s="67"/>
      <c r="AV27" s="67"/>
      <c r="AW27" s="67"/>
    </row>
    <row r="28" spans="1:50" s="62" customFormat="1" x14ac:dyDescent="0.2">
      <c r="A28" s="114"/>
      <c r="B28" s="71" t="s">
        <v>344</v>
      </c>
      <c r="C28" s="64" t="s">
        <v>601</v>
      </c>
      <c r="D28" s="73" t="s">
        <v>180</v>
      </c>
      <c r="E28" s="73" t="s">
        <v>181</v>
      </c>
      <c r="F28" s="79" t="s">
        <v>127</v>
      </c>
      <c r="G28" s="11" t="s">
        <v>532</v>
      </c>
      <c r="H28" s="71" t="s">
        <v>363</v>
      </c>
      <c r="I28" s="67" t="s">
        <v>243</v>
      </c>
      <c r="J28" s="74"/>
      <c r="K28" s="98"/>
      <c r="L28" s="98"/>
      <c r="M28" s="127"/>
      <c r="N28" s="67">
        <v>18</v>
      </c>
      <c r="O28" s="67">
        <v>18</v>
      </c>
      <c r="P28" s="67">
        <v>1</v>
      </c>
      <c r="Q28" s="66"/>
      <c r="R28" s="67">
        <v>18</v>
      </c>
      <c r="S28" s="67">
        <v>18</v>
      </c>
      <c r="T28" s="67">
        <v>1</v>
      </c>
      <c r="U28" s="67">
        <v>1</v>
      </c>
      <c r="V28" s="67">
        <v>1</v>
      </c>
      <c r="W28" s="67">
        <v>1</v>
      </c>
      <c r="X28" s="67">
        <v>18</v>
      </c>
      <c r="Y28" s="67">
        <v>18</v>
      </c>
      <c r="Z28" s="66">
        <v>1</v>
      </c>
      <c r="AA28" s="66">
        <v>1</v>
      </c>
      <c r="AB28" s="66">
        <v>1</v>
      </c>
      <c r="AC28" s="66">
        <v>1</v>
      </c>
      <c r="AD28" s="66">
        <v>1</v>
      </c>
      <c r="AE28" s="66">
        <v>1</v>
      </c>
      <c r="AF28" s="66">
        <v>1</v>
      </c>
      <c r="AG28" s="66">
        <v>1</v>
      </c>
      <c r="AH28" s="66">
        <v>1</v>
      </c>
      <c r="AI28" s="66">
        <v>1</v>
      </c>
      <c r="AJ28" s="67">
        <v>18</v>
      </c>
      <c r="AK28" s="67">
        <v>18</v>
      </c>
      <c r="AL28" s="67">
        <v>1</v>
      </c>
      <c r="AM28" s="67">
        <v>1</v>
      </c>
      <c r="AN28" s="67">
        <v>1</v>
      </c>
      <c r="AO28" s="67">
        <v>1</v>
      </c>
      <c r="AP28" s="67">
        <v>1</v>
      </c>
      <c r="AQ28" s="67">
        <v>1</v>
      </c>
      <c r="AR28" s="67"/>
      <c r="AS28" s="67"/>
      <c r="AT28" s="67"/>
      <c r="AU28" s="67"/>
      <c r="AV28" s="67"/>
      <c r="AW28" s="67"/>
    </row>
    <row r="29" spans="1:50" s="62" customFormat="1" ht="15" x14ac:dyDescent="0.2">
      <c r="A29" s="69"/>
      <c r="B29" s="69" t="s">
        <v>344</v>
      </c>
      <c r="C29" s="69"/>
      <c r="D29" s="69"/>
      <c r="E29" s="69" t="s">
        <v>354</v>
      </c>
      <c r="F29" s="69"/>
      <c r="G29" s="69"/>
      <c r="H29" s="69"/>
      <c r="I29" s="69"/>
      <c r="J29" s="69"/>
      <c r="K29" s="69"/>
      <c r="L29" s="69"/>
      <c r="M29" s="69"/>
      <c r="N29" s="70">
        <f>SUM(N23:N28)</f>
        <v>86</v>
      </c>
      <c r="O29" s="70">
        <f t="shared" ref="O29:AW29" si="7">SUM(O23:O28)</f>
        <v>76</v>
      </c>
      <c r="P29" s="70">
        <f t="shared" si="7"/>
        <v>6</v>
      </c>
      <c r="Q29" s="70">
        <f t="shared" si="7"/>
        <v>0</v>
      </c>
      <c r="R29" s="70">
        <f>SUM(R23:R28)</f>
        <v>86</v>
      </c>
      <c r="S29" s="70">
        <f>SUM(S23:S28)</f>
        <v>76</v>
      </c>
      <c r="T29" s="70">
        <f t="shared" si="7"/>
        <v>5</v>
      </c>
      <c r="U29" s="70">
        <f t="shared" si="7"/>
        <v>6</v>
      </c>
      <c r="V29" s="70">
        <f t="shared" si="7"/>
        <v>6</v>
      </c>
      <c r="W29" s="70">
        <f t="shared" si="7"/>
        <v>6</v>
      </c>
      <c r="X29" s="70">
        <f>SUM(X23:X28)</f>
        <v>86</v>
      </c>
      <c r="Y29" s="70">
        <f>SUM(Y23:Y28)</f>
        <v>76</v>
      </c>
      <c r="Z29" s="70">
        <f t="shared" si="7"/>
        <v>6</v>
      </c>
      <c r="AA29" s="70">
        <f t="shared" si="7"/>
        <v>6</v>
      </c>
      <c r="AB29" s="70">
        <f t="shared" si="7"/>
        <v>7</v>
      </c>
      <c r="AC29" s="70">
        <f t="shared" si="7"/>
        <v>7</v>
      </c>
      <c r="AD29" s="70">
        <f>SUM(AD23:AD28)</f>
        <v>7</v>
      </c>
      <c r="AE29" s="70">
        <f>SUM(AE23:AE28)</f>
        <v>7</v>
      </c>
      <c r="AF29" s="70">
        <f>SUM(AF23:AF28)</f>
        <v>6</v>
      </c>
      <c r="AG29" s="70">
        <f t="shared" si="7"/>
        <v>6</v>
      </c>
      <c r="AH29" s="70">
        <f t="shared" si="7"/>
        <v>6</v>
      </c>
      <c r="AI29" s="70">
        <f t="shared" si="7"/>
        <v>6</v>
      </c>
      <c r="AJ29" s="70">
        <f>SUM(AJ23:AJ28)</f>
        <v>74</v>
      </c>
      <c r="AK29" s="70">
        <f>SUM(AK23:AK28)</f>
        <v>64</v>
      </c>
      <c r="AL29" s="70">
        <f t="shared" si="7"/>
        <v>4</v>
      </c>
      <c r="AM29" s="70">
        <f t="shared" si="7"/>
        <v>4</v>
      </c>
      <c r="AN29" s="70">
        <f t="shared" si="7"/>
        <v>4</v>
      </c>
      <c r="AO29" s="70">
        <f t="shared" si="7"/>
        <v>4</v>
      </c>
      <c r="AP29" s="70">
        <f t="shared" si="7"/>
        <v>4</v>
      </c>
      <c r="AQ29" s="70">
        <f t="shared" si="7"/>
        <v>4</v>
      </c>
      <c r="AR29" s="70">
        <f t="shared" si="7"/>
        <v>14</v>
      </c>
      <c r="AS29" s="70">
        <f t="shared" si="7"/>
        <v>0</v>
      </c>
      <c r="AT29" s="70">
        <f t="shared" si="7"/>
        <v>0</v>
      </c>
      <c r="AU29" s="70">
        <f t="shared" si="7"/>
        <v>0</v>
      </c>
      <c r="AV29" s="70">
        <f t="shared" si="7"/>
        <v>28</v>
      </c>
      <c r="AW29" s="70">
        <f t="shared" si="7"/>
        <v>0</v>
      </c>
    </row>
    <row r="30" spans="1:50" s="62" customFormat="1" x14ac:dyDescent="0.2">
      <c r="A30" s="114"/>
      <c r="B30" s="71"/>
      <c r="C30" s="72"/>
      <c r="D30" s="73"/>
      <c r="E30" s="73"/>
      <c r="F30" s="79"/>
      <c r="G30" s="71"/>
      <c r="H30" s="71"/>
      <c r="I30" s="67"/>
      <c r="J30" s="74"/>
      <c r="K30" s="98"/>
      <c r="L30" s="98"/>
      <c r="M30" s="127"/>
      <c r="N30" s="67"/>
      <c r="O30" s="67"/>
      <c r="P30" s="67"/>
      <c r="Q30" s="66"/>
      <c r="R30" s="67"/>
      <c r="S30" s="67"/>
      <c r="T30" s="67"/>
      <c r="U30" s="67"/>
      <c r="V30" s="67"/>
      <c r="W30" s="67"/>
      <c r="X30" s="67"/>
      <c r="Y30" s="67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</row>
    <row r="31" spans="1:50" s="62" customFormat="1" x14ac:dyDescent="0.2">
      <c r="A31" s="114"/>
      <c r="B31" s="71" t="s">
        <v>336</v>
      </c>
      <c r="C31" s="64" t="s">
        <v>601</v>
      </c>
      <c r="D31" s="73" t="s">
        <v>204</v>
      </c>
      <c r="E31" s="73" t="s">
        <v>205</v>
      </c>
      <c r="F31" s="71" t="s">
        <v>126</v>
      </c>
      <c r="G31" s="71" t="s">
        <v>242</v>
      </c>
      <c r="H31" s="71" t="s">
        <v>363</v>
      </c>
      <c r="I31" s="67" t="s">
        <v>243</v>
      </c>
      <c r="J31" s="74"/>
      <c r="K31" s="95"/>
      <c r="L31" s="95"/>
      <c r="M31" s="74"/>
      <c r="N31" s="66">
        <v>24</v>
      </c>
      <c r="O31" s="66">
        <v>24</v>
      </c>
      <c r="P31" s="66">
        <v>1</v>
      </c>
      <c r="Q31" s="66"/>
      <c r="R31" s="66">
        <v>24</v>
      </c>
      <c r="S31" s="66">
        <v>24</v>
      </c>
      <c r="T31" s="67">
        <v>1</v>
      </c>
      <c r="U31" s="67">
        <v>1</v>
      </c>
      <c r="V31" s="67">
        <v>1</v>
      </c>
      <c r="W31" s="67">
        <v>1</v>
      </c>
      <c r="X31" s="66">
        <v>24</v>
      </c>
      <c r="Y31" s="66">
        <v>24</v>
      </c>
      <c r="Z31" s="66">
        <v>2</v>
      </c>
      <c r="AA31" s="66">
        <v>1</v>
      </c>
      <c r="AB31" s="66">
        <v>2</v>
      </c>
      <c r="AC31" s="66">
        <v>1</v>
      </c>
      <c r="AD31" s="66">
        <v>2</v>
      </c>
      <c r="AE31" s="66">
        <v>1</v>
      </c>
      <c r="AF31" s="67">
        <v>2</v>
      </c>
      <c r="AG31" s="182">
        <v>0</v>
      </c>
      <c r="AH31" s="67">
        <v>2</v>
      </c>
      <c r="AI31" s="67">
        <v>1</v>
      </c>
      <c r="AJ31" s="66">
        <v>24</v>
      </c>
      <c r="AK31" s="66">
        <v>24</v>
      </c>
      <c r="AL31" s="67">
        <v>1</v>
      </c>
      <c r="AM31" s="67">
        <v>1</v>
      </c>
      <c r="AN31" s="67">
        <v>1</v>
      </c>
      <c r="AO31" s="67">
        <v>1</v>
      </c>
      <c r="AP31" s="67">
        <v>1</v>
      </c>
      <c r="AQ31" s="67">
        <v>1</v>
      </c>
    </row>
    <row r="32" spans="1:50" s="62" customFormat="1" ht="15.75" x14ac:dyDescent="0.2">
      <c r="A32" s="114"/>
      <c r="B32" s="71" t="s">
        <v>336</v>
      </c>
      <c r="C32" s="64" t="s">
        <v>601</v>
      </c>
      <c r="D32" s="73" t="s">
        <v>199</v>
      </c>
      <c r="E32" s="73" t="s">
        <v>182</v>
      </c>
      <c r="F32" s="71" t="s">
        <v>128</v>
      </c>
      <c r="G32" s="71" t="s">
        <v>512</v>
      </c>
      <c r="H32" s="71" t="s">
        <v>363</v>
      </c>
      <c r="I32" s="67" t="s">
        <v>243</v>
      </c>
      <c r="J32" s="74"/>
      <c r="K32" s="156" t="s">
        <v>419</v>
      </c>
      <c r="L32" s="95"/>
      <c r="M32" s="74"/>
      <c r="N32" s="67">
        <v>18</v>
      </c>
      <c r="O32" s="67">
        <v>18</v>
      </c>
      <c r="P32" s="67">
        <v>1</v>
      </c>
      <c r="Q32" s="66"/>
      <c r="R32" s="67">
        <v>18</v>
      </c>
      <c r="S32" s="67">
        <v>18</v>
      </c>
      <c r="T32" s="67">
        <v>1</v>
      </c>
      <c r="U32" s="67">
        <v>1</v>
      </c>
      <c r="V32" s="67">
        <v>1</v>
      </c>
      <c r="W32" s="67">
        <v>1</v>
      </c>
      <c r="X32" s="67">
        <v>18</v>
      </c>
      <c r="Y32" s="67">
        <v>18</v>
      </c>
      <c r="Z32" s="66">
        <v>1</v>
      </c>
      <c r="AA32" s="66">
        <v>1</v>
      </c>
      <c r="AB32" s="66">
        <v>1</v>
      </c>
      <c r="AC32" s="66">
        <v>1</v>
      </c>
      <c r="AD32" s="66">
        <v>1</v>
      </c>
      <c r="AE32" s="66">
        <v>1</v>
      </c>
      <c r="AF32" s="66">
        <v>1</v>
      </c>
      <c r="AG32" s="66">
        <v>1</v>
      </c>
      <c r="AH32" s="66">
        <v>1</v>
      </c>
      <c r="AI32" s="66">
        <v>1</v>
      </c>
      <c r="AJ32" s="67">
        <v>18</v>
      </c>
      <c r="AK32" s="67">
        <v>18</v>
      </c>
      <c r="AL32" s="67">
        <v>1</v>
      </c>
      <c r="AM32" s="67">
        <v>1</v>
      </c>
      <c r="AN32" s="67">
        <v>1</v>
      </c>
      <c r="AO32" s="67">
        <v>1</v>
      </c>
      <c r="AP32" s="67">
        <v>1</v>
      </c>
      <c r="AQ32" s="67">
        <v>1</v>
      </c>
      <c r="AR32" s="67"/>
      <c r="AS32" s="67"/>
      <c r="AT32" s="67"/>
      <c r="AU32" s="67"/>
      <c r="AV32" s="67"/>
      <c r="AW32" s="67"/>
    </row>
    <row r="33" spans="1:50" s="62" customFormat="1" x14ac:dyDescent="0.2">
      <c r="A33" s="114"/>
      <c r="B33" s="71" t="s">
        <v>336</v>
      </c>
      <c r="C33" s="64" t="s">
        <v>601</v>
      </c>
      <c r="D33" s="73" t="s">
        <v>206</v>
      </c>
      <c r="E33" s="73" t="s">
        <v>207</v>
      </c>
      <c r="F33" s="71" t="s">
        <v>128</v>
      </c>
      <c r="G33" s="71" t="s">
        <v>512</v>
      </c>
      <c r="H33" s="71" t="s">
        <v>363</v>
      </c>
      <c r="I33" s="67" t="s">
        <v>243</v>
      </c>
      <c r="J33" s="74"/>
      <c r="K33" s="95"/>
      <c r="L33" s="95"/>
      <c r="M33" s="74"/>
      <c r="N33" s="66">
        <v>18</v>
      </c>
      <c r="O33" s="66">
        <v>17</v>
      </c>
      <c r="P33" s="66">
        <v>1</v>
      </c>
      <c r="Q33" s="66"/>
      <c r="R33" s="66">
        <v>18</v>
      </c>
      <c r="S33" s="66">
        <v>17</v>
      </c>
      <c r="T33" s="67">
        <v>1</v>
      </c>
      <c r="U33" s="67">
        <v>1</v>
      </c>
      <c r="V33" s="67">
        <v>1</v>
      </c>
      <c r="W33" s="67">
        <v>1</v>
      </c>
      <c r="X33" s="66">
        <v>18</v>
      </c>
      <c r="Y33" s="66">
        <v>17</v>
      </c>
      <c r="Z33" s="66">
        <v>1</v>
      </c>
      <c r="AA33" s="66"/>
      <c r="AB33" s="66">
        <v>1</v>
      </c>
      <c r="AC33" s="66">
        <v>1</v>
      </c>
      <c r="AD33" s="66">
        <v>1</v>
      </c>
      <c r="AE33" s="66">
        <v>1</v>
      </c>
      <c r="AF33" s="66">
        <v>1</v>
      </c>
      <c r="AG33" s="67">
        <v>1</v>
      </c>
      <c r="AH33" s="66">
        <v>1</v>
      </c>
      <c r="AI33" s="67">
        <v>1</v>
      </c>
      <c r="AJ33" s="66">
        <v>18</v>
      </c>
      <c r="AK33" s="66">
        <v>17</v>
      </c>
      <c r="AL33" s="67">
        <v>1</v>
      </c>
      <c r="AM33" s="66">
        <v>1</v>
      </c>
      <c r="AN33" s="67">
        <v>1</v>
      </c>
      <c r="AO33" s="67">
        <v>1</v>
      </c>
      <c r="AP33" s="67">
        <v>1</v>
      </c>
      <c r="AQ33" s="67">
        <v>1</v>
      </c>
    </row>
    <row r="34" spans="1:50" s="62" customFormat="1" ht="15" x14ac:dyDescent="0.2">
      <c r="A34" s="69"/>
      <c r="B34" s="69" t="s">
        <v>336</v>
      </c>
      <c r="C34" s="69"/>
      <c r="D34" s="69"/>
      <c r="E34" s="69" t="s">
        <v>354</v>
      </c>
      <c r="F34" s="69"/>
      <c r="G34" s="69"/>
      <c r="H34" s="69"/>
      <c r="I34" s="69"/>
      <c r="J34" s="69"/>
      <c r="K34" s="69"/>
      <c r="L34" s="69"/>
      <c r="M34" s="69"/>
      <c r="N34" s="70">
        <f t="shared" ref="N34:AW34" si="8">SUM(N31:N33)</f>
        <v>60</v>
      </c>
      <c r="O34" s="70">
        <f t="shared" si="8"/>
        <v>59</v>
      </c>
      <c r="P34" s="70">
        <f t="shared" si="8"/>
        <v>3</v>
      </c>
      <c r="Q34" s="70">
        <f t="shared" si="8"/>
        <v>0</v>
      </c>
      <c r="R34" s="70">
        <f t="shared" si="8"/>
        <v>60</v>
      </c>
      <c r="S34" s="70">
        <f>SUM(S31:S33)</f>
        <v>59</v>
      </c>
      <c r="T34" s="70">
        <f t="shared" si="8"/>
        <v>3</v>
      </c>
      <c r="U34" s="70">
        <f t="shared" si="8"/>
        <v>3</v>
      </c>
      <c r="V34" s="70">
        <f t="shared" si="8"/>
        <v>3</v>
      </c>
      <c r="W34" s="70">
        <f t="shared" si="8"/>
        <v>3</v>
      </c>
      <c r="X34" s="70">
        <f t="shared" si="8"/>
        <v>60</v>
      </c>
      <c r="Y34" s="70">
        <f>SUM(Y31:Y33)</f>
        <v>59</v>
      </c>
      <c r="Z34" s="70">
        <f t="shared" si="8"/>
        <v>4</v>
      </c>
      <c r="AA34" s="70">
        <f t="shared" si="8"/>
        <v>2</v>
      </c>
      <c r="AB34" s="70">
        <f t="shared" si="8"/>
        <v>4</v>
      </c>
      <c r="AC34" s="70">
        <f t="shared" si="8"/>
        <v>3</v>
      </c>
      <c r="AD34" s="70">
        <f t="shared" si="8"/>
        <v>4</v>
      </c>
      <c r="AE34" s="70">
        <f t="shared" si="8"/>
        <v>3</v>
      </c>
      <c r="AF34" s="70">
        <f t="shared" si="8"/>
        <v>4</v>
      </c>
      <c r="AG34" s="70">
        <f t="shared" si="8"/>
        <v>2</v>
      </c>
      <c r="AH34" s="70">
        <f t="shared" si="8"/>
        <v>4</v>
      </c>
      <c r="AI34" s="70">
        <f t="shared" si="8"/>
        <v>3</v>
      </c>
      <c r="AJ34" s="70">
        <f t="shared" si="8"/>
        <v>60</v>
      </c>
      <c r="AK34" s="70">
        <f t="shared" si="8"/>
        <v>59</v>
      </c>
      <c r="AL34" s="70">
        <f t="shared" si="8"/>
        <v>3</v>
      </c>
      <c r="AM34" s="70">
        <f t="shared" si="8"/>
        <v>3</v>
      </c>
      <c r="AN34" s="70">
        <f t="shared" si="8"/>
        <v>3</v>
      </c>
      <c r="AO34" s="70">
        <f t="shared" si="8"/>
        <v>3</v>
      </c>
      <c r="AP34" s="70">
        <f t="shared" si="8"/>
        <v>3</v>
      </c>
      <c r="AQ34" s="70">
        <f t="shared" si="8"/>
        <v>3</v>
      </c>
      <c r="AR34" s="70">
        <f t="shared" si="8"/>
        <v>0</v>
      </c>
      <c r="AS34" s="70">
        <f t="shared" si="8"/>
        <v>0</v>
      </c>
      <c r="AT34" s="70">
        <f t="shared" si="8"/>
        <v>0</v>
      </c>
      <c r="AU34" s="70">
        <f t="shared" si="8"/>
        <v>0</v>
      </c>
      <c r="AV34" s="70">
        <f t="shared" si="8"/>
        <v>0</v>
      </c>
      <c r="AW34" s="70">
        <f t="shared" si="8"/>
        <v>0</v>
      </c>
    </row>
    <row r="35" spans="1:50" s="62" customFormat="1" x14ac:dyDescent="0.2">
      <c r="A35" s="114"/>
      <c r="B35" s="71"/>
      <c r="C35" s="72"/>
      <c r="D35" s="73"/>
      <c r="E35" s="73"/>
      <c r="F35" s="71"/>
      <c r="G35" s="71"/>
      <c r="H35" s="71"/>
      <c r="I35" s="67"/>
      <c r="J35" s="74"/>
      <c r="K35" s="95"/>
      <c r="L35" s="95"/>
      <c r="M35" s="74"/>
      <c r="N35" s="66"/>
      <c r="O35" s="66"/>
      <c r="P35" s="66"/>
      <c r="Q35" s="66"/>
      <c r="R35" s="66"/>
      <c r="S35" s="66"/>
      <c r="T35" s="67"/>
      <c r="U35" s="67"/>
      <c r="V35" s="67"/>
      <c r="W35" s="67"/>
      <c r="X35" s="66"/>
      <c r="Y35" s="66"/>
      <c r="Z35" s="67"/>
      <c r="AA35" s="67"/>
      <c r="AB35" s="66"/>
      <c r="AC35" s="66"/>
      <c r="AD35" s="66"/>
      <c r="AE35" s="66"/>
      <c r="AF35" s="67"/>
      <c r="AG35" s="67"/>
      <c r="AH35" s="67"/>
      <c r="AI35" s="67"/>
      <c r="AJ35" s="66"/>
      <c r="AK35" s="66"/>
      <c r="AL35" s="67"/>
      <c r="AO35" s="67"/>
      <c r="AQ35" s="67"/>
    </row>
    <row r="36" spans="1:50" s="62" customFormat="1" x14ac:dyDescent="0.2">
      <c r="A36" s="76"/>
      <c r="B36" s="71" t="s">
        <v>320</v>
      </c>
      <c r="C36" s="64" t="s">
        <v>601</v>
      </c>
      <c r="D36" s="73" t="s">
        <v>34</v>
      </c>
      <c r="E36" s="73" t="s">
        <v>35</v>
      </c>
      <c r="F36" s="71" t="s">
        <v>128</v>
      </c>
      <c r="G36" s="11" t="s">
        <v>532</v>
      </c>
      <c r="H36" s="71" t="s">
        <v>363</v>
      </c>
      <c r="I36" s="67" t="s">
        <v>243</v>
      </c>
      <c r="J36" s="74"/>
      <c r="K36" s="98"/>
      <c r="L36" s="98"/>
      <c r="M36" s="74"/>
      <c r="N36" s="67">
        <v>18</v>
      </c>
      <c r="O36" s="67">
        <v>18</v>
      </c>
      <c r="P36" s="67">
        <v>1</v>
      </c>
      <c r="Q36" s="66"/>
      <c r="R36" s="67">
        <v>18</v>
      </c>
      <c r="S36" s="67">
        <v>18</v>
      </c>
      <c r="T36" s="67">
        <v>1</v>
      </c>
      <c r="U36" s="67">
        <v>1</v>
      </c>
      <c r="V36" s="67">
        <v>1</v>
      </c>
      <c r="W36" s="67">
        <v>1</v>
      </c>
      <c r="X36" s="67">
        <v>18</v>
      </c>
      <c r="Y36" s="67">
        <v>18</v>
      </c>
      <c r="Z36" s="66">
        <v>1</v>
      </c>
      <c r="AA36" s="66">
        <v>1</v>
      </c>
      <c r="AB36" s="66">
        <v>1</v>
      </c>
      <c r="AC36" s="66">
        <v>1</v>
      </c>
      <c r="AD36" s="66">
        <v>1</v>
      </c>
      <c r="AE36" s="66">
        <v>1</v>
      </c>
      <c r="AF36" s="66">
        <v>1</v>
      </c>
      <c r="AG36" s="66">
        <v>1</v>
      </c>
      <c r="AH36" s="66">
        <v>1</v>
      </c>
      <c r="AI36" s="66">
        <v>1</v>
      </c>
      <c r="AJ36" s="67">
        <v>18</v>
      </c>
      <c r="AK36" s="67">
        <v>18</v>
      </c>
      <c r="AL36" s="67">
        <v>1</v>
      </c>
      <c r="AM36" s="67">
        <v>1</v>
      </c>
      <c r="AN36" s="67">
        <v>1</v>
      </c>
      <c r="AO36" s="67">
        <v>1</v>
      </c>
      <c r="AP36" s="67">
        <v>1</v>
      </c>
      <c r="AQ36" s="67">
        <v>1</v>
      </c>
      <c r="AR36" s="67"/>
      <c r="AS36" s="67"/>
      <c r="AT36" s="67"/>
      <c r="AU36" s="67"/>
      <c r="AV36" s="67"/>
      <c r="AW36" s="67"/>
    </row>
    <row r="37" spans="1:50" s="62" customFormat="1" x14ac:dyDescent="0.2">
      <c r="A37" s="76"/>
      <c r="B37" s="71" t="s">
        <v>320</v>
      </c>
      <c r="C37" s="64" t="s">
        <v>601</v>
      </c>
      <c r="D37" s="73" t="s">
        <v>33</v>
      </c>
      <c r="E37" s="73" t="s">
        <v>37</v>
      </c>
      <c r="F37" s="71" t="s">
        <v>128</v>
      </c>
      <c r="G37" s="71" t="s">
        <v>151</v>
      </c>
      <c r="H37" s="71" t="s">
        <v>363</v>
      </c>
      <c r="I37" s="67" t="s">
        <v>243</v>
      </c>
      <c r="J37" s="74"/>
      <c r="K37" s="98"/>
      <c r="L37" s="98"/>
      <c r="M37" s="74"/>
      <c r="N37" s="66">
        <v>6</v>
      </c>
      <c r="O37" s="66">
        <v>6</v>
      </c>
      <c r="P37" s="66">
        <v>1</v>
      </c>
      <c r="Q37" s="66"/>
      <c r="R37" s="66">
        <v>6</v>
      </c>
      <c r="S37" s="66">
        <v>6</v>
      </c>
      <c r="T37" s="67">
        <v>1</v>
      </c>
      <c r="U37" s="67">
        <v>1</v>
      </c>
      <c r="V37" s="67"/>
      <c r="W37" s="67"/>
      <c r="X37" s="66">
        <v>6</v>
      </c>
      <c r="Y37" s="66">
        <v>6</v>
      </c>
      <c r="Z37" s="66">
        <v>1</v>
      </c>
      <c r="AA37" s="66">
        <v>1</v>
      </c>
      <c r="AB37" s="66"/>
      <c r="AC37" s="66"/>
      <c r="AD37" s="66"/>
      <c r="AE37" s="66"/>
      <c r="AF37" s="67"/>
      <c r="AG37" s="67"/>
      <c r="AH37" s="67"/>
      <c r="AI37" s="67"/>
      <c r="AJ37" s="66">
        <v>0</v>
      </c>
      <c r="AK37" s="66">
        <v>0</v>
      </c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</row>
    <row r="38" spans="1:50" s="62" customFormat="1" x14ac:dyDescent="0.2">
      <c r="A38" s="76"/>
      <c r="B38" s="71" t="s">
        <v>320</v>
      </c>
      <c r="C38" s="64" t="s">
        <v>601</v>
      </c>
      <c r="D38" s="73" t="s">
        <v>36</v>
      </c>
      <c r="E38" s="73" t="s">
        <v>38</v>
      </c>
      <c r="F38" s="71" t="s">
        <v>128</v>
      </c>
      <c r="G38" s="71" t="s">
        <v>242</v>
      </c>
      <c r="H38" s="71" t="s">
        <v>363</v>
      </c>
      <c r="I38" s="67" t="s">
        <v>243</v>
      </c>
      <c r="J38" s="74"/>
      <c r="K38" s="98"/>
      <c r="L38" s="98"/>
      <c r="M38" s="74"/>
      <c r="N38" s="66">
        <v>24</v>
      </c>
      <c r="O38" s="66">
        <v>23</v>
      </c>
      <c r="P38" s="66">
        <v>1</v>
      </c>
      <c r="Q38" s="66"/>
      <c r="R38" s="66">
        <v>24</v>
      </c>
      <c r="S38" s="66">
        <v>23</v>
      </c>
      <c r="T38" s="67">
        <v>1</v>
      </c>
      <c r="U38" s="67">
        <v>1</v>
      </c>
      <c r="V38" s="67">
        <v>1</v>
      </c>
      <c r="W38" s="67">
        <v>1</v>
      </c>
      <c r="X38" s="66">
        <v>24</v>
      </c>
      <c r="Y38" s="66">
        <v>23</v>
      </c>
      <c r="Z38" s="66">
        <v>2</v>
      </c>
      <c r="AA38" s="66">
        <v>1</v>
      </c>
      <c r="AB38" s="66">
        <v>2</v>
      </c>
      <c r="AC38" s="66">
        <v>2</v>
      </c>
      <c r="AD38" s="66">
        <v>2</v>
      </c>
      <c r="AE38" s="66">
        <v>2</v>
      </c>
      <c r="AF38" s="67">
        <v>2</v>
      </c>
      <c r="AG38" s="66">
        <v>2</v>
      </c>
      <c r="AH38" s="67">
        <v>2</v>
      </c>
      <c r="AI38" s="66">
        <v>2</v>
      </c>
      <c r="AJ38" s="66">
        <v>24</v>
      </c>
      <c r="AK38" s="66">
        <v>23</v>
      </c>
      <c r="AL38" s="67">
        <v>1</v>
      </c>
      <c r="AM38" s="66">
        <v>1</v>
      </c>
      <c r="AN38" s="67">
        <v>1</v>
      </c>
      <c r="AO38" s="67">
        <v>1</v>
      </c>
      <c r="AP38" s="67">
        <v>1</v>
      </c>
      <c r="AQ38" s="66">
        <v>1</v>
      </c>
      <c r="AR38" s="67"/>
      <c r="AS38" s="67"/>
      <c r="AT38" s="67"/>
      <c r="AU38" s="67"/>
      <c r="AV38" s="67"/>
      <c r="AW38" s="67"/>
      <c r="AX38" s="93" t="s">
        <v>610</v>
      </c>
    </row>
    <row r="39" spans="1:50" s="62" customFormat="1" ht="15" x14ac:dyDescent="0.2">
      <c r="A39" s="69"/>
      <c r="B39" s="69" t="s">
        <v>320</v>
      </c>
      <c r="C39" s="69"/>
      <c r="D39" s="69"/>
      <c r="E39" s="69" t="s">
        <v>354</v>
      </c>
      <c r="F39" s="69"/>
      <c r="G39" s="69"/>
      <c r="H39" s="69"/>
      <c r="I39" s="69"/>
      <c r="J39" s="69"/>
      <c r="K39" s="69"/>
      <c r="L39" s="69"/>
      <c r="M39" s="69"/>
      <c r="N39" s="70">
        <f t="shared" ref="N39:AW39" si="9">SUM(N36:N38)</f>
        <v>48</v>
      </c>
      <c r="O39" s="70">
        <f t="shared" si="9"/>
        <v>47</v>
      </c>
      <c r="P39" s="70">
        <f t="shared" si="9"/>
        <v>3</v>
      </c>
      <c r="Q39" s="70">
        <f t="shared" si="9"/>
        <v>0</v>
      </c>
      <c r="R39" s="70">
        <f t="shared" si="9"/>
        <v>48</v>
      </c>
      <c r="S39" s="70">
        <f>SUM(S36:S38)</f>
        <v>47</v>
      </c>
      <c r="T39" s="70">
        <f t="shared" si="9"/>
        <v>3</v>
      </c>
      <c r="U39" s="70">
        <f t="shared" si="9"/>
        <v>3</v>
      </c>
      <c r="V39" s="70">
        <f t="shared" si="9"/>
        <v>2</v>
      </c>
      <c r="W39" s="70">
        <f t="shared" si="9"/>
        <v>2</v>
      </c>
      <c r="X39" s="70">
        <f t="shared" si="9"/>
        <v>48</v>
      </c>
      <c r="Y39" s="70">
        <f>SUM(Y36:Y38)</f>
        <v>47</v>
      </c>
      <c r="Z39" s="70">
        <f t="shared" si="9"/>
        <v>4</v>
      </c>
      <c r="AA39" s="70">
        <f t="shared" si="9"/>
        <v>3</v>
      </c>
      <c r="AB39" s="70">
        <f t="shared" si="9"/>
        <v>3</v>
      </c>
      <c r="AC39" s="70">
        <f t="shared" si="9"/>
        <v>3</v>
      </c>
      <c r="AD39" s="70">
        <f t="shared" si="9"/>
        <v>3</v>
      </c>
      <c r="AE39" s="70">
        <f t="shared" si="9"/>
        <v>3</v>
      </c>
      <c r="AF39" s="70">
        <f t="shared" si="9"/>
        <v>3</v>
      </c>
      <c r="AG39" s="70">
        <f t="shared" si="9"/>
        <v>3</v>
      </c>
      <c r="AH39" s="70">
        <f t="shared" si="9"/>
        <v>3</v>
      </c>
      <c r="AI39" s="70">
        <f t="shared" si="9"/>
        <v>3</v>
      </c>
      <c r="AJ39" s="70">
        <f t="shared" si="9"/>
        <v>42</v>
      </c>
      <c r="AK39" s="70">
        <f t="shared" si="9"/>
        <v>41</v>
      </c>
      <c r="AL39" s="70">
        <f t="shared" si="9"/>
        <v>2</v>
      </c>
      <c r="AM39" s="70">
        <f t="shared" si="9"/>
        <v>2</v>
      </c>
      <c r="AN39" s="70">
        <f t="shared" si="9"/>
        <v>2</v>
      </c>
      <c r="AO39" s="70">
        <f t="shared" si="9"/>
        <v>2</v>
      </c>
      <c r="AP39" s="70">
        <f t="shared" si="9"/>
        <v>2</v>
      </c>
      <c r="AQ39" s="70">
        <f t="shared" si="9"/>
        <v>2</v>
      </c>
      <c r="AR39" s="70">
        <f t="shared" si="9"/>
        <v>0</v>
      </c>
      <c r="AS39" s="70">
        <f t="shared" si="9"/>
        <v>0</v>
      </c>
      <c r="AT39" s="70">
        <f t="shared" si="9"/>
        <v>0</v>
      </c>
      <c r="AU39" s="70">
        <f t="shared" si="9"/>
        <v>0</v>
      </c>
      <c r="AV39" s="70">
        <f t="shared" si="9"/>
        <v>0</v>
      </c>
      <c r="AW39" s="70">
        <f t="shared" si="9"/>
        <v>0</v>
      </c>
    </row>
    <row r="40" spans="1:50" s="62" customFormat="1" x14ac:dyDescent="0.2">
      <c r="A40" s="76"/>
      <c r="B40" s="71"/>
      <c r="C40" s="72"/>
      <c r="D40" s="73"/>
      <c r="E40" s="73"/>
      <c r="F40" s="71"/>
      <c r="G40" s="71"/>
      <c r="H40" s="71"/>
      <c r="I40" s="67"/>
      <c r="J40" s="74"/>
      <c r="K40" s="98"/>
      <c r="L40" s="98"/>
      <c r="M40" s="74"/>
      <c r="N40" s="66"/>
      <c r="O40" s="66"/>
      <c r="P40" s="66"/>
      <c r="Q40" s="66"/>
      <c r="R40" s="66"/>
      <c r="S40" s="66"/>
      <c r="T40" s="67"/>
      <c r="U40" s="67"/>
      <c r="V40" s="67"/>
      <c r="W40" s="67"/>
      <c r="X40" s="66"/>
      <c r="Y40" s="66"/>
      <c r="Z40" s="67"/>
      <c r="AA40" s="67"/>
      <c r="AB40" s="66"/>
      <c r="AC40" s="66"/>
      <c r="AD40" s="66"/>
      <c r="AE40" s="66"/>
      <c r="AF40" s="67"/>
      <c r="AG40" s="67"/>
      <c r="AH40" s="67"/>
      <c r="AI40" s="67"/>
      <c r="AJ40" s="66"/>
      <c r="AK40" s="66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</row>
    <row r="41" spans="1:50" s="62" customFormat="1" x14ac:dyDescent="0.2">
      <c r="A41" s="76"/>
      <c r="B41" s="71" t="s">
        <v>366</v>
      </c>
      <c r="C41" s="64" t="s">
        <v>601</v>
      </c>
      <c r="D41" s="73" t="s">
        <v>368</v>
      </c>
      <c r="E41" s="73" t="s">
        <v>367</v>
      </c>
      <c r="F41" s="146" t="s">
        <v>357</v>
      </c>
      <c r="G41" s="11" t="s">
        <v>532</v>
      </c>
      <c r="H41" s="146" t="s">
        <v>357</v>
      </c>
      <c r="I41" s="115" t="s">
        <v>243</v>
      </c>
      <c r="J41" s="74"/>
      <c r="K41" s="98"/>
      <c r="L41" s="98"/>
      <c r="M41" s="74"/>
      <c r="N41" s="66">
        <v>14</v>
      </c>
      <c r="O41" s="66">
        <v>14</v>
      </c>
      <c r="P41" s="66">
        <v>1</v>
      </c>
      <c r="Q41" s="66">
        <v>1</v>
      </c>
      <c r="R41" s="66">
        <v>14</v>
      </c>
      <c r="S41" s="66">
        <v>14</v>
      </c>
      <c r="T41" s="67">
        <v>1</v>
      </c>
      <c r="U41" s="67">
        <v>1</v>
      </c>
      <c r="V41" s="67">
        <v>1</v>
      </c>
      <c r="W41" s="67"/>
      <c r="X41" s="66">
        <v>14</v>
      </c>
      <c r="Y41" s="66">
        <v>14</v>
      </c>
      <c r="Z41" s="66">
        <v>1</v>
      </c>
      <c r="AA41" s="66">
        <v>1</v>
      </c>
      <c r="AB41" s="66">
        <v>1</v>
      </c>
      <c r="AC41" s="182">
        <v>0</v>
      </c>
      <c r="AD41" s="66">
        <v>1</v>
      </c>
      <c r="AE41" s="182">
        <v>0</v>
      </c>
      <c r="AF41" s="66">
        <v>1</v>
      </c>
      <c r="AG41" s="182">
        <v>0</v>
      </c>
      <c r="AH41" s="66">
        <v>1</v>
      </c>
      <c r="AI41" s="182">
        <v>0</v>
      </c>
      <c r="AJ41" s="66">
        <v>14</v>
      </c>
      <c r="AK41" s="66">
        <v>14</v>
      </c>
      <c r="AL41" s="67">
        <v>1</v>
      </c>
      <c r="AM41" s="182">
        <v>0</v>
      </c>
      <c r="AN41" s="67">
        <v>1</v>
      </c>
      <c r="AO41" s="67">
        <v>1</v>
      </c>
      <c r="AP41" s="67">
        <v>1</v>
      </c>
      <c r="AQ41" s="67">
        <v>1</v>
      </c>
      <c r="AR41" s="67">
        <v>14</v>
      </c>
      <c r="AS41" s="67"/>
      <c r="AT41" s="67"/>
      <c r="AU41" s="67"/>
      <c r="AV41" s="67">
        <v>14</v>
      </c>
      <c r="AW41" s="67"/>
    </row>
    <row r="42" spans="1:50" s="62" customFormat="1" ht="15" x14ac:dyDescent="0.2">
      <c r="A42" s="69"/>
      <c r="B42" s="69" t="s">
        <v>366</v>
      </c>
      <c r="C42" s="69"/>
      <c r="D42" s="69"/>
      <c r="E42" s="69" t="s">
        <v>354</v>
      </c>
      <c r="F42" s="69"/>
      <c r="G42" s="69"/>
      <c r="H42" s="69"/>
      <c r="I42" s="69"/>
      <c r="J42" s="69"/>
      <c r="K42" s="69"/>
      <c r="L42" s="69"/>
      <c r="M42" s="69"/>
      <c r="N42" s="70">
        <f>SUM(N41)</f>
        <v>14</v>
      </c>
      <c r="O42" s="70">
        <f t="shared" ref="O42:AW42" si="10">SUM(O40:O41)</f>
        <v>14</v>
      </c>
      <c r="P42" s="70">
        <f t="shared" si="10"/>
        <v>1</v>
      </c>
      <c r="Q42" s="70">
        <f t="shared" si="10"/>
        <v>1</v>
      </c>
      <c r="R42" s="70">
        <f>SUM(R40:R41)</f>
        <v>14</v>
      </c>
      <c r="S42" s="70">
        <f>SUM(S40:S41)</f>
        <v>14</v>
      </c>
      <c r="T42" s="70">
        <f t="shared" si="10"/>
        <v>1</v>
      </c>
      <c r="U42" s="70">
        <f t="shared" si="10"/>
        <v>1</v>
      </c>
      <c r="V42" s="70">
        <f t="shared" si="10"/>
        <v>1</v>
      </c>
      <c r="W42" s="70">
        <f t="shared" si="10"/>
        <v>0</v>
      </c>
      <c r="X42" s="70">
        <f>SUM(X40:X41)</f>
        <v>14</v>
      </c>
      <c r="Y42" s="70">
        <f>SUM(Y40:Y41)</f>
        <v>14</v>
      </c>
      <c r="Z42" s="70">
        <f t="shared" si="10"/>
        <v>1</v>
      </c>
      <c r="AA42" s="70">
        <f t="shared" si="10"/>
        <v>1</v>
      </c>
      <c r="AB42" s="70">
        <f t="shared" si="10"/>
        <v>1</v>
      </c>
      <c r="AC42" s="70">
        <f t="shared" si="10"/>
        <v>0</v>
      </c>
      <c r="AD42" s="70">
        <f t="shared" si="10"/>
        <v>1</v>
      </c>
      <c r="AE42" s="70">
        <f t="shared" si="10"/>
        <v>0</v>
      </c>
      <c r="AF42" s="70">
        <f>SUM(AF40:AF41)</f>
        <v>1</v>
      </c>
      <c r="AG42" s="70">
        <f t="shared" si="10"/>
        <v>0</v>
      </c>
      <c r="AH42" s="70">
        <f t="shared" si="10"/>
        <v>1</v>
      </c>
      <c r="AI42" s="70">
        <f t="shared" si="10"/>
        <v>0</v>
      </c>
      <c r="AJ42" s="70">
        <f>SUM(AJ40:AJ41)</f>
        <v>14</v>
      </c>
      <c r="AK42" s="70">
        <f>SUM(AK40:AK41)</f>
        <v>14</v>
      </c>
      <c r="AL42" s="70">
        <f t="shared" si="10"/>
        <v>1</v>
      </c>
      <c r="AM42" s="70">
        <f t="shared" si="10"/>
        <v>0</v>
      </c>
      <c r="AN42" s="70">
        <f t="shared" si="10"/>
        <v>1</v>
      </c>
      <c r="AO42" s="70">
        <f t="shared" si="10"/>
        <v>1</v>
      </c>
      <c r="AP42" s="70">
        <f t="shared" si="10"/>
        <v>1</v>
      </c>
      <c r="AQ42" s="70">
        <f t="shared" si="10"/>
        <v>1</v>
      </c>
      <c r="AR42" s="70">
        <f t="shared" si="10"/>
        <v>14</v>
      </c>
      <c r="AS42" s="70">
        <f t="shared" si="10"/>
        <v>0</v>
      </c>
      <c r="AT42" s="70">
        <f t="shared" si="10"/>
        <v>0</v>
      </c>
      <c r="AU42" s="70">
        <f t="shared" si="10"/>
        <v>0</v>
      </c>
      <c r="AV42" s="70">
        <f t="shared" si="10"/>
        <v>14</v>
      </c>
      <c r="AW42" s="70">
        <f t="shared" si="10"/>
        <v>0</v>
      </c>
    </row>
    <row r="43" spans="1:50" s="62" customFormat="1" x14ac:dyDescent="0.2">
      <c r="A43" s="76"/>
      <c r="B43" s="71"/>
      <c r="C43" s="72"/>
      <c r="D43" s="73"/>
      <c r="E43" s="73"/>
      <c r="F43" s="71"/>
      <c r="G43" s="71"/>
      <c r="H43" s="71"/>
      <c r="I43" s="67"/>
      <c r="J43" s="74"/>
      <c r="K43" s="98"/>
      <c r="L43" s="98"/>
      <c r="M43" s="74"/>
      <c r="N43" s="66"/>
      <c r="O43" s="66"/>
      <c r="P43" s="66"/>
      <c r="Q43" s="66"/>
      <c r="R43" s="66"/>
      <c r="S43" s="66"/>
      <c r="T43" s="67"/>
      <c r="U43" s="67"/>
      <c r="V43" s="67"/>
      <c r="W43" s="67"/>
      <c r="X43" s="66"/>
      <c r="Y43" s="66"/>
      <c r="Z43" s="67"/>
      <c r="AA43" s="67"/>
      <c r="AB43" s="66"/>
      <c r="AC43" s="66"/>
      <c r="AD43" s="66"/>
      <c r="AE43" s="66"/>
      <c r="AF43" s="67"/>
      <c r="AG43" s="67"/>
      <c r="AH43" s="67"/>
      <c r="AI43" s="67"/>
      <c r="AJ43" s="66"/>
      <c r="AK43" s="66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</row>
    <row r="44" spans="1:50" s="62" customFormat="1" x14ac:dyDescent="0.2">
      <c r="A44" s="76"/>
      <c r="B44" s="68" t="s">
        <v>324</v>
      </c>
      <c r="C44" s="64" t="s">
        <v>601</v>
      </c>
      <c r="D44" s="73" t="s">
        <v>365</v>
      </c>
      <c r="E44" s="73" t="s">
        <v>364</v>
      </c>
      <c r="F44" s="71" t="s">
        <v>361</v>
      </c>
      <c r="G44" s="11" t="s">
        <v>532</v>
      </c>
      <c r="H44" s="71" t="s">
        <v>361</v>
      </c>
      <c r="I44" s="115" t="s">
        <v>243</v>
      </c>
      <c r="J44" s="187">
        <v>24250</v>
      </c>
      <c r="K44" s="98"/>
      <c r="L44" s="98"/>
      <c r="M44" s="74"/>
      <c r="N44" s="66">
        <v>14</v>
      </c>
      <c r="O44" s="66">
        <v>13</v>
      </c>
      <c r="P44" s="66">
        <v>1</v>
      </c>
      <c r="Q44" s="66">
        <v>1</v>
      </c>
      <c r="R44" s="66">
        <v>14</v>
      </c>
      <c r="S44" s="66">
        <v>13</v>
      </c>
      <c r="T44" s="67">
        <v>1</v>
      </c>
      <c r="U44" s="67">
        <v>1</v>
      </c>
      <c r="V44" s="67">
        <v>1</v>
      </c>
      <c r="W44" s="67">
        <v>1</v>
      </c>
      <c r="X44" s="66">
        <v>14</v>
      </c>
      <c r="Y44" s="66">
        <v>13</v>
      </c>
      <c r="Z44" s="66">
        <v>1</v>
      </c>
      <c r="AA44" s="66">
        <v>1</v>
      </c>
      <c r="AB44" s="66">
        <v>1</v>
      </c>
      <c r="AC44" s="66">
        <v>1</v>
      </c>
      <c r="AD44" s="66">
        <v>1</v>
      </c>
      <c r="AE44" s="66">
        <v>1</v>
      </c>
      <c r="AF44" s="66">
        <v>1</v>
      </c>
      <c r="AG44" s="67">
        <v>1</v>
      </c>
      <c r="AH44" s="66">
        <v>1</v>
      </c>
      <c r="AI44" s="67">
        <v>1</v>
      </c>
      <c r="AJ44" s="66">
        <v>14</v>
      </c>
      <c r="AK44" s="66">
        <v>13</v>
      </c>
      <c r="AL44" s="67">
        <v>1</v>
      </c>
      <c r="AM44" s="67">
        <v>1</v>
      </c>
      <c r="AN44" s="67">
        <v>1</v>
      </c>
      <c r="AO44" s="67">
        <v>1</v>
      </c>
      <c r="AP44" s="67">
        <v>1</v>
      </c>
      <c r="AQ44" s="67">
        <v>1</v>
      </c>
      <c r="AR44" s="67">
        <v>14</v>
      </c>
      <c r="AS44" s="67"/>
      <c r="AT44" s="67"/>
      <c r="AU44" s="67"/>
      <c r="AV44" s="67">
        <v>14</v>
      </c>
      <c r="AW44" s="67"/>
    </row>
    <row r="45" spans="1:50" s="62" customFormat="1" x14ac:dyDescent="0.2">
      <c r="A45" s="114"/>
      <c r="B45" s="68" t="s">
        <v>324</v>
      </c>
      <c r="C45" s="64" t="s">
        <v>601</v>
      </c>
      <c r="D45" s="73" t="s">
        <v>246</v>
      </c>
      <c r="E45" s="73" t="s">
        <v>154</v>
      </c>
      <c r="F45" s="122" t="s">
        <v>128</v>
      </c>
      <c r="G45" s="71" t="s">
        <v>151</v>
      </c>
      <c r="H45" s="71" t="s">
        <v>363</v>
      </c>
      <c r="I45" s="67" t="s">
        <v>243</v>
      </c>
      <c r="J45" s="187">
        <v>15315</v>
      </c>
      <c r="K45" s="95"/>
      <c r="L45" s="95"/>
      <c r="M45" s="74"/>
      <c r="N45" s="67">
        <v>6</v>
      </c>
      <c r="O45" s="67">
        <v>6</v>
      </c>
      <c r="P45" s="67">
        <v>1</v>
      </c>
      <c r="Q45" s="66"/>
      <c r="R45" s="67">
        <v>6</v>
      </c>
      <c r="S45" s="67">
        <v>6</v>
      </c>
      <c r="T45" s="67"/>
      <c r="U45" s="67"/>
      <c r="V45" s="67">
        <v>1</v>
      </c>
      <c r="W45" s="67">
        <v>1</v>
      </c>
      <c r="X45" s="67">
        <v>6</v>
      </c>
      <c r="Y45" s="67">
        <v>6</v>
      </c>
      <c r="Z45" s="66"/>
      <c r="AA45" s="66"/>
      <c r="AB45" s="66">
        <v>1</v>
      </c>
      <c r="AC45" s="66">
        <v>1</v>
      </c>
      <c r="AD45" s="66">
        <v>1</v>
      </c>
      <c r="AE45" s="66">
        <v>1</v>
      </c>
      <c r="AF45" s="66">
        <v>1</v>
      </c>
      <c r="AG45" s="66">
        <v>1</v>
      </c>
      <c r="AH45" s="66">
        <v>1</v>
      </c>
      <c r="AI45" s="66">
        <v>1</v>
      </c>
      <c r="AJ45" s="67">
        <v>0</v>
      </c>
      <c r="AK45" s="67">
        <v>0</v>
      </c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</row>
    <row r="46" spans="1:50" s="62" customFormat="1" x14ac:dyDescent="0.2">
      <c r="A46" s="114"/>
      <c r="B46" s="64" t="s">
        <v>324</v>
      </c>
      <c r="C46" s="64" t="s">
        <v>601</v>
      </c>
      <c r="D46" s="73" t="s">
        <v>245</v>
      </c>
      <c r="E46" s="73" t="s">
        <v>29</v>
      </c>
      <c r="F46" s="64" t="s">
        <v>126</v>
      </c>
      <c r="G46" s="71" t="s">
        <v>242</v>
      </c>
      <c r="H46" s="71" t="s">
        <v>363</v>
      </c>
      <c r="I46" s="67" t="s">
        <v>243</v>
      </c>
      <c r="J46" s="74"/>
      <c r="K46" s="95"/>
      <c r="L46" s="95"/>
      <c r="M46" s="74"/>
      <c r="N46" s="67">
        <v>24</v>
      </c>
      <c r="O46" s="67">
        <v>23</v>
      </c>
      <c r="P46" s="67">
        <v>1</v>
      </c>
      <c r="Q46" s="66">
        <v>1</v>
      </c>
      <c r="R46" s="67">
        <v>24</v>
      </c>
      <c r="S46" s="67">
        <v>23</v>
      </c>
      <c r="T46" s="67">
        <v>1</v>
      </c>
      <c r="U46" s="67">
        <v>1</v>
      </c>
      <c r="V46" s="67">
        <v>1</v>
      </c>
      <c r="W46" s="67">
        <v>1</v>
      </c>
      <c r="X46" s="67">
        <v>24</v>
      </c>
      <c r="Y46" s="67">
        <v>23</v>
      </c>
      <c r="Z46" s="66">
        <v>2</v>
      </c>
      <c r="AA46" s="66">
        <v>2</v>
      </c>
      <c r="AB46" s="66">
        <v>2</v>
      </c>
      <c r="AC46" s="66">
        <v>2</v>
      </c>
      <c r="AD46" s="66">
        <v>2</v>
      </c>
      <c r="AE46" s="66">
        <v>1</v>
      </c>
      <c r="AF46" s="66">
        <v>2</v>
      </c>
      <c r="AG46" s="66">
        <v>2</v>
      </c>
      <c r="AH46" s="66">
        <v>2</v>
      </c>
      <c r="AI46" s="66">
        <v>2</v>
      </c>
      <c r="AJ46" s="67">
        <v>24</v>
      </c>
      <c r="AK46" s="67">
        <v>23</v>
      </c>
      <c r="AL46" s="67">
        <v>1</v>
      </c>
      <c r="AM46" s="67">
        <v>1</v>
      </c>
      <c r="AN46" s="67">
        <v>1</v>
      </c>
      <c r="AO46" s="67">
        <v>1</v>
      </c>
      <c r="AP46" s="67">
        <v>1</v>
      </c>
      <c r="AQ46" s="67">
        <v>1</v>
      </c>
      <c r="AR46" s="67"/>
      <c r="AS46" s="67"/>
      <c r="AT46" s="67"/>
      <c r="AU46" s="67"/>
      <c r="AV46" s="67"/>
      <c r="AW46" s="67"/>
    </row>
    <row r="47" spans="1:50" s="62" customFormat="1" ht="15" x14ac:dyDescent="0.2">
      <c r="A47" s="69"/>
      <c r="B47" s="69" t="s">
        <v>324</v>
      </c>
      <c r="C47" s="69"/>
      <c r="D47" s="69"/>
      <c r="E47" s="69" t="s">
        <v>354</v>
      </c>
      <c r="F47" s="69"/>
      <c r="G47" s="69"/>
      <c r="H47" s="69"/>
      <c r="I47" s="69"/>
      <c r="J47" s="69"/>
      <c r="K47" s="69"/>
      <c r="L47" s="69"/>
      <c r="M47" s="69"/>
      <c r="N47" s="70">
        <f>SUM(N44:N46)</f>
        <v>44</v>
      </c>
      <c r="O47" s="70">
        <f t="shared" ref="O47:AW47" si="11">SUM(O44:O46)</f>
        <v>42</v>
      </c>
      <c r="P47" s="70">
        <f t="shared" si="11"/>
        <v>3</v>
      </c>
      <c r="Q47" s="70">
        <f t="shared" si="11"/>
        <v>2</v>
      </c>
      <c r="R47" s="70">
        <f t="shared" si="11"/>
        <v>44</v>
      </c>
      <c r="S47" s="70">
        <f>SUM(S44:S46)</f>
        <v>42</v>
      </c>
      <c r="T47" s="70">
        <f t="shared" si="11"/>
        <v>2</v>
      </c>
      <c r="U47" s="70">
        <f t="shared" si="11"/>
        <v>2</v>
      </c>
      <c r="V47" s="70">
        <f t="shared" si="11"/>
        <v>3</v>
      </c>
      <c r="W47" s="70">
        <f t="shared" si="11"/>
        <v>3</v>
      </c>
      <c r="X47" s="70">
        <f t="shared" si="11"/>
        <v>44</v>
      </c>
      <c r="Y47" s="70">
        <f>SUM(Y44:Y46)</f>
        <v>42</v>
      </c>
      <c r="Z47" s="70">
        <f t="shared" si="11"/>
        <v>3</v>
      </c>
      <c r="AA47" s="70">
        <f t="shared" si="11"/>
        <v>3</v>
      </c>
      <c r="AB47" s="70">
        <f t="shared" si="11"/>
        <v>4</v>
      </c>
      <c r="AC47" s="70">
        <f t="shared" si="11"/>
        <v>4</v>
      </c>
      <c r="AD47" s="70">
        <f t="shared" si="11"/>
        <v>4</v>
      </c>
      <c r="AE47" s="70">
        <f t="shared" si="11"/>
        <v>3</v>
      </c>
      <c r="AF47" s="70">
        <f>SUM(AF44:AF46)</f>
        <v>4</v>
      </c>
      <c r="AG47" s="70">
        <f t="shared" si="11"/>
        <v>4</v>
      </c>
      <c r="AH47" s="70">
        <f t="shared" si="11"/>
        <v>4</v>
      </c>
      <c r="AI47" s="70">
        <f t="shared" si="11"/>
        <v>4</v>
      </c>
      <c r="AJ47" s="70">
        <f t="shared" si="11"/>
        <v>38</v>
      </c>
      <c r="AK47" s="70">
        <f t="shared" si="11"/>
        <v>36</v>
      </c>
      <c r="AL47" s="70">
        <f t="shared" si="11"/>
        <v>2</v>
      </c>
      <c r="AM47" s="70">
        <f t="shared" si="11"/>
        <v>2</v>
      </c>
      <c r="AN47" s="70">
        <f t="shared" si="11"/>
        <v>2</v>
      </c>
      <c r="AO47" s="70">
        <f t="shared" si="11"/>
        <v>2</v>
      </c>
      <c r="AP47" s="70">
        <f t="shared" si="11"/>
        <v>2</v>
      </c>
      <c r="AQ47" s="70">
        <f t="shared" si="11"/>
        <v>2</v>
      </c>
      <c r="AR47" s="70">
        <f t="shared" si="11"/>
        <v>14</v>
      </c>
      <c r="AS47" s="70">
        <f t="shared" si="11"/>
        <v>0</v>
      </c>
      <c r="AT47" s="70">
        <f t="shared" si="11"/>
        <v>0</v>
      </c>
      <c r="AU47" s="70">
        <f t="shared" si="11"/>
        <v>0</v>
      </c>
      <c r="AV47" s="70">
        <f t="shared" si="11"/>
        <v>14</v>
      </c>
      <c r="AW47" s="70">
        <f t="shared" si="11"/>
        <v>0</v>
      </c>
    </row>
    <row r="48" spans="1:50" s="62" customFormat="1" x14ac:dyDescent="0.2">
      <c r="A48" s="114"/>
      <c r="B48" s="64"/>
      <c r="C48" s="65"/>
      <c r="D48" s="73"/>
      <c r="E48" s="73"/>
      <c r="F48" s="64"/>
      <c r="G48" s="71"/>
      <c r="H48" s="71"/>
      <c r="I48" s="67"/>
      <c r="J48" s="74"/>
      <c r="K48" s="95"/>
      <c r="L48" s="95"/>
      <c r="M48" s="74"/>
      <c r="N48" s="67"/>
      <c r="O48" s="67"/>
      <c r="P48" s="67"/>
      <c r="Q48" s="66"/>
      <c r="R48" s="67"/>
      <c r="S48" s="67"/>
      <c r="T48" s="67"/>
      <c r="U48" s="67"/>
      <c r="V48" s="67"/>
      <c r="W48" s="67"/>
      <c r="X48" s="67"/>
      <c r="Y48" s="67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</row>
    <row r="49" spans="1:49" s="62" customFormat="1" x14ac:dyDescent="0.2">
      <c r="A49" s="78"/>
      <c r="B49" s="71" t="s">
        <v>346</v>
      </c>
      <c r="C49" s="64" t="s">
        <v>601</v>
      </c>
      <c r="D49" s="73" t="s">
        <v>210</v>
      </c>
      <c r="E49" s="73" t="s">
        <v>201</v>
      </c>
      <c r="F49" s="79" t="s">
        <v>128</v>
      </c>
      <c r="G49" s="71" t="s">
        <v>352</v>
      </c>
      <c r="H49" s="71" t="s">
        <v>363</v>
      </c>
      <c r="I49" s="67" t="s">
        <v>243</v>
      </c>
      <c r="J49" s="187">
        <v>16955</v>
      </c>
      <c r="K49" s="98"/>
      <c r="L49" s="98"/>
      <c r="M49" s="74"/>
      <c r="N49" s="67">
        <v>24</v>
      </c>
      <c r="O49" s="67">
        <v>24</v>
      </c>
      <c r="P49" s="67">
        <v>1</v>
      </c>
      <c r="Q49" s="66"/>
      <c r="R49" s="67">
        <v>24</v>
      </c>
      <c r="S49" s="67">
        <v>24</v>
      </c>
      <c r="T49" s="67">
        <v>1</v>
      </c>
      <c r="U49" s="67">
        <v>1</v>
      </c>
      <c r="V49" s="67">
        <v>1</v>
      </c>
      <c r="W49" s="67">
        <v>1</v>
      </c>
      <c r="X49" s="67">
        <v>24</v>
      </c>
      <c r="Y49" s="67">
        <v>24</v>
      </c>
      <c r="Z49" s="66">
        <v>2</v>
      </c>
      <c r="AA49" s="66">
        <v>1</v>
      </c>
      <c r="AB49" s="66">
        <v>2</v>
      </c>
      <c r="AC49" s="66">
        <v>1</v>
      </c>
      <c r="AD49" s="66">
        <v>2</v>
      </c>
      <c r="AE49" s="66">
        <v>1</v>
      </c>
      <c r="AF49" s="66">
        <v>2</v>
      </c>
      <c r="AG49" s="66">
        <v>1</v>
      </c>
      <c r="AH49" s="66">
        <v>2</v>
      </c>
      <c r="AI49" s="66">
        <v>1</v>
      </c>
      <c r="AJ49" s="67">
        <v>24</v>
      </c>
      <c r="AK49" s="67">
        <v>24</v>
      </c>
      <c r="AL49" s="67">
        <v>1</v>
      </c>
      <c r="AM49" s="67">
        <v>1</v>
      </c>
      <c r="AN49" s="67">
        <v>1</v>
      </c>
      <c r="AO49" s="67">
        <v>1</v>
      </c>
      <c r="AP49" s="67">
        <v>1</v>
      </c>
      <c r="AQ49" s="67">
        <v>1</v>
      </c>
      <c r="AR49" s="67"/>
      <c r="AS49" s="67"/>
      <c r="AT49" s="67"/>
      <c r="AU49" s="67"/>
      <c r="AV49" s="67"/>
      <c r="AW49" s="67"/>
    </row>
    <row r="50" spans="1:49" s="62" customFormat="1" x14ac:dyDescent="0.2">
      <c r="A50" s="78"/>
      <c r="B50" s="71" t="s">
        <v>346</v>
      </c>
      <c r="C50" s="64" t="s">
        <v>601</v>
      </c>
      <c r="D50" s="73" t="s">
        <v>211</v>
      </c>
      <c r="E50" s="73" t="s">
        <v>202</v>
      </c>
      <c r="F50" s="79" t="s">
        <v>128</v>
      </c>
      <c r="G50" s="71" t="s">
        <v>512</v>
      </c>
      <c r="H50" s="71" t="s">
        <v>363</v>
      </c>
      <c r="I50" s="67" t="s">
        <v>243</v>
      </c>
      <c r="J50" s="187">
        <v>16955</v>
      </c>
      <c r="K50" s="98"/>
      <c r="L50" s="98"/>
      <c r="M50" s="74"/>
      <c r="N50" s="67">
        <v>14</v>
      </c>
      <c r="O50" s="67">
        <v>14</v>
      </c>
      <c r="P50" s="67">
        <v>1</v>
      </c>
      <c r="Q50" s="66"/>
      <c r="R50" s="67">
        <v>14</v>
      </c>
      <c r="S50" s="67">
        <v>14</v>
      </c>
      <c r="T50" s="67">
        <v>1</v>
      </c>
      <c r="U50" s="67">
        <v>1</v>
      </c>
      <c r="V50" s="67">
        <v>1</v>
      </c>
      <c r="W50" s="67">
        <v>1</v>
      </c>
      <c r="X50" s="67">
        <v>14</v>
      </c>
      <c r="Y50" s="67">
        <v>14</v>
      </c>
      <c r="Z50" s="66">
        <v>1</v>
      </c>
      <c r="AA50" s="66">
        <v>1</v>
      </c>
      <c r="AB50" s="66">
        <v>1</v>
      </c>
      <c r="AC50" s="66">
        <v>1</v>
      </c>
      <c r="AD50" s="66">
        <v>1</v>
      </c>
      <c r="AE50" s="66">
        <v>1</v>
      </c>
      <c r="AF50" s="66">
        <v>1</v>
      </c>
      <c r="AG50" s="66">
        <v>1</v>
      </c>
      <c r="AH50" s="66">
        <v>1</v>
      </c>
      <c r="AI50" s="66">
        <v>1</v>
      </c>
      <c r="AJ50" s="67">
        <v>14</v>
      </c>
      <c r="AK50" s="67">
        <v>14</v>
      </c>
      <c r="AL50" s="67">
        <v>1</v>
      </c>
      <c r="AM50" s="67">
        <v>1</v>
      </c>
      <c r="AN50" s="67">
        <v>1</v>
      </c>
      <c r="AO50" s="67">
        <v>1</v>
      </c>
      <c r="AP50" s="67">
        <v>1</v>
      </c>
      <c r="AQ50" s="67">
        <v>1</v>
      </c>
      <c r="AR50" s="67"/>
      <c r="AS50" s="67"/>
      <c r="AT50" s="67"/>
      <c r="AU50" s="67"/>
      <c r="AV50" s="67"/>
      <c r="AW50" s="67"/>
    </row>
    <row r="51" spans="1:49" s="62" customFormat="1" ht="15" x14ac:dyDescent="0.2">
      <c r="A51" s="69"/>
      <c r="B51" s="69" t="s">
        <v>346</v>
      </c>
      <c r="C51" s="69"/>
      <c r="D51" s="69"/>
      <c r="E51" s="69" t="s">
        <v>354</v>
      </c>
      <c r="F51" s="69"/>
      <c r="G51" s="69"/>
      <c r="H51" s="69"/>
      <c r="I51" s="69"/>
      <c r="J51" s="69"/>
      <c r="K51" s="69"/>
      <c r="L51" s="69"/>
      <c r="M51" s="69"/>
      <c r="N51" s="70">
        <f t="shared" ref="N51:AW51" si="12">SUM(N49:N50)</f>
        <v>38</v>
      </c>
      <c r="O51" s="70">
        <f t="shared" si="12"/>
        <v>38</v>
      </c>
      <c r="P51" s="70">
        <f t="shared" si="12"/>
        <v>2</v>
      </c>
      <c r="Q51" s="70">
        <f t="shared" si="12"/>
        <v>0</v>
      </c>
      <c r="R51" s="70">
        <f t="shared" si="12"/>
        <v>38</v>
      </c>
      <c r="S51" s="70">
        <f>SUM(S49:S50)</f>
        <v>38</v>
      </c>
      <c r="T51" s="70">
        <f t="shared" si="12"/>
        <v>2</v>
      </c>
      <c r="U51" s="70">
        <f t="shared" si="12"/>
        <v>2</v>
      </c>
      <c r="V51" s="70">
        <f t="shared" si="12"/>
        <v>2</v>
      </c>
      <c r="W51" s="70">
        <f t="shared" si="12"/>
        <v>2</v>
      </c>
      <c r="X51" s="70">
        <f t="shared" si="12"/>
        <v>38</v>
      </c>
      <c r="Y51" s="70">
        <f>SUM(Y49:Y50)</f>
        <v>38</v>
      </c>
      <c r="Z51" s="70">
        <f t="shared" si="12"/>
        <v>3</v>
      </c>
      <c r="AA51" s="70">
        <f t="shared" si="12"/>
        <v>2</v>
      </c>
      <c r="AB51" s="70">
        <f t="shared" si="12"/>
        <v>3</v>
      </c>
      <c r="AC51" s="70">
        <f t="shared" si="12"/>
        <v>2</v>
      </c>
      <c r="AD51" s="70">
        <f t="shared" si="12"/>
        <v>3</v>
      </c>
      <c r="AE51" s="70">
        <f t="shared" si="12"/>
        <v>2</v>
      </c>
      <c r="AF51" s="70">
        <f t="shared" si="12"/>
        <v>3</v>
      </c>
      <c r="AG51" s="70">
        <f t="shared" si="12"/>
        <v>2</v>
      </c>
      <c r="AH51" s="70">
        <f t="shared" si="12"/>
        <v>3</v>
      </c>
      <c r="AI51" s="70">
        <f t="shared" si="12"/>
        <v>2</v>
      </c>
      <c r="AJ51" s="70">
        <f t="shared" si="12"/>
        <v>38</v>
      </c>
      <c r="AK51" s="70">
        <f t="shared" si="12"/>
        <v>38</v>
      </c>
      <c r="AL51" s="70">
        <f t="shared" si="12"/>
        <v>2</v>
      </c>
      <c r="AM51" s="70">
        <f t="shared" si="12"/>
        <v>2</v>
      </c>
      <c r="AN51" s="70">
        <f t="shared" si="12"/>
        <v>2</v>
      </c>
      <c r="AO51" s="70">
        <f t="shared" si="12"/>
        <v>2</v>
      </c>
      <c r="AP51" s="70">
        <f t="shared" si="12"/>
        <v>2</v>
      </c>
      <c r="AQ51" s="70">
        <f t="shared" si="12"/>
        <v>2</v>
      </c>
      <c r="AR51" s="70">
        <f t="shared" si="12"/>
        <v>0</v>
      </c>
      <c r="AS51" s="70">
        <f t="shared" si="12"/>
        <v>0</v>
      </c>
      <c r="AT51" s="70">
        <f t="shared" si="12"/>
        <v>0</v>
      </c>
      <c r="AU51" s="70">
        <f t="shared" si="12"/>
        <v>0</v>
      </c>
      <c r="AV51" s="70">
        <f t="shared" si="12"/>
        <v>0</v>
      </c>
      <c r="AW51" s="70">
        <f t="shared" si="12"/>
        <v>0</v>
      </c>
    </row>
    <row r="52" spans="1:49" s="62" customFormat="1" x14ac:dyDescent="0.2">
      <c r="A52" s="78"/>
      <c r="B52" s="71"/>
      <c r="C52" s="72"/>
      <c r="D52" s="73"/>
      <c r="E52" s="73"/>
      <c r="F52" s="79"/>
      <c r="G52" s="71"/>
      <c r="H52" s="71"/>
      <c r="I52" s="67"/>
      <c r="J52" s="74"/>
      <c r="K52" s="98"/>
      <c r="L52" s="98"/>
      <c r="M52" s="74"/>
      <c r="N52" s="67"/>
      <c r="O52" s="67"/>
      <c r="P52" s="67"/>
      <c r="Q52" s="66"/>
      <c r="R52" s="67"/>
      <c r="S52" s="67"/>
      <c r="T52" s="67"/>
      <c r="U52" s="67"/>
      <c r="V52" s="67"/>
      <c r="W52" s="67"/>
      <c r="X52" s="67"/>
      <c r="Y52" s="67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</row>
    <row r="53" spans="1:49" s="62" customFormat="1" ht="15.75" x14ac:dyDescent="0.2">
      <c r="A53" s="117"/>
      <c r="B53" s="71" t="s">
        <v>331</v>
      </c>
      <c r="C53" s="64" t="s">
        <v>601</v>
      </c>
      <c r="D53" s="73" t="s">
        <v>47</v>
      </c>
      <c r="E53" s="73" t="s">
        <v>48</v>
      </c>
      <c r="F53" s="71" t="s">
        <v>383</v>
      </c>
      <c r="G53" s="71" t="s">
        <v>512</v>
      </c>
      <c r="H53" s="71" t="s">
        <v>363</v>
      </c>
      <c r="I53" s="67" t="s">
        <v>243</v>
      </c>
      <c r="J53" s="74"/>
      <c r="K53" s="156" t="s">
        <v>419</v>
      </c>
      <c r="L53" s="85"/>
      <c r="M53" s="129"/>
      <c r="N53" s="130">
        <v>14</v>
      </c>
      <c r="O53" s="130">
        <v>14</v>
      </c>
      <c r="P53" s="130">
        <v>1</v>
      </c>
      <c r="Q53" s="130"/>
      <c r="R53" s="130">
        <v>14</v>
      </c>
      <c r="S53" s="130">
        <v>14</v>
      </c>
      <c r="T53" s="67">
        <v>1</v>
      </c>
      <c r="U53" s="67">
        <v>1</v>
      </c>
      <c r="V53" s="67">
        <v>1</v>
      </c>
      <c r="W53" s="131">
        <v>1</v>
      </c>
      <c r="X53" s="130">
        <v>14</v>
      </c>
      <c r="Y53" s="130">
        <v>14</v>
      </c>
      <c r="Z53" s="66">
        <v>1</v>
      </c>
      <c r="AA53" s="66">
        <v>1</v>
      </c>
      <c r="AB53" s="66">
        <v>1</v>
      </c>
      <c r="AC53" s="66">
        <v>1</v>
      </c>
      <c r="AD53" s="66">
        <v>1</v>
      </c>
      <c r="AE53" s="130">
        <v>1</v>
      </c>
      <c r="AF53" s="66">
        <v>1</v>
      </c>
      <c r="AG53" s="131">
        <v>1</v>
      </c>
      <c r="AH53" s="66">
        <v>1</v>
      </c>
      <c r="AI53" s="131">
        <v>1</v>
      </c>
      <c r="AJ53" s="130">
        <v>14</v>
      </c>
      <c r="AK53" s="130">
        <v>14</v>
      </c>
      <c r="AL53" s="67">
        <v>1</v>
      </c>
      <c r="AM53" s="67">
        <v>1</v>
      </c>
      <c r="AN53" s="67">
        <v>1</v>
      </c>
      <c r="AO53" s="131">
        <v>1</v>
      </c>
      <c r="AP53" s="131">
        <v>1</v>
      </c>
      <c r="AQ53" s="131">
        <v>1</v>
      </c>
      <c r="AR53" s="131">
        <v>14</v>
      </c>
      <c r="AS53" s="131"/>
      <c r="AT53" s="131"/>
      <c r="AU53" s="131"/>
      <c r="AV53" s="131">
        <v>14</v>
      </c>
      <c r="AW53" s="131"/>
    </row>
    <row r="54" spans="1:49" s="62" customFormat="1" ht="15" x14ac:dyDescent="0.2">
      <c r="A54" s="69"/>
      <c r="B54" s="69" t="s">
        <v>331</v>
      </c>
      <c r="C54" s="69"/>
      <c r="D54" s="69"/>
      <c r="E54" s="69" t="s">
        <v>354</v>
      </c>
      <c r="F54" s="69"/>
      <c r="G54" s="69"/>
      <c r="H54" s="69"/>
      <c r="I54" s="69"/>
      <c r="J54" s="69"/>
      <c r="K54" s="69"/>
      <c r="L54" s="69"/>
      <c r="M54" s="69"/>
      <c r="N54" s="70">
        <f>SUM(N53)</f>
        <v>14</v>
      </c>
      <c r="O54" s="70">
        <f t="shared" ref="O54:AW54" si="13">SUM(O53)</f>
        <v>14</v>
      </c>
      <c r="P54" s="70">
        <f t="shared" si="13"/>
        <v>1</v>
      </c>
      <c r="Q54" s="70">
        <f t="shared" si="13"/>
        <v>0</v>
      </c>
      <c r="R54" s="70">
        <f>SUM(R53)</f>
        <v>14</v>
      </c>
      <c r="S54" s="70">
        <f>SUM(S53)</f>
        <v>14</v>
      </c>
      <c r="T54" s="70">
        <f t="shared" si="13"/>
        <v>1</v>
      </c>
      <c r="U54" s="70">
        <f t="shared" si="13"/>
        <v>1</v>
      </c>
      <c r="V54" s="70">
        <f t="shared" si="13"/>
        <v>1</v>
      </c>
      <c r="W54" s="70">
        <f t="shared" si="13"/>
        <v>1</v>
      </c>
      <c r="X54" s="70">
        <f>SUM(X53)</f>
        <v>14</v>
      </c>
      <c r="Y54" s="70">
        <f>SUM(Y53)</f>
        <v>14</v>
      </c>
      <c r="Z54" s="70">
        <f t="shared" si="13"/>
        <v>1</v>
      </c>
      <c r="AA54" s="70">
        <f t="shared" si="13"/>
        <v>1</v>
      </c>
      <c r="AB54" s="70">
        <f t="shared" si="13"/>
        <v>1</v>
      </c>
      <c r="AC54" s="70">
        <f t="shared" si="13"/>
        <v>1</v>
      </c>
      <c r="AD54" s="70">
        <f>SUM(AD53)</f>
        <v>1</v>
      </c>
      <c r="AE54" s="70">
        <f>SUM(AE53)</f>
        <v>1</v>
      </c>
      <c r="AF54" s="70">
        <f>SUM(AF53)</f>
        <v>1</v>
      </c>
      <c r="AG54" s="70">
        <f t="shared" si="13"/>
        <v>1</v>
      </c>
      <c r="AH54" s="70">
        <f t="shared" si="13"/>
        <v>1</v>
      </c>
      <c r="AI54" s="70">
        <f t="shared" si="13"/>
        <v>1</v>
      </c>
      <c r="AJ54" s="70">
        <f>SUM(AJ53)</f>
        <v>14</v>
      </c>
      <c r="AK54" s="70">
        <f>SUM(AK53)</f>
        <v>14</v>
      </c>
      <c r="AL54" s="70">
        <f t="shared" si="13"/>
        <v>1</v>
      </c>
      <c r="AM54" s="70">
        <f t="shared" si="13"/>
        <v>1</v>
      </c>
      <c r="AN54" s="70">
        <f t="shared" si="13"/>
        <v>1</v>
      </c>
      <c r="AO54" s="70">
        <f t="shared" si="13"/>
        <v>1</v>
      </c>
      <c r="AP54" s="70">
        <f t="shared" si="13"/>
        <v>1</v>
      </c>
      <c r="AQ54" s="70">
        <f t="shared" si="13"/>
        <v>1</v>
      </c>
      <c r="AR54" s="70">
        <f t="shared" si="13"/>
        <v>14</v>
      </c>
      <c r="AS54" s="70">
        <f t="shared" si="13"/>
        <v>0</v>
      </c>
      <c r="AT54" s="70">
        <f t="shared" si="13"/>
        <v>0</v>
      </c>
      <c r="AU54" s="70">
        <f t="shared" si="13"/>
        <v>0</v>
      </c>
      <c r="AV54" s="70">
        <f t="shared" si="13"/>
        <v>14</v>
      </c>
      <c r="AW54" s="70">
        <f t="shared" si="13"/>
        <v>0</v>
      </c>
    </row>
    <row r="55" spans="1:49" s="62" customFormat="1" ht="15" x14ac:dyDescent="0.2">
      <c r="A55" s="117"/>
      <c r="B55" s="71"/>
      <c r="C55" s="72"/>
      <c r="D55" s="73"/>
      <c r="E55" s="73"/>
      <c r="F55" s="79"/>
      <c r="G55" s="71"/>
      <c r="H55" s="71"/>
      <c r="I55" s="67"/>
      <c r="J55" s="74"/>
      <c r="K55" s="85"/>
      <c r="L55" s="85"/>
      <c r="M55" s="129"/>
      <c r="N55" s="130"/>
      <c r="O55" s="130"/>
      <c r="P55" s="130"/>
      <c r="Q55" s="130"/>
      <c r="R55" s="130"/>
      <c r="S55" s="130"/>
      <c r="T55" s="131"/>
      <c r="U55" s="131"/>
      <c r="V55" s="131"/>
      <c r="W55" s="131"/>
      <c r="X55" s="130"/>
      <c r="Y55" s="130"/>
      <c r="Z55" s="131"/>
      <c r="AA55" s="131"/>
      <c r="AB55" s="130"/>
      <c r="AC55" s="130"/>
      <c r="AD55" s="130"/>
      <c r="AE55" s="130"/>
      <c r="AF55" s="131"/>
      <c r="AG55" s="131"/>
      <c r="AH55" s="131"/>
      <c r="AI55" s="131"/>
      <c r="AJ55" s="130"/>
      <c r="AK55" s="130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</row>
    <row r="56" spans="1:49" s="62" customFormat="1" ht="15.75" x14ac:dyDescent="0.2">
      <c r="A56" s="116"/>
      <c r="B56" s="64" t="s">
        <v>333</v>
      </c>
      <c r="C56" s="64" t="s">
        <v>601</v>
      </c>
      <c r="D56" s="73" t="s">
        <v>131</v>
      </c>
      <c r="E56" s="73" t="s">
        <v>135</v>
      </c>
      <c r="F56" s="64" t="s">
        <v>126</v>
      </c>
      <c r="G56" s="71" t="s">
        <v>352</v>
      </c>
      <c r="H56" s="71" t="s">
        <v>363</v>
      </c>
      <c r="I56" s="67" t="s">
        <v>243</v>
      </c>
      <c r="J56" s="187">
        <v>10272</v>
      </c>
      <c r="K56" s="87"/>
      <c r="L56" s="87"/>
      <c r="M56" s="124"/>
      <c r="N56" s="67">
        <v>24</v>
      </c>
      <c r="O56" s="67">
        <v>24</v>
      </c>
      <c r="P56" s="67">
        <v>1</v>
      </c>
      <c r="Q56" s="66"/>
      <c r="R56" s="67">
        <v>24</v>
      </c>
      <c r="S56" s="67">
        <v>24</v>
      </c>
      <c r="T56" s="67">
        <v>1</v>
      </c>
      <c r="U56" s="67">
        <v>1</v>
      </c>
      <c r="V56" s="67">
        <v>1</v>
      </c>
      <c r="W56" s="67">
        <v>1</v>
      </c>
      <c r="X56" s="67">
        <v>24</v>
      </c>
      <c r="Y56" s="67">
        <v>24</v>
      </c>
      <c r="Z56" s="66">
        <v>2</v>
      </c>
      <c r="AA56" s="66">
        <v>1</v>
      </c>
      <c r="AB56" s="66">
        <v>2</v>
      </c>
      <c r="AC56" s="66">
        <v>2</v>
      </c>
      <c r="AD56" s="66">
        <v>2</v>
      </c>
      <c r="AE56" s="66">
        <v>2</v>
      </c>
      <c r="AF56" s="66">
        <v>2</v>
      </c>
      <c r="AG56" s="66">
        <v>2</v>
      </c>
      <c r="AH56" s="66">
        <v>2</v>
      </c>
      <c r="AI56" s="66">
        <v>2</v>
      </c>
      <c r="AJ56" s="67">
        <v>24</v>
      </c>
      <c r="AK56" s="67">
        <v>24</v>
      </c>
      <c r="AL56" s="67">
        <v>1</v>
      </c>
      <c r="AM56" s="67">
        <v>1</v>
      </c>
      <c r="AN56" s="67">
        <v>1</v>
      </c>
      <c r="AO56" s="67">
        <v>1</v>
      </c>
      <c r="AP56" s="67">
        <v>1</v>
      </c>
      <c r="AQ56" s="67">
        <v>1</v>
      </c>
      <c r="AR56" s="67"/>
      <c r="AS56" s="67"/>
      <c r="AT56" s="67"/>
      <c r="AU56" s="67"/>
      <c r="AV56" s="67"/>
      <c r="AW56" s="67"/>
    </row>
    <row r="57" spans="1:49" s="62" customFormat="1" ht="15.75" x14ac:dyDescent="0.2">
      <c r="A57" s="116"/>
      <c r="B57" s="64" t="s">
        <v>333</v>
      </c>
      <c r="C57" s="64" t="s">
        <v>601</v>
      </c>
      <c r="D57" s="73" t="s">
        <v>130</v>
      </c>
      <c r="E57" s="73" t="s">
        <v>134</v>
      </c>
      <c r="F57" s="64" t="s">
        <v>362</v>
      </c>
      <c r="G57" s="71" t="s">
        <v>512</v>
      </c>
      <c r="H57" s="71" t="s">
        <v>363</v>
      </c>
      <c r="I57" s="67" t="s">
        <v>243</v>
      </c>
      <c r="J57" s="74"/>
      <c r="K57" s="156" t="s">
        <v>419</v>
      </c>
      <c r="L57" s="87"/>
      <c r="M57" s="124"/>
      <c r="N57" s="67">
        <v>18</v>
      </c>
      <c r="O57" s="67">
        <v>18</v>
      </c>
      <c r="P57" s="67">
        <v>1</v>
      </c>
      <c r="Q57" s="66"/>
      <c r="R57" s="67">
        <v>18</v>
      </c>
      <c r="S57" s="67">
        <v>18</v>
      </c>
      <c r="T57" s="67">
        <v>1</v>
      </c>
      <c r="U57" s="67">
        <v>1</v>
      </c>
      <c r="V57" s="67">
        <v>1</v>
      </c>
      <c r="W57" s="67">
        <v>1</v>
      </c>
      <c r="X57" s="67">
        <v>18</v>
      </c>
      <c r="Y57" s="67">
        <v>18</v>
      </c>
      <c r="Z57" s="66">
        <v>1</v>
      </c>
      <c r="AA57" s="66">
        <v>1</v>
      </c>
      <c r="AB57" s="66">
        <v>1</v>
      </c>
      <c r="AC57" s="66">
        <v>1</v>
      </c>
      <c r="AD57" s="66">
        <v>1</v>
      </c>
      <c r="AE57" s="66">
        <v>1</v>
      </c>
      <c r="AF57" s="66">
        <v>1</v>
      </c>
      <c r="AG57" s="66">
        <v>1</v>
      </c>
      <c r="AH57" s="66">
        <v>1</v>
      </c>
      <c r="AI57" s="66">
        <v>1</v>
      </c>
      <c r="AJ57" s="67">
        <v>18</v>
      </c>
      <c r="AK57" s="67">
        <v>18</v>
      </c>
      <c r="AL57" s="67">
        <v>1</v>
      </c>
      <c r="AM57" s="67">
        <v>1</v>
      </c>
      <c r="AN57" s="67">
        <v>1</v>
      </c>
      <c r="AO57" s="67">
        <v>1</v>
      </c>
      <c r="AP57" s="67">
        <v>1</v>
      </c>
      <c r="AQ57" s="67">
        <v>1</v>
      </c>
      <c r="AR57" s="67">
        <v>18</v>
      </c>
      <c r="AS57" s="67"/>
      <c r="AT57" s="67"/>
      <c r="AU57" s="67"/>
      <c r="AV57" s="67">
        <v>18</v>
      </c>
      <c r="AW57" s="67"/>
    </row>
    <row r="58" spans="1:49" s="62" customFormat="1" ht="15" x14ac:dyDescent="0.2">
      <c r="A58" s="69"/>
      <c r="B58" s="69" t="s">
        <v>333</v>
      </c>
      <c r="C58" s="69"/>
      <c r="D58" s="69"/>
      <c r="E58" s="69" t="s">
        <v>354</v>
      </c>
      <c r="F58" s="69"/>
      <c r="G58" s="69"/>
      <c r="H58" s="69"/>
      <c r="I58" s="69"/>
      <c r="J58" s="69"/>
      <c r="K58" s="69"/>
      <c r="L58" s="69"/>
      <c r="M58" s="69"/>
      <c r="N58" s="70">
        <f t="shared" ref="N58:AW58" si="14">SUM(N56:N57)</f>
        <v>42</v>
      </c>
      <c r="O58" s="70">
        <f t="shared" si="14"/>
        <v>42</v>
      </c>
      <c r="P58" s="70">
        <f t="shared" si="14"/>
        <v>2</v>
      </c>
      <c r="Q58" s="70">
        <f t="shared" si="14"/>
        <v>0</v>
      </c>
      <c r="R58" s="70">
        <f t="shared" si="14"/>
        <v>42</v>
      </c>
      <c r="S58" s="70">
        <f>SUM(S56:S57)</f>
        <v>42</v>
      </c>
      <c r="T58" s="70">
        <f t="shared" si="14"/>
        <v>2</v>
      </c>
      <c r="U58" s="70">
        <f t="shared" si="14"/>
        <v>2</v>
      </c>
      <c r="V58" s="70">
        <f t="shared" si="14"/>
        <v>2</v>
      </c>
      <c r="W58" s="70">
        <f t="shared" si="14"/>
        <v>2</v>
      </c>
      <c r="X58" s="70">
        <f t="shared" si="14"/>
        <v>42</v>
      </c>
      <c r="Y58" s="70">
        <f>SUM(Y56:Y57)</f>
        <v>42</v>
      </c>
      <c r="Z58" s="70">
        <f t="shared" si="14"/>
        <v>3</v>
      </c>
      <c r="AA58" s="70">
        <f t="shared" si="14"/>
        <v>2</v>
      </c>
      <c r="AB58" s="70">
        <f t="shared" si="14"/>
        <v>3</v>
      </c>
      <c r="AC58" s="70">
        <f t="shared" si="14"/>
        <v>3</v>
      </c>
      <c r="AD58" s="70">
        <f t="shared" si="14"/>
        <v>3</v>
      </c>
      <c r="AE58" s="70">
        <f t="shared" si="14"/>
        <v>3</v>
      </c>
      <c r="AF58" s="70">
        <f t="shared" si="14"/>
        <v>3</v>
      </c>
      <c r="AG58" s="70">
        <f t="shared" si="14"/>
        <v>3</v>
      </c>
      <c r="AH58" s="70">
        <f t="shared" si="14"/>
        <v>3</v>
      </c>
      <c r="AI58" s="70">
        <f t="shared" si="14"/>
        <v>3</v>
      </c>
      <c r="AJ58" s="70">
        <f t="shared" si="14"/>
        <v>42</v>
      </c>
      <c r="AK58" s="70">
        <f t="shared" si="14"/>
        <v>42</v>
      </c>
      <c r="AL58" s="70">
        <f t="shared" si="14"/>
        <v>2</v>
      </c>
      <c r="AM58" s="70">
        <f t="shared" si="14"/>
        <v>2</v>
      </c>
      <c r="AN58" s="70">
        <f t="shared" si="14"/>
        <v>2</v>
      </c>
      <c r="AO58" s="70">
        <f t="shared" si="14"/>
        <v>2</v>
      </c>
      <c r="AP58" s="70">
        <f t="shared" si="14"/>
        <v>2</v>
      </c>
      <c r="AQ58" s="70">
        <f t="shared" si="14"/>
        <v>2</v>
      </c>
      <c r="AR58" s="70">
        <f t="shared" si="14"/>
        <v>18</v>
      </c>
      <c r="AS58" s="70">
        <f t="shared" si="14"/>
        <v>0</v>
      </c>
      <c r="AT58" s="70">
        <f t="shared" si="14"/>
        <v>0</v>
      </c>
      <c r="AU58" s="70">
        <f t="shared" si="14"/>
        <v>0</v>
      </c>
      <c r="AV58" s="70">
        <f t="shared" si="14"/>
        <v>18</v>
      </c>
      <c r="AW58" s="70">
        <f t="shared" si="14"/>
        <v>0</v>
      </c>
    </row>
    <row r="59" spans="1:49" s="62" customFormat="1" ht="15.75" x14ac:dyDescent="0.2">
      <c r="A59" s="116"/>
      <c r="B59" s="64"/>
      <c r="C59" s="64"/>
      <c r="D59" s="73"/>
      <c r="E59" s="73"/>
      <c r="F59" s="64"/>
      <c r="G59" s="71"/>
      <c r="H59" s="71"/>
      <c r="I59" s="67"/>
      <c r="J59" s="74"/>
      <c r="K59" s="87"/>
      <c r="L59" s="87"/>
      <c r="M59" s="124"/>
      <c r="N59" s="67"/>
      <c r="O59" s="67"/>
      <c r="P59" s="67"/>
      <c r="Q59" s="66"/>
      <c r="R59" s="67"/>
      <c r="S59" s="67"/>
      <c r="T59" s="67"/>
      <c r="U59" s="67"/>
      <c r="V59" s="67"/>
      <c r="W59" s="67"/>
      <c r="X59" s="67"/>
      <c r="Y59" s="67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</row>
    <row r="60" spans="1:49" s="62" customFormat="1" x14ac:dyDescent="0.2">
      <c r="A60" s="114"/>
      <c r="B60" s="71" t="s">
        <v>328</v>
      </c>
      <c r="C60" s="64" t="s">
        <v>601</v>
      </c>
      <c r="D60" s="73" t="s">
        <v>381</v>
      </c>
      <c r="E60" s="73" t="s">
        <v>382</v>
      </c>
      <c r="F60" s="71" t="s">
        <v>361</v>
      </c>
      <c r="G60" s="71" t="s">
        <v>512</v>
      </c>
      <c r="H60" s="71" t="s">
        <v>361</v>
      </c>
      <c r="I60" s="115" t="s">
        <v>243</v>
      </c>
      <c r="J60" s="74"/>
      <c r="K60" s="95"/>
      <c r="L60" s="95"/>
      <c r="M60" s="74"/>
      <c r="N60" s="67">
        <v>14</v>
      </c>
      <c r="O60" s="67">
        <v>14</v>
      </c>
      <c r="P60" s="67">
        <v>1</v>
      </c>
      <c r="Q60" s="66">
        <v>1</v>
      </c>
      <c r="R60" s="67">
        <v>14</v>
      </c>
      <c r="S60" s="67">
        <v>14</v>
      </c>
      <c r="T60" s="67">
        <v>1</v>
      </c>
      <c r="U60" s="67">
        <v>1</v>
      </c>
      <c r="V60" s="67">
        <v>1</v>
      </c>
      <c r="W60" s="67">
        <v>1</v>
      </c>
      <c r="X60" s="67">
        <v>14</v>
      </c>
      <c r="Y60" s="67">
        <v>14</v>
      </c>
      <c r="Z60" s="66">
        <v>1</v>
      </c>
      <c r="AA60" s="66">
        <v>1</v>
      </c>
      <c r="AB60" s="66">
        <v>1</v>
      </c>
      <c r="AC60" s="66">
        <v>1</v>
      </c>
      <c r="AD60" s="66">
        <v>1</v>
      </c>
      <c r="AE60" s="66">
        <v>1</v>
      </c>
      <c r="AF60" s="66">
        <v>1</v>
      </c>
      <c r="AG60" s="66">
        <v>1</v>
      </c>
      <c r="AH60" s="66">
        <v>1</v>
      </c>
      <c r="AI60" s="66">
        <v>1</v>
      </c>
      <c r="AJ60" s="67">
        <v>14</v>
      </c>
      <c r="AK60" s="67">
        <v>14</v>
      </c>
      <c r="AL60" s="67">
        <v>1</v>
      </c>
      <c r="AM60" s="67">
        <v>1</v>
      </c>
      <c r="AN60" s="67">
        <v>1</v>
      </c>
      <c r="AO60" s="67">
        <v>1</v>
      </c>
      <c r="AP60" s="67">
        <v>1</v>
      </c>
      <c r="AQ60" s="182">
        <v>0</v>
      </c>
      <c r="AR60" s="67">
        <v>14</v>
      </c>
      <c r="AS60" s="67"/>
      <c r="AT60" s="67"/>
      <c r="AU60" s="67"/>
      <c r="AV60" s="67">
        <v>14</v>
      </c>
      <c r="AW60" s="67"/>
    </row>
    <row r="61" spans="1:49" s="62" customFormat="1" x14ac:dyDescent="0.2">
      <c r="A61" s="114"/>
      <c r="B61" s="71" t="s">
        <v>328</v>
      </c>
      <c r="C61" s="64" t="s">
        <v>601</v>
      </c>
      <c r="D61" s="73" t="s">
        <v>432</v>
      </c>
      <c r="E61" s="73" t="s">
        <v>426</v>
      </c>
      <c r="F61" s="71" t="s">
        <v>361</v>
      </c>
      <c r="G61" s="71" t="s">
        <v>512</v>
      </c>
      <c r="H61" s="71" t="s">
        <v>361</v>
      </c>
      <c r="I61" s="115"/>
      <c r="J61" s="74"/>
      <c r="K61" s="95"/>
      <c r="L61" s="95"/>
      <c r="M61" s="74"/>
      <c r="N61" s="67">
        <v>14</v>
      </c>
      <c r="O61" s="67">
        <v>14</v>
      </c>
      <c r="P61" s="67">
        <v>1</v>
      </c>
      <c r="Q61" s="66"/>
      <c r="R61" s="67">
        <v>14</v>
      </c>
      <c r="S61" s="67">
        <v>14</v>
      </c>
      <c r="T61" s="67">
        <v>1</v>
      </c>
      <c r="U61" s="67">
        <v>1</v>
      </c>
      <c r="V61" s="67">
        <v>1</v>
      </c>
      <c r="W61" s="67">
        <v>1</v>
      </c>
      <c r="X61" s="67">
        <v>14</v>
      </c>
      <c r="Y61" s="67">
        <v>14</v>
      </c>
      <c r="Z61" s="66">
        <v>1</v>
      </c>
      <c r="AA61" s="66">
        <v>1</v>
      </c>
      <c r="AB61" s="66">
        <v>1</v>
      </c>
      <c r="AC61" s="66">
        <v>1</v>
      </c>
      <c r="AD61" s="66">
        <v>1</v>
      </c>
      <c r="AE61" s="66">
        <v>1</v>
      </c>
      <c r="AF61" s="66">
        <v>1</v>
      </c>
      <c r="AG61" s="66">
        <v>1</v>
      </c>
      <c r="AH61" s="66">
        <v>1</v>
      </c>
      <c r="AI61" s="66">
        <v>1</v>
      </c>
      <c r="AJ61" s="67">
        <v>14</v>
      </c>
      <c r="AK61" s="67">
        <v>14</v>
      </c>
      <c r="AL61" s="67">
        <v>1</v>
      </c>
      <c r="AM61" s="67">
        <v>1</v>
      </c>
      <c r="AN61" s="67">
        <v>1</v>
      </c>
      <c r="AO61" s="67">
        <v>1</v>
      </c>
      <c r="AP61" s="67">
        <v>1</v>
      </c>
      <c r="AQ61" s="67">
        <v>1</v>
      </c>
      <c r="AR61" s="67">
        <v>14</v>
      </c>
      <c r="AS61" s="67"/>
      <c r="AT61" s="67"/>
      <c r="AU61" s="67"/>
      <c r="AV61" s="67">
        <v>14</v>
      </c>
      <c r="AW61" s="67"/>
    </row>
    <row r="62" spans="1:49" s="62" customFormat="1" x14ac:dyDescent="0.2">
      <c r="A62" s="116"/>
      <c r="B62" s="71" t="s">
        <v>328</v>
      </c>
      <c r="C62" s="64" t="s">
        <v>601</v>
      </c>
      <c r="D62" s="73" t="s">
        <v>102</v>
      </c>
      <c r="E62" s="73" t="s">
        <v>103</v>
      </c>
      <c r="F62" s="79" t="s">
        <v>129</v>
      </c>
      <c r="G62" s="71" t="s">
        <v>512</v>
      </c>
      <c r="H62" s="71" t="s">
        <v>361</v>
      </c>
      <c r="I62" s="67" t="s">
        <v>243</v>
      </c>
      <c r="J62" s="74"/>
      <c r="K62" s="66"/>
      <c r="L62" s="66"/>
      <c r="M62" s="128"/>
      <c r="N62" s="67">
        <v>14</v>
      </c>
      <c r="O62" s="67">
        <v>14</v>
      </c>
      <c r="P62" s="67">
        <v>1</v>
      </c>
      <c r="Q62" s="66">
        <v>5</v>
      </c>
      <c r="R62" s="67">
        <v>14</v>
      </c>
      <c r="S62" s="67">
        <v>14</v>
      </c>
      <c r="T62" s="67">
        <v>1</v>
      </c>
      <c r="U62" s="182">
        <v>0</v>
      </c>
      <c r="V62" s="67">
        <v>1</v>
      </c>
      <c r="W62" s="67">
        <v>1</v>
      </c>
      <c r="X62" s="67">
        <v>14</v>
      </c>
      <c r="Y62" s="67">
        <v>14</v>
      </c>
      <c r="Z62" s="66">
        <v>1</v>
      </c>
      <c r="AA62" s="182"/>
      <c r="AB62" s="66">
        <v>1</v>
      </c>
      <c r="AC62" s="66">
        <v>1</v>
      </c>
      <c r="AD62" s="66">
        <v>1</v>
      </c>
      <c r="AE62" s="66">
        <v>1</v>
      </c>
      <c r="AF62" s="66">
        <v>1</v>
      </c>
      <c r="AG62" s="182">
        <v>0</v>
      </c>
      <c r="AH62" s="66">
        <v>1</v>
      </c>
      <c r="AI62" s="182">
        <v>0</v>
      </c>
      <c r="AJ62" s="67">
        <v>14</v>
      </c>
      <c r="AK62" s="67">
        <v>14</v>
      </c>
      <c r="AL62" s="67">
        <v>1</v>
      </c>
      <c r="AM62" s="67">
        <v>1</v>
      </c>
      <c r="AN62" s="67">
        <v>1</v>
      </c>
      <c r="AO62" s="182">
        <v>0</v>
      </c>
      <c r="AP62" s="67">
        <v>1</v>
      </c>
      <c r="AQ62" s="67">
        <v>1</v>
      </c>
      <c r="AR62" s="67">
        <v>14</v>
      </c>
      <c r="AS62" s="67"/>
      <c r="AT62" s="67"/>
      <c r="AU62" s="67"/>
      <c r="AV62" s="67">
        <v>14</v>
      </c>
      <c r="AW62" s="67"/>
    </row>
    <row r="63" spans="1:49" s="62" customFormat="1" x14ac:dyDescent="0.2">
      <c r="A63" s="116"/>
      <c r="B63" s="71" t="s">
        <v>328</v>
      </c>
      <c r="C63" s="64" t="s">
        <v>601</v>
      </c>
      <c r="D63" s="73" t="s">
        <v>42</v>
      </c>
      <c r="E63" s="73" t="s">
        <v>80</v>
      </c>
      <c r="F63" s="79" t="s">
        <v>129</v>
      </c>
      <c r="G63" s="71" t="s">
        <v>512</v>
      </c>
      <c r="H63" s="71" t="s">
        <v>361</v>
      </c>
      <c r="I63" s="67" t="s">
        <v>243</v>
      </c>
      <c r="J63" s="74"/>
      <c r="K63" s="66"/>
      <c r="L63" s="66"/>
      <c r="M63" s="128"/>
      <c r="N63" s="67">
        <v>14</v>
      </c>
      <c r="O63" s="67">
        <v>14</v>
      </c>
      <c r="P63" s="67">
        <v>1</v>
      </c>
      <c r="Q63" s="66">
        <v>2</v>
      </c>
      <c r="R63" s="67">
        <v>14</v>
      </c>
      <c r="S63" s="67">
        <v>14</v>
      </c>
      <c r="T63" s="67">
        <v>1</v>
      </c>
      <c r="U63" s="67">
        <v>1</v>
      </c>
      <c r="V63" s="67">
        <v>1</v>
      </c>
      <c r="W63" s="67">
        <v>1</v>
      </c>
      <c r="X63" s="67">
        <v>14</v>
      </c>
      <c r="Y63" s="67">
        <v>14</v>
      </c>
      <c r="Z63" s="66">
        <v>1</v>
      </c>
      <c r="AA63" s="66">
        <v>1</v>
      </c>
      <c r="AB63" s="66">
        <v>1</v>
      </c>
      <c r="AC63" s="67">
        <v>1</v>
      </c>
      <c r="AD63" s="66">
        <v>1</v>
      </c>
      <c r="AE63" s="67">
        <v>1</v>
      </c>
      <c r="AF63" s="66">
        <v>1</v>
      </c>
      <c r="AG63" s="67">
        <v>1</v>
      </c>
      <c r="AH63" s="66">
        <v>1</v>
      </c>
      <c r="AI63" s="67">
        <v>1</v>
      </c>
      <c r="AJ63" s="67">
        <v>14</v>
      </c>
      <c r="AK63" s="67">
        <v>14</v>
      </c>
      <c r="AL63" s="67">
        <v>1</v>
      </c>
      <c r="AM63" s="67">
        <v>1</v>
      </c>
      <c r="AN63" s="67">
        <v>1</v>
      </c>
      <c r="AO63" s="67">
        <v>1</v>
      </c>
      <c r="AP63" s="67">
        <v>1</v>
      </c>
      <c r="AQ63" s="182">
        <v>0</v>
      </c>
      <c r="AR63" s="67">
        <v>14</v>
      </c>
      <c r="AS63" s="67"/>
      <c r="AT63" s="67"/>
      <c r="AU63" s="67"/>
      <c r="AV63" s="67">
        <v>14</v>
      </c>
      <c r="AW63" s="67"/>
    </row>
    <row r="64" spans="1:49" s="62" customFormat="1" ht="15.75" x14ac:dyDescent="0.2">
      <c r="A64" s="116"/>
      <c r="B64" s="71" t="s">
        <v>328</v>
      </c>
      <c r="C64" s="64" t="s">
        <v>601</v>
      </c>
      <c r="D64" s="73" t="s">
        <v>41</v>
      </c>
      <c r="E64" s="73" t="s">
        <v>79</v>
      </c>
      <c r="F64" s="79" t="s">
        <v>126</v>
      </c>
      <c r="G64" s="71" t="s">
        <v>352</v>
      </c>
      <c r="H64" s="71" t="s">
        <v>363</v>
      </c>
      <c r="I64" s="67" t="s">
        <v>243</v>
      </c>
      <c r="J64" s="187">
        <v>15090</v>
      </c>
      <c r="K64" s="156" t="s">
        <v>419</v>
      </c>
      <c r="L64" s="66"/>
      <c r="M64" s="128"/>
      <c r="N64" s="67">
        <v>24</v>
      </c>
      <c r="O64" s="67">
        <v>23</v>
      </c>
      <c r="P64" s="67">
        <v>1</v>
      </c>
      <c r="Q64" s="66"/>
      <c r="R64" s="67">
        <v>24</v>
      </c>
      <c r="S64" s="67">
        <v>23</v>
      </c>
      <c r="T64" s="67">
        <v>1</v>
      </c>
      <c r="U64" s="182">
        <v>0</v>
      </c>
      <c r="V64" s="67">
        <v>1</v>
      </c>
      <c r="W64" s="67">
        <v>1</v>
      </c>
      <c r="X64" s="67">
        <v>24</v>
      </c>
      <c r="Y64" s="67">
        <v>23</v>
      </c>
      <c r="Z64" s="66">
        <v>2</v>
      </c>
      <c r="AA64" s="182"/>
      <c r="AB64" s="66">
        <v>2</v>
      </c>
      <c r="AC64" s="66">
        <v>1</v>
      </c>
      <c r="AD64" s="66">
        <v>2</v>
      </c>
      <c r="AE64" s="66">
        <v>1</v>
      </c>
      <c r="AF64" s="66">
        <v>2</v>
      </c>
      <c r="AG64" s="66">
        <v>1</v>
      </c>
      <c r="AH64" s="66">
        <v>2</v>
      </c>
      <c r="AI64" s="66">
        <v>2</v>
      </c>
      <c r="AJ64" s="67">
        <v>24</v>
      </c>
      <c r="AK64" s="67">
        <v>23</v>
      </c>
      <c r="AL64" s="67">
        <v>1</v>
      </c>
      <c r="AM64" s="182">
        <v>0</v>
      </c>
      <c r="AN64" s="67">
        <v>1</v>
      </c>
      <c r="AO64" s="182">
        <v>0</v>
      </c>
      <c r="AP64" s="67">
        <v>1</v>
      </c>
      <c r="AQ64" s="67">
        <v>1</v>
      </c>
      <c r="AR64" s="67"/>
      <c r="AS64" s="67"/>
      <c r="AT64" s="67"/>
      <c r="AU64" s="67"/>
      <c r="AV64" s="67"/>
      <c r="AW64" s="67"/>
    </row>
    <row r="65" spans="1:49" s="62" customFormat="1" ht="15" x14ac:dyDescent="0.2">
      <c r="A65" s="69"/>
      <c r="B65" s="69" t="s">
        <v>328</v>
      </c>
      <c r="C65" s="69"/>
      <c r="D65" s="69"/>
      <c r="E65" s="69" t="s">
        <v>354</v>
      </c>
      <c r="F65" s="69"/>
      <c r="G65" s="69"/>
      <c r="H65" s="69"/>
      <c r="I65" s="69"/>
      <c r="J65" s="69"/>
      <c r="K65" s="69"/>
      <c r="L65" s="69"/>
      <c r="M65" s="69"/>
      <c r="N65" s="70">
        <f t="shared" ref="N65:AW65" si="15">SUM(N60:N64)</f>
        <v>80</v>
      </c>
      <c r="O65" s="70">
        <f t="shared" si="15"/>
        <v>79</v>
      </c>
      <c r="P65" s="70">
        <f t="shared" si="15"/>
        <v>5</v>
      </c>
      <c r="Q65" s="70">
        <f t="shared" si="15"/>
        <v>8</v>
      </c>
      <c r="R65" s="70">
        <f t="shared" si="15"/>
        <v>80</v>
      </c>
      <c r="S65" s="70">
        <f>SUM(S60:S64)</f>
        <v>79</v>
      </c>
      <c r="T65" s="70">
        <f t="shared" si="15"/>
        <v>5</v>
      </c>
      <c r="U65" s="70">
        <f t="shared" si="15"/>
        <v>3</v>
      </c>
      <c r="V65" s="70">
        <f t="shared" si="15"/>
        <v>5</v>
      </c>
      <c r="W65" s="70">
        <f t="shared" si="15"/>
        <v>5</v>
      </c>
      <c r="X65" s="70">
        <f t="shared" si="15"/>
        <v>80</v>
      </c>
      <c r="Y65" s="70">
        <f>SUM(Y60:Y64)</f>
        <v>79</v>
      </c>
      <c r="Z65" s="70">
        <f t="shared" si="15"/>
        <v>6</v>
      </c>
      <c r="AA65" s="70">
        <f t="shared" si="15"/>
        <v>3</v>
      </c>
      <c r="AB65" s="70">
        <f t="shared" si="15"/>
        <v>6</v>
      </c>
      <c r="AC65" s="70">
        <f t="shared" si="15"/>
        <v>5</v>
      </c>
      <c r="AD65" s="70">
        <f t="shared" si="15"/>
        <v>6</v>
      </c>
      <c r="AE65" s="70">
        <f t="shared" si="15"/>
        <v>5</v>
      </c>
      <c r="AF65" s="70">
        <f t="shared" si="15"/>
        <v>6</v>
      </c>
      <c r="AG65" s="70">
        <f t="shared" si="15"/>
        <v>4</v>
      </c>
      <c r="AH65" s="70">
        <f t="shared" si="15"/>
        <v>6</v>
      </c>
      <c r="AI65" s="70">
        <f t="shared" si="15"/>
        <v>5</v>
      </c>
      <c r="AJ65" s="70">
        <f t="shared" si="15"/>
        <v>80</v>
      </c>
      <c r="AK65" s="70">
        <f t="shared" si="15"/>
        <v>79</v>
      </c>
      <c r="AL65" s="70">
        <f t="shared" si="15"/>
        <v>5</v>
      </c>
      <c r="AM65" s="70">
        <f t="shared" si="15"/>
        <v>4</v>
      </c>
      <c r="AN65" s="70">
        <f t="shared" si="15"/>
        <v>5</v>
      </c>
      <c r="AO65" s="70">
        <f t="shared" si="15"/>
        <v>3</v>
      </c>
      <c r="AP65" s="70">
        <f t="shared" si="15"/>
        <v>5</v>
      </c>
      <c r="AQ65" s="70">
        <f t="shared" si="15"/>
        <v>3</v>
      </c>
      <c r="AR65" s="70">
        <f t="shared" si="15"/>
        <v>56</v>
      </c>
      <c r="AS65" s="70">
        <f t="shared" si="15"/>
        <v>0</v>
      </c>
      <c r="AT65" s="70">
        <f t="shared" si="15"/>
        <v>0</v>
      </c>
      <c r="AU65" s="70">
        <f t="shared" si="15"/>
        <v>0</v>
      </c>
      <c r="AV65" s="70">
        <f t="shared" si="15"/>
        <v>56</v>
      </c>
      <c r="AW65" s="70">
        <f t="shared" si="15"/>
        <v>0</v>
      </c>
    </row>
    <row r="66" spans="1:49" s="62" customFormat="1" ht="15.75" x14ac:dyDescent="0.2">
      <c r="A66" s="116"/>
      <c r="B66" s="64"/>
      <c r="C66" s="64"/>
      <c r="D66" s="73"/>
      <c r="E66" s="73"/>
      <c r="F66" s="64"/>
      <c r="G66" s="71"/>
      <c r="H66" s="71"/>
      <c r="I66" s="67"/>
      <c r="J66" s="74"/>
      <c r="K66" s="87"/>
      <c r="L66" s="87"/>
      <c r="M66" s="124"/>
      <c r="N66" s="67"/>
      <c r="O66" s="67"/>
      <c r="P66" s="67"/>
      <c r="Q66" s="66"/>
      <c r="R66" s="67"/>
      <c r="S66" s="67"/>
      <c r="T66" s="67"/>
      <c r="U66" s="67"/>
      <c r="V66" s="67"/>
      <c r="W66" s="67"/>
      <c r="X66" s="67"/>
      <c r="Y66" s="67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</row>
    <row r="67" spans="1:49" s="62" customFormat="1" ht="15.75" x14ac:dyDescent="0.2">
      <c r="A67" s="75"/>
      <c r="B67" s="71" t="s">
        <v>349</v>
      </c>
      <c r="C67" s="64" t="s">
        <v>601</v>
      </c>
      <c r="D67" s="73" t="s">
        <v>312</v>
      </c>
      <c r="E67" s="73" t="s">
        <v>313</v>
      </c>
      <c r="F67" s="67" t="s">
        <v>438</v>
      </c>
      <c r="G67" s="71" t="s">
        <v>512</v>
      </c>
      <c r="H67" s="146" t="s">
        <v>363</v>
      </c>
      <c r="I67" s="67" t="s">
        <v>243</v>
      </c>
      <c r="J67" s="74"/>
      <c r="K67" s="156" t="s">
        <v>419</v>
      </c>
      <c r="L67" s="112"/>
      <c r="M67" s="113"/>
      <c r="N67" s="67">
        <v>14</v>
      </c>
      <c r="O67" s="67">
        <v>14</v>
      </c>
      <c r="P67" s="67">
        <v>1</v>
      </c>
      <c r="Q67" s="103"/>
      <c r="R67" s="67">
        <v>14</v>
      </c>
      <c r="S67" s="67">
        <v>14</v>
      </c>
      <c r="T67" s="67">
        <v>1</v>
      </c>
      <c r="U67" s="67">
        <v>1</v>
      </c>
      <c r="V67" s="67">
        <v>1</v>
      </c>
      <c r="W67" s="67">
        <v>1</v>
      </c>
      <c r="X67" s="67">
        <v>14</v>
      </c>
      <c r="Y67" s="67">
        <v>14</v>
      </c>
      <c r="Z67" s="66">
        <v>1</v>
      </c>
      <c r="AA67" s="66">
        <v>1</v>
      </c>
      <c r="AB67" s="66">
        <v>1</v>
      </c>
      <c r="AC67" s="66">
        <v>1</v>
      </c>
      <c r="AD67" s="66">
        <v>1</v>
      </c>
      <c r="AE67" s="67">
        <v>1</v>
      </c>
      <c r="AF67" s="66">
        <v>1</v>
      </c>
      <c r="AG67" s="67">
        <v>1</v>
      </c>
      <c r="AH67" s="66">
        <v>1</v>
      </c>
      <c r="AI67" s="67">
        <v>1</v>
      </c>
      <c r="AJ67" s="67">
        <v>14</v>
      </c>
      <c r="AK67" s="67">
        <v>14</v>
      </c>
      <c r="AL67" s="67">
        <v>1</v>
      </c>
      <c r="AM67" s="67">
        <v>1</v>
      </c>
      <c r="AN67" s="67">
        <v>1</v>
      </c>
      <c r="AO67" s="67">
        <v>1</v>
      </c>
      <c r="AP67" s="67">
        <v>1</v>
      </c>
      <c r="AQ67" s="67">
        <v>1</v>
      </c>
      <c r="AR67" s="103"/>
      <c r="AS67" s="103"/>
      <c r="AT67" s="103"/>
      <c r="AU67" s="103"/>
      <c r="AV67" s="103"/>
      <c r="AW67" s="103"/>
    </row>
    <row r="68" spans="1:49" s="62" customFormat="1" ht="15.75" x14ac:dyDescent="0.2">
      <c r="A68" s="75"/>
      <c r="B68" s="71" t="s">
        <v>349</v>
      </c>
      <c r="C68" s="64" t="s">
        <v>601</v>
      </c>
      <c r="D68" s="73" t="s">
        <v>314</v>
      </c>
      <c r="E68" s="73" t="s">
        <v>315</v>
      </c>
      <c r="F68" s="67" t="s">
        <v>438</v>
      </c>
      <c r="G68" s="71" t="s">
        <v>512</v>
      </c>
      <c r="H68" s="146" t="s">
        <v>363</v>
      </c>
      <c r="I68" s="67" t="s">
        <v>243</v>
      </c>
      <c r="J68" s="74"/>
      <c r="K68" s="156" t="s">
        <v>419</v>
      </c>
      <c r="L68" s="112"/>
      <c r="M68" s="113"/>
      <c r="N68" s="67">
        <v>18</v>
      </c>
      <c r="O68" s="67">
        <v>18</v>
      </c>
      <c r="P68" s="67">
        <v>1</v>
      </c>
      <c r="Q68" s="103"/>
      <c r="R68" s="67">
        <v>18</v>
      </c>
      <c r="S68" s="67">
        <v>18</v>
      </c>
      <c r="T68" s="67">
        <v>1</v>
      </c>
      <c r="U68" s="67">
        <v>1</v>
      </c>
      <c r="V68" s="67">
        <v>1</v>
      </c>
      <c r="W68" s="67">
        <v>1</v>
      </c>
      <c r="X68" s="67">
        <v>18</v>
      </c>
      <c r="Y68" s="67">
        <v>18</v>
      </c>
      <c r="Z68" s="66">
        <v>1</v>
      </c>
      <c r="AA68" s="66">
        <v>1</v>
      </c>
      <c r="AB68" s="66">
        <v>1</v>
      </c>
      <c r="AC68" s="66">
        <v>1</v>
      </c>
      <c r="AD68" s="66">
        <v>1</v>
      </c>
      <c r="AE68" s="67">
        <v>1</v>
      </c>
      <c r="AF68" s="66">
        <v>1</v>
      </c>
      <c r="AG68" s="67">
        <v>1</v>
      </c>
      <c r="AH68" s="66">
        <v>1</v>
      </c>
      <c r="AI68" s="67">
        <v>1</v>
      </c>
      <c r="AJ68" s="67">
        <v>18</v>
      </c>
      <c r="AK68" s="67">
        <v>18</v>
      </c>
      <c r="AL68" s="67">
        <v>1</v>
      </c>
      <c r="AM68" s="67">
        <v>1</v>
      </c>
      <c r="AN68" s="67">
        <v>1</v>
      </c>
      <c r="AO68" s="67">
        <v>1</v>
      </c>
      <c r="AP68" s="67">
        <v>1</v>
      </c>
      <c r="AQ68" s="67">
        <v>1</v>
      </c>
      <c r="AR68" s="103"/>
      <c r="AS68" s="103"/>
      <c r="AT68" s="103"/>
      <c r="AU68" s="103"/>
      <c r="AV68" s="103"/>
      <c r="AW68" s="103"/>
    </row>
    <row r="69" spans="1:49" s="62" customFormat="1" ht="15" x14ac:dyDescent="0.2">
      <c r="A69" s="69"/>
      <c r="B69" s="69" t="s">
        <v>349</v>
      </c>
      <c r="C69" s="69"/>
      <c r="D69" s="69"/>
      <c r="E69" s="69" t="s">
        <v>354</v>
      </c>
      <c r="F69" s="69"/>
      <c r="G69" s="69"/>
      <c r="H69" s="69"/>
      <c r="I69" s="69"/>
      <c r="J69" s="69"/>
      <c r="K69" s="69"/>
      <c r="L69" s="69"/>
      <c r="M69" s="69"/>
      <c r="N69" s="70">
        <f>SUM(N67:N68)</f>
        <v>32</v>
      </c>
      <c r="O69" s="70">
        <f t="shared" ref="O69:AW69" si="16">SUM(O67:O68)</f>
        <v>32</v>
      </c>
      <c r="P69" s="70">
        <f t="shared" si="16"/>
        <v>2</v>
      </c>
      <c r="Q69" s="70">
        <f t="shared" si="16"/>
        <v>0</v>
      </c>
      <c r="R69" s="70">
        <f t="shared" si="16"/>
        <v>32</v>
      </c>
      <c r="S69" s="70">
        <f>SUM(S67:S68)</f>
        <v>32</v>
      </c>
      <c r="T69" s="70">
        <f t="shared" si="16"/>
        <v>2</v>
      </c>
      <c r="U69" s="70">
        <f t="shared" si="16"/>
        <v>2</v>
      </c>
      <c r="V69" s="70">
        <f t="shared" si="16"/>
        <v>2</v>
      </c>
      <c r="W69" s="70">
        <f t="shared" si="16"/>
        <v>2</v>
      </c>
      <c r="X69" s="70">
        <f t="shared" si="16"/>
        <v>32</v>
      </c>
      <c r="Y69" s="70">
        <f>SUM(Y67:Y68)</f>
        <v>32</v>
      </c>
      <c r="Z69" s="70">
        <f t="shared" si="16"/>
        <v>2</v>
      </c>
      <c r="AA69" s="70">
        <f t="shared" si="16"/>
        <v>2</v>
      </c>
      <c r="AB69" s="70">
        <f t="shared" si="16"/>
        <v>2</v>
      </c>
      <c r="AC69" s="70">
        <f t="shared" si="16"/>
        <v>2</v>
      </c>
      <c r="AD69" s="70">
        <f t="shared" si="16"/>
        <v>2</v>
      </c>
      <c r="AE69" s="70">
        <f t="shared" si="16"/>
        <v>2</v>
      </c>
      <c r="AF69" s="70">
        <f>SUM(AF67:AF68)</f>
        <v>2</v>
      </c>
      <c r="AG69" s="70">
        <f t="shared" si="16"/>
        <v>2</v>
      </c>
      <c r="AH69" s="70">
        <f t="shared" si="16"/>
        <v>2</v>
      </c>
      <c r="AI69" s="70">
        <f t="shared" si="16"/>
        <v>2</v>
      </c>
      <c r="AJ69" s="70">
        <f t="shared" si="16"/>
        <v>32</v>
      </c>
      <c r="AK69" s="70">
        <f t="shared" si="16"/>
        <v>32</v>
      </c>
      <c r="AL69" s="70">
        <f t="shared" si="16"/>
        <v>2</v>
      </c>
      <c r="AM69" s="70">
        <f t="shared" si="16"/>
        <v>2</v>
      </c>
      <c r="AN69" s="70">
        <f t="shared" si="16"/>
        <v>2</v>
      </c>
      <c r="AO69" s="70">
        <f t="shared" si="16"/>
        <v>2</v>
      </c>
      <c r="AP69" s="70">
        <f t="shared" si="16"/>
        <v>2</v>
      </c>
      <c r="AQ69" s="70">
        <f t="shared" si="16"/>
        <v>2</v>
      </c>
      <c r="AR69" s="70">
        <f t="shared" si="16"/>
        <v>0</v>
      </c>
      <c r="AS69" s="70">
        <f t="shared" si="16"/>
        <v>0</v>
      </c>
      <c r="AT69" s="70">
        <f t="shared" si="16"/>
        <v>0</v>
      </c>
      <c r="AU69" s="70">
        <f t="shared" si="16"/>
        <v>0</v>
      </c>
      <c r="AV69" s="70">
        <f t="shared" si="16"/>
        <v>0</v>
      </c>
      <c r="AW69" s="70">
        <f t="shared" si="16"/>
        <v>0</v>
      </c>
    </row>
    <row r="70" spans="1:49" s="62" customFormat="1" ht="15" x14ac:dyDescent="0.2">
      <c r="A70" s="10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</row>
    <row r="71" spans="1:49" s="62" customFormat="1" ht="15.75" x14ac:dyDescent="0.2">
      <c r="A71" s="116"/>
      <c r="B71" s="64" t="s">
        <v>371</v>
      </c>
      <c r="C71" s="64" t="s">
        <v>601</v>
      </c>
      <c r="D71" s="73" t="s">
        <v>372</v>
      </c>
      <c r="E71" s="73" t="s">
        <v>373</v>
      </c>
      <c r="F71" s="71" t="s">
        <v>361</v>
      </c>
      <c r="G71" s="71" t="s">
        <v>512</v>
      </c>
      <c r="H71" s="71" t="s">
        <v>361</v>
      </c>
      <c r="I71" s="115" t="s">
        <v>243</v>
      </c>
      <c r="J71" s="187">
        <v>13500</v>
      </c>
      <c r="K71" s="87"/>
      <c r="L71" s="87"/>
      <c r="M71" s="124"/>
      <c r="N71" s="67">
        <v>14</v>
      </c>
      <c r="O71" s="67">
        <v>14</v>
      </c>
      <c r="P71" s="67">
        <v>1</v>
      </c>
      <c r="Q71" s="66"/>
      <c r="R71" s="67">
        <v>14</v>
      </c>
      <c r="S71" s="67">
        <v>14</v>
      </c>
      <c r="T71" s="67">
        <v>1</v>
      </c>
      <c r="U71" s="67">
        <v>1</v>
      </c>
      <c r="V71" s="67">
        <v>1</v>
      </c>
      <c r="W71" s="67">
        <v>1</v>
      </c>
      <c r="X71" s="67">
        <v>14</v>
      </c>
      <c r="Y71" s="67">
        <v>14</v>
      </c>
      <c r="Z71" s="66">
        <v>1</v>
      </c>
      <c r="AA71" s="66">
        <v>1</v>
      </c>
      <c r="AB71" s="66">
        <v>1</v>
      </c>
      <c r="AC71" s="66">
        <v>1</v>
      </c>
      <c r="AD71" s="66">
        <v>1</v>
      </c>
      <c r="AE71" s="66">
        <v>1</v>
      </c>
      <c r="AF71" s="66">
        <v>1</v>
      </c>
      <c r="AG71" s="66">
        <v>1</v>
      </c>
      <c r="AH71" s="66">
        <v>1</v>
      </c>
      <c r="AI71" s="66">
        <v>1</v>
      </c>
      <c r="AJ71" s="67">
        <v>14</v>
      </c>
      <c r="AK71" s="67">
        <v>14</v>
      </c>
      <c r="AL71" s="67">
        <v>1</v>
      </c>
      <c r="AM71" s="67">
        <v>1</v>
      </c>
      <c r="AN71" s="67">
        <v>1</v>
      </c>
      <c r="AO71" s="67">
        <v>1</v>
      </c>
      <c r="AP71" s="67">
        <v>1</v>
      </c>
      <c r="AQ71" s="67">
        <v>1</v>
      </c>
      <c r="AR71" s="67">
        <v>14</v>
      </c>
      <c r="AS71" s="67"/>
      <c r="AT71" s="67"/>
      <c r="AU71" s="67"/>
      <c r="AV71" s="67">
        <v>14</v>
      </c>
      <c r="AW71" s="67"/>
    </row>
    <row r="72" spans="1:49" s="62" customFormat="1" ht="15.75" x14ac:dyDescent="0.2">
      <c r="A72" s="116"/>
      <c r="B72" s="64" t="s">
        <v>371</v>
      </c>
      <c r="C72" s="64" t="s">
        <v>601</v>
      </c>
      <c r="D72" s="73" t="s">
        <v>379</v>
      </c>
      <c r="E72" s="73" t="s">
        <v>374</v>
      </c>
      <c r="F72" s="71" t="s">
        <v>361</v>
      </c>
      <c r="G72" s="71" t="s">
        <v>512</v>
      </c>
      <c r="H72" s="71" t="s">
        <v>361</v>
      </c>
      <c r="I72" s="115" t="s">
        <v>243</v>
      </c>
      <c r="J72" s="74"/>
      <c r="K72" s="87"/>
      <c r="L72" s="87"/>
      <c r="M72" s="124"/>
      <c r="N72" s="67">
        <v>14</v>
      </c>
      <c r="O72" s="67">
        <v>14</v>
      </c>
      <c r="P72" s="67">
        <v>1</v>
      </c>
      <c r="Q72" s="66"/>
      <c r="R72" s="67">
        <v>14</v>
      </c>
      <c r="S72" s="67">
        <v>14</v>
      </c>
      <c r="T72" s="67">
        <v>1</v>
      </c>
      <c r="U72" s="67">
        <v>1</v>
      </c>
      <c r="V72" s="67">
        <v>1</v>
      </c>
      <c r="W72" s="66">
        <v>1</v>
      </c>
      <c r="X72" s="67">
        <v>14</v>
      </c>
      <c r="Y72" s="67">
        <v>14</v>
      </c>
      <c r="Z72" s="66">
        <v>1</v>
      </c>
      <c r="AA72" s="66">
        <v>1</v>
      </c>
      <c r="AB72" s="66">
        <v>1</v>
      </c>
      <c r="AC72" s="66">
        <v>1</v>
      </c>
      <c r="AD72" s="66">
        <v>1</v>
      </c>
      <c r="AE72" s="182">
        <v>0</v>
      </c>
      <c r="AF72" s="66">
        <v>1</v>
      </c>
      <c r="AG72" s="66">
        <v>1</v>
      </c>
      <c r="AH72" s="66">
        <v>1</v>
      </c>
      <c r="AI72" s="66">
        <v>1</v>
      </c>
      <c r="AJ72" s="67">
        <v>14</v>
      </c>
      <c r="AK72" s="67">
        <v>14</v>
      </c>
      <c r="AL72" s="67">
        <v>1</v>
      </c>
      <c r="AM72" s="67">
        <v>1</v>
      </c>
      <c r="AN72" s="67">
        <v>1</v>
      </c>
      <c r="AO72" s="67">
        <v>1</v>
      </c>
      <c r="AP72" s="67">
        <v>1</v>
      </c>
      <c r="AQ72" s="67">
        <v>1</v>
      </c>
      <c r="AR72" s="67">
        <v>14</v>
      </c>
      <c r="AS72" s="67"/>
      <c r="AT72" s="67"/>
      <c r="AU72" s="67"/>
      <c r="AV72" s="67">
        <v>14</v>
      </c>
      <c r="AW72" s="67"/>
    </row>
    <row r="73" spans="1:49" s="62" customFormat="1" ht="18" customHeight="1" x14ac:dyDescent="0.2">
      <c r="A73" s="116"/>
      <c r="B73" s="64" t="s">
        <v>371</v>
      </c>
      <c r="C73" s="64" t="s">
        <v>601</v>
      </c>
      <c r="D73" s="73" t="s">
        <v>378</v>
      </c>
      <c r="E73" s="73" t="s">
        <v>375</v>
      </c>
      <c r="F73" s="71" t="s">
        <v>361</v>
      </c>
      <c r="G73" s="71" t="s">
        <v>512</v>
      </c>
      <c r="H73" s="71" t="s">
        <v>361</v>
      </c>
      <c r="I73" s="115" t="s">
        <v>243</v>
      </c>
      <c r="J73" s="187">
        <v>13500</v>
      </c>
      <c r="K73" s="87"/>
      <c r="L73" s="87"/>
      <c r="M73" s="124"/>
      <c r="N73" s="67">
        <v>14</v>
      </c>
      <c r="O73" s="67">
        <v>14</v>
      </c>
      <c r="P73" s="67">
        <v>1</v>
      </c>
      <c r="Q73" s="66"/>
      <c r="R73" s="67">
        <v>14</v>
      </c>
      <c r="S73" s="67">
        <v>14</v>
      </c>
      <c r="T73" s="67">
        <v>1</v>
      </c>
      <c r="U73" s="67">
        <v>1</v>
      </c>
      <c r="V73" s="67">
        <v>1</v>
      </c>
      <c r="W73" s="67">
        <v>1</v>
      </c>
      <c r="X73" s="67">
        <v>14</v>
      </c>
      <c r="Y73" s="67">
        <v>14</v>
      </c>
      <c r="Z73" s="66">
        <v>1</v>
      </c>
      <c r="AA73" s="66">
        <v>2</v>
      </c>
      <c r="AB73" s="66">
        <v>1</v>
      </c>
      <c r="AC73" s="66">
        <v>1</v>
      </c>
      <c r="AD73" s="66">
        <v>1</v>
      </c>
      <c r="AE73" s="66">
        <v>1</v>
      </c>
      <c r="AF73" s="66">
        <v>1</v>
      </c>
      <c r="AG73" s="66">
        <v>1</v>
      </c>
      <c r="AH73" s="66">
        <v>1</v>
      </c>
      <c r="AI73" s="66">
        <v>1</v>
      </c>
      <c r="AJ73" s="67">
        <v>14</v>
      </c>
      <c r="AK73" s="67">
        <v>14</v>
      </c>
      <c r="AL73" s="67">
        <v>1</v>
      </c>
      <c r="AM73" s="67">
        <v>1</v>
      </c>
      <c r="AN73" s="67">
        <v>1</v>
      </c>
      <c r="AO73" s="67">
        <v>1</v>
      </c>
      <c r="AP73" s="67">
        <v>1</v>
      </c>
      <c r="AQ73" s="67">
        <v>1</v>
      </c>
      <c r="AR73" s="67">
        <v>14</v>
      </c>
      <c r="AS73" s="67"/>
      <c r="AT73" s="67"/>
      <c r="AU73" s="67"/>
      <c r="AV73" s="67">
        <v>14</v>
      </c>
      <c r="AW73" s="67"/>
    </row>
    <row r="74" spans="1:49" s="62" customFormat="1" ht="15.75" x14ac:dyDescent="0.2">
      <c r="A74" s="116"/>
      <c r="B74" s="64" t="s">
        <v>371</v>
      </c>
      <c r="C74" s="64" t="s">
        <v>601</v>
      </c>
      <c r="D74" s="73" t="s">
        <v>377</v>
      </c>
      <c r="E74" s="73" t="s">
        <v>376</v>
      </c>
      <c r="F74" s="71" t="s">
        <v>361</v>
      </c>
      <c r="G74" s="71" t="s">
        <v>512</v>
      </c>
      <c r="H74" s="71" t="s">
        <v>361</v>
      </c>
      <c r="I74" s="115" t="s">
        <v>243</v>
      </c>
      <c r="J74" s="74"/>
      <c r="K74" s="156" t="s">
        <v>308</v>
      </c>
      <c r="L74" s="87"/>
      <c r="M74" s="124"/>
      <c r="N74" s="67">
        <v>14</v>
      </c>
      <c r="O74" s="67">
        <v>14</v>
      </c>
      <c r="P74" s="67">
        <v>1</v>
      </c>
      <c r="Q74" s="66"/>
      <c r="R74" s="67">
        <v>14</v>
      </c>
      <c r="S74" s="67">
        <v>14</v>
      </c>
      <c r="T74" s="67">
        <v>1</v>
      </c>
      <c r="U74" s="182">
        <v>0</v>
      </c>
      <c r="V74" s="67">
        <v>1</v>
      </c>
      <c r="W74" s="67">
        <v>1</v>
      </c>
      <c r="X74" s="67">
        <v>14</v>
      </c>
      <c r="Y74" s="67">
        <v>14</v>
      </c>
      <c r="Z74" s="66">
        <v>1</v>
      </c>
      <c r="AA74" s="66">
        <v>1</v>
      </c>
      <c r="AB74" s="66">
        <v>1</v>
      </c>
      <c r="AC74" s="66">
        <v>1</v>
      </c>
      <c r="AD74" s="66">
        <v>1</v>
      </c>
      <c r="AE74" s="66">
        <v>1</v>
      </c>
      <c r="AF74" s="66">
        <v>1</v>
      </c>
      <c r="AG74" s="66">
        <v>1</v>
      </c>
      <c r="AH74" s="66">
        <v>1</v>
      </c>
      <c r="AI74" s="66">
        <v>1</v>
      </c>
      <c r="AJ74" s="67">
        <v>14</v>
      </c>
      <c r="AK74" s="67">
        <v>14</v>
      </c>
      <c r="AL74" s="67">
        <v>1</v>
      </c>
      <c r="AM74" s="67">
        <v>1</v>
      </c>
      <c r="AN74" s="67">
        <v>1</v>
      </c>
      <c r="AO74" s="67">
        <v>1</v>
      </c>
      <c r="AP74" s="67">
        <v>1</v>
      </c>
      <c r="AQ74" s="67">
        <v>1</v>
      </c>
      <c r="AR74" s="67">
        <v>14</v>
      </c>
      <c r="AS74" s="67"/>
      <c r="AT74" s="67"/>
      <c r="AU74" s="67"/>
      <c r="AV74" s="67">
        <v>14</v>
      </c>
      <c r="AW74" s="67"/>
    </row>
    <row r="75" spans="1:49" s="62" customFormat="1" ht="15" x14ac:dyDescent="0.2">
      <c r="A75" s="69"/>
      <c r="B75" s="69" t="s">
        <v>371</v>
      </c>
      <c r="C75" s="69"/>
      <c r="D75" s="69"/>
      <c r="E75" s="69" t="s">
        <v>354</v>
      </c>
      <c r="F75" s="69"/>
      <c r="G75" s="69"/>
      <c r="H75" s="69"/>
      <c r="I75" s="69"/>
      <c r="J75" s="69"/>
      <c r="K75" s="69"/>
      <c r="L75" s="69"/>
      <c r="M75" s="69"/>
      <c r="N75" s="70">
        <f>SUM(N71:N74)</f>
        <v>56</v>
      </c>
      <c r="O75" s="70">
        <f t="shared" ref="O75:AW75" si="17">SUM(O71:O74)</f>
        <v>56</v>
      </c>
      <c r="P75" s="70">
        <f t="shared" si="17"/>
        <v>4</v>
      </c>
      <c r="Q75" s="70">
        <f t="shared" si="17"/>
        <v>0</v>
      </c>
      <c r="R75" s="70">
        <f t="shared" si="17"/>
        <v>56</v>
      </c>
      <c r="S75" s="70">
        <f>SUM(S71:S74)</f>
        <v>56</v>
      </c>
      <c r="T75" s="70">
        <f t="shared" si="17"/>
        <v>4</v>
      </c>
      <c r="U75" s="70">
        <f t="shared" si="17"/>
        <v>3</v>
      </c>
      <c r="V75" s="70">
        <f t="shared" si="17"/>
        <v>4</v>
      </c>
      <c r="W75" s="70">
        <f t="shared" si="17"/>
        <v>4</v>
      </c>
      <c r="X75" s="70">
        <f t="shared" si="17"/>
        <v>56</v>
      </c>
      <c r="Y75" s="70">
        <f>SUM(Y71:Y74)</f>
        <v>56</v>
      </c>
      <c r="Z75" s="70">
        <f t="shared" si="17"/>
        <v>4</v>
      </c>
      <c r="AA75" s="70">
        <f t="shared" si="17"/>
        <v>5</v>
      </c>
      <c r="AB75" s="70">
        <f t="shared" si="17"/>
        <v>4</v>
      </c>
      <c r="AC75" s="70">
        <f t="shared" si="17"/>
        <v>4</v>
      </c>
      <c r="AD75" s="70">
        <f t="shared" si="17"/>
        <v>4</v>
      </c>
      <c r="AE75" s="70">
        <f t="shared" si="17"/>
        <v>3</v>
      </c>
      <c r="AF75" s="70">
        <f>SUM(AF71:AF74)</f>
        <v>4</v>
      </c>
      <c r="AG75" s="70">
        <f t="shared" si="17"/>
        <v>4</v>
      </c>
      <c r="AH75" s="70">
        <f t="shared" si="17"/>
        <v>4</v>
      </c>
      <c r="AI75" s="70">
        <f t="shared" si="17"/>
        <v>4</v>
      </c>
      <c r="AJ75" s="70">
        <f t="shared" si="17"/>
        <v>56</v>
      </c>
      <c r="AK75" s="70">
        <f t="shared" si="17"/>
        <v>56</v>
      </c>
      <c r="AL75" s="70">
        <f t="shared" si="17"/>
        <v>4</v>
      </c>
      <c r="AM75" s="70">
        <f t="shared" si="17"/>
        <v>4</v>
      </c>
      <c r="AN75" s="70">
        <f t="shared" si="17"/>
        <v>4</v>
      </c>
      <c r="AO75" s="70">
        <f t="shared" si="17"/>
        <v>4</v>
      </c>
      <c r="AP75" s="70">
        <f t="shared" si="17"/>
        <v>4</v>
      </c>
      <c r="AQ75" s="70">
        <f t="shared" si="17"/>
        <v>4</v>
      </c>
      <c r="AR75" s="70">
        <f t="shared" si="17"/>
        <v>56</v>
      </c>
      <c r="AS75" s="70">
        <f t="shared" si="17"/>
        <v>0</v>
      </c>
      <c r="AT75" s="70">
        <f t="shared" si="17"/>
        <v>0</v>
      </c>
      <c r="AU75" s="70">
        <f t="shared" si="17"/>
        <v>0</v>
      </c>
      <c r="AV75" s="70">
        <f t="shared" si="17"/>
        <v>56</v>
      </c>
      <c r="AW75" s="70">
        <f t="shared" si="17"/>
        <v>0</v>
      </c>
    </row>
    <row r="76" spans="1:49" s="62" customFormat="1" ht="15.75" x14ac:dyDescent="0.2">
      <c r="A76" s="116"/>
      <c r="B76" s="64"/>
      <c r="C76" s="64"/>
      <c r="D76" s="73"/>
      <c r="E76" s="73"/>
      <c r="F76" s="64"/>
      <c r="G76" s="71"/>
      <c r="H76" s="71"/>
      <c r="I76" s="67"/>
      <c r="J76" s="74"/>
      <c r="K76" s="87"/>
      <c r="L76" s="87"/>
      <c r="M76" s="124"/>
      <c r="N76" s="67"/>
      <c r="O76" s="67"/>
      <c r="P76" s="67"/>
      <c r="Q76" s="66"/>
      <c r="R76" s="67"/>
      <c r="S76" s="67"/>
      <c r="T76" s="67"/>
      <c r="U76" s="67"/>
      <c r="V76" s="67"/>
      <c r="W76" s="67"/>
      <c r="X76" s="67"/>
      <c r="Y76" s="67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</row>
    <row r="77" spans="1:49" s="62" customFormat="1" ht="15" x14ac:dyDescent="0.2">
      <c r="A77" s="116"/>
      <c r="B77" s="64" t="s">
        <v>338</v>
      </c>
      <c r="C77" s="64" t="s">
        <v>601</v>
      </c>
      <c r="D77" s="73" t="s">
        <v>433</v>
      </c>
      <c r="E77" s="73" t="s">
        <v>429</v>
      </c>
      <c r="F77" s="71" t="s">
        <v>361</v>
      </c>
      <c r="G77" s="71" t="s">
        <v>512</v>
      </c>
      <c r="H77" s="71" t="s">
        <v>361</v>
      </c>
      <c r="I77" s="115" t="s">
        <v>243</v>
      </c>
      <c r="J77" s="74"/>
      <c r="K77" s="112"/>
      <c r="L77" s="112"/>
      <c r="M77" s="113"/>
      <c r="N77" s="67">
        <v>16</v>
      </c>
      <c r="O77" s="67">
        <v>16</v>
      </c>
      <c r="P77" s="67">
        <v>1</v>
      </c>
      <c r="Q77" s="103"/>
      <c r="R77" s="67">
        <v>16</v>
      </c>
      <c r="S77" s="67">
        <v>16</v>
      </c>
      <c r="T77" s="67">
        <v>1</v>
      </c>
      <c r="U77" s="67">
        <v>1</v>
      </c>
      <c r="V77" s="67">
        <v>1</v>
      </c>
      <c r="W77" s="67">
        <v>1</v>
      </c>
      <c r="X77" s="67">
        <v>16</v>
      </c>
      <c r="Y77" s="67">
        <v>16</v>
      </c>
      <c r="Z77" s="66">
        <v>1</v>
      </c>
      <c r="AA77" s="66">
        <v>1</v>
      </c>
      <c r="AB77" s="66">
        <v>1</v>
      </c>
      <c r="AC77" s="66">
        <v>1</v>
      </c>
      <c r="AD77" s="66">
        <v>1</v>
      </c>
      <c r="AE77" s="67">
        <v>1</v>
      </c>
      <c r="AF77" s="66">
        <v>1</v>
      </c>
      <c r="AG77" s="67">
        <v>1</v>
      </c>
      <c r="AH77" s="66">
        <v>1</v>
      </c>
      <c r="AI77" s="67">
        <v>1</v>
      </c>
      <c r="AJ77" s="67">
        <v>16</v>
      </c>
      <c r="AK77" s="67">
        <v>16</v>
      </c>
      <c r="AL77" s="67">
        <v>1</v>
      </c>
      <c r="AM77" s="67">
        <v>1</v>
      </c>
      <c r="AN77" s="67">
        <v>1</v>
      </c>
      <c r="AO77" s="67">
        <v>1</v>
      </c>
      <c r="AP77" s="67">
        <v>1</v>
      </c>
      <c r="AQ77" s="67">
        <v>1</v>
      </c>
      <c r="AR77" s="67">
        <v>14</v>
      </c>
      <c r="AS77" s="103"/>
      <c r="AT77" s="103"/>
      <c r="AU77" s="103"/>
      <c r="AV77" s="67">
        <v>14</v>
      </c>
      <c r="AW77" s="103"/>
    </row>
    <row r="78" spans="1:49" s="62" customFormat="1" ht="15.75" x14ac:dyDescent="0.2">
      <c r="A78" s="75"/>
      <c r="B78" s="71" t="s">
        <v>338</v>
      </c>
      <c r="C78" s="64" t="s">
        <v>601</v>
      </c>
      <c r="D78" s="73" t="s">
        <v>396</v>
      </c>
      <c r="E78" s="73" t="s">
        <v>395</v>
      </c>
      <c r="F78" s="71" t="s">
        <v>361</v>
      </c>
      <c r="G78" s="71" t="s">
        <v>512</v>
      </c>
      <c r="H78" s="71" t="s">
        <v>361</v>
      </c>
      <c r="I78" s="115" t="s">
        <v>243</v>
      </c>
      <c r="J78" s="74"/>
      <c r="K78" s="156" t="s">
        <v>308</v>
      </c>
      <c r="L78" s="112"/>
      <c r="M78" s="113"/>
      <c r="N78" s="67">
        <v>14</v>
      </c>
      <c r="O78" s="67">
        <v>14</v>
      </c>
      <c r="P78" s="67">
        <v>1</v>
      </c>
      <c r="Q78" s="103"/>
      <c r="R78" s="67">
        <v>14</v>
      </c>
      <c r="S78" s="67">
        <v>14</v>
      </c>
      <c r="T78" s="67">
        <v>1</v>
      </c>
      <c r="U78" s="67">
        <v>1</v>
      </c>
      <c r="V78" s="67">
        <v>1</v>
      </c>
      <c r="W78" s="67">
        <v>1</v>
      </c>
      <c r="X78" s="67">
        <v>14</v>
      </c>
      <c r="Y78" s="67">
        <v>14</v>
      </c>
      <c r="Z78" s="66">
        <v>1</v>
      </c>
      <c r="AA78" s="66">
        <v>1</v>
      </c>
      <c r="AB78" s="66">
        <v>1</v>
      </c>
      <c r="AC78" s="66">
        <v>1</v>
      </c>
      <c r="AD78" s="66">
        <v>1</v>
      </c>
      <c r="AE78" s="67">
        <v>1</v>
      </c>
      <c r="AF78" s="66">
        <v>1</v>
      </c>
      <c r="AG78" s="67">
        <v>1</v>
      </c>
      <c r="AH78" s="66">
        <v>1</v>
      </c>
      <c r="AI78" s="67">
        <v>1</v>
      </c>
      <c r="AJ78" s="67">
        <v>14</v>
      </c>
      <c r="AK78" s="67">
        <v>14</v>
      </c>
      <c r="AL78" s="67">
        <v>1</v>
      </c>
      <c r="AM78" s="67">
        <v>1</v>
      </c>
      <c r="AN78" s="67">
        <v>1</v>
      </c>
      <c r="AO78" s="67">
        <v>1</v>
      </c>
      <c r="AP78" s="67">
        <v>1</v>
      </c>
      <c r="AQ78" s="67">
        <v>1</v>
      </c>
      <c r="AR78" s="67">
        <v>14</v>
      </c>
      <c r="AS78" s="103"/>
      <c r="AT78" s="103"/>
      <c r="AU78" s="103"/>
      <c r="AV78" s="67">
        <v>14</v>
      </c>
      <c r="AW78" s="103"/>
    </row>
    <row r="79" spans="1:49" s="62" customFormat="1" ht="15" x14ac:dyDescent="0.2">
      <c r="A79" s="75"/>
      <c r="B79" s="71" t="s">
        <v>338</v>
      </c>
      <c r="C79" s="64" t="s">
        <v>601</v>
      </c>
      <c r="D79" s="73" t="s">
        <v>397</v>
      </c>
      <c r="E79" s="73" t="s">
        <v>400</v>
      </c>
      <c r="F79" s="71" t="s">
        <v>361</v>
      </c>
      <c r="G79" s="11" t="s">
        <v>532</v>
      </c>
      <c r="H79" s="71" t="s">
        <v>361</v>
      </c>
      <c r="I79" s="115" t="s">
        <v>243</v>
      </c>
      <c r="J79" s="74"/>
      <c r="K79" s="112"/>
      <c r="L79" s="112"/>
      <c r="M79" s="113"/>
      <c r="N79" s="67">
        <v>14</v>
      </c>
      <c r="O79" s="67">
        <v>14</v>
      </c>
      <c r="P79" s="67">
        <v>1</v>
      </c>
      <c r="Q79" s="103"/>
      <c r="R79" s="67">
        <v>14</v>
      </c>
      <c r="S79" s="67">
        <v>14</v>
      </c>
      <c r="T79" s="67">
        <v>1</v>
      </c>
      <c r="U79" s="67">
        <v>1</v>
      </c>
      <c r="V79" s="67">
        <v>1</v>
      </c>
      <c r="W79" s="67">
        <v>1</v>
      </c>
      <c r="X79" s="67">
        <v>14</v>
      </c>
      <c r="Y79" s="67">
        <v>14</v>
      </c>
      <c r="Z79" s="66">
        <v>1</v>
      </c>
      <c r="AA79" s="66">
        <v>1</v>
      </c>
      <c r="AB79" s="66">
        <v>1</v>
      </c>
      <c r="AC79" s="66">
        <v>1</v>
      </c>
      <c r="AD79" s="66">
        <v>1</v>
      </c>
      <c r="AE79" s="67">
        <v>1</v>
      </c>
      <c r="AF79" s="66">
        <v>1</v>
      </c>
      <c r="AG79" s="67">
        <v>1</v>
      </c>
      <c r="AH79" s="66">
        <v>1</v>
      </c>
      <c r="AI79" s="67">
        <v>1</v>
      </c>
      <c r="AJ79" s="67">
        <v>14</v>
      </c>
      <c r="AK79" s="67">
        <v>14</v>
      </c>
      <c r="AL79" s="67">
        <v>1</v>
      </c>
      <c r="AM79" s="67">
        <v>1</v>
      </c>
      <c r="AN79" s="67">
        <v>1</v>
      </c>
      <c r="AO79" s="67">
        <v>1</v>
      </c>
      <c r="AP79" s="67">
        <v>1</v>
      </c>
      <c r="AQ79" s="67">
        <v>1</v>
      </c>
      <c r="AR79" s="67">
        <v>14</v>
      </c>
      <c r="AS79" s="103"/>
      <c r="AT79" s="103"/>
      <c r="AU79" s="103"/>
      <c r="AV79" s="67">
        <v>14</v>
      </c>
      <c r="AW79" s="103"/>
    </row>
    <row r="80" spans="1:49" s="62" customFormat="1" ht="15" x14ac:dyDescent="0.2">
      <c r="A80" s="75"/>
      <c r="B80" s="71" t="s">
        <v>338</v>
      </c>
      <c r="C80" s="64" t="s">
        <v>601</v>
      </c>
      <c r="D80" s="73" t="s">
        <v>398</v>
      </c>
      <c r="E80" s="73" t="s">
        <v>401</v>
      </c>
      <c r="F80" s="71" t="s">
        <v>361</v>
      </c>
      <c r="G80" s="71" t="s">
        <v>512</v>
      </c>
      <c r="H80" s="71" t="s">
        <v>361</v>
      </c>
      <c r="I80" s="115" t="s">
        <v>243</v>
      </c>
      <c r="J80" s="74"/>
      <c r="K80" s="112"/>
      <c r="L80" s="112"/>
      <c r="M80" s="113"/>
      <c r="N80" s="67">
        <v>16</v>
      </c>
      <c r="O80" s="67">
        <v>16</v>
      </c>
      <c r="P80" s="67">
        <v>1</v>
      </c>
      <c r="Q80" s="103"/>
      <c r="R80" s="67">
        <v>16</v>
      </c>
      <c r="S80" s="67">
        <v>16</v>
      </c>
      <c r="T80" s="67">
        <v>1</v>
      </c>
      <c r="U80" s="67">
        <v>1</v>
      </c>
      <c r="V80" s="67">
        <v>1</v>
      </c>
      <c r="W80" s="67">
        <v>1</v>
      </c>
      <c r="X80" s="67">
        <v>16</v>
      </c>
      <c r="Y80" s="67">
        <v>16</v>
      </c>
      <c r="Z80" s="66">
        <v>1</v>
      </c>
      <c r="AA80" s="66">
        <v>1</v>
      </c>
      <c r="AB80" s="66">
        <v>1</v>
      </c>
      <c r="AC80" s="66">
        <v>1</v>
      </c>
      <c r="AD80" s="66">
        <v>1</v>
      </c>
      <c r="AE80" s="67">
        <v>1</v>
      </c>
      <c r="AF80" s="66">
        <v>1</v>
      </c>
      <c r="AG80" s="67">
        <v>1</v>
      </c>
      <c r="AH80" s="66">
        <v>1</v>
      </c>
      <c r="AI80" s="67">
        <v>1</v>
      </c>
      <c r="AJ80" s="67">
        <v>16</v>
      </c>
      <c r="AK80" s="67">
        <v>16</v>
      </c>
      <c r="AL80" s="67">
        <v>1</v>
      </c>
      <c r="AM80" s="67">
        <v>1</v>
      </c>
      <c r="AN80" s="67">
        <v>1</v>
      </c>
      <c r="AO80" s="67">
        <v>1</v>
      </c>
      <c r="AP80" s="67">
        <v>1</v>
      </c>
      <c r="AQ80" s="67">
        <v>1</v>
      </c>
      <c r="AR80" s="67">
        <v>14</v>
      </c>
      <c r="AS80" s="103"/>
      <c r="AT80" s="103"/>
      <c r="AU80" s="103"/>
      <c r="AV80" s="67">
        <v>14</v>
      </c>
      <c r="AW80" s="103"/>
    </row>
    <row r="81" spans="1:50" s="62" customFormat="1" ht="15" x14ac:dyDescent="0.2">
      <c r="A81" s="75"/>
      <c r="B81" s="71" t="s">
        <v>338</v>
      </c>
      <c r="C81" s="64" t="s">
        <v>601</v>
      </c>
      <c r="D81" s="73" t="s">
        <v>399</v>
      </c>
      <c r="E81" s="73" t="s">
        <v>402</v>
      </c>
      <c r="F81" s="71" t="s">
        <v>361</v>
      </c>
      <c r="G81" s="71" t="s">
        <v>512</v>
      </c>
      <c r="H81" s="71" t="s">
        <v>361</v>
      </c>
      <c r="I81" s="115" t="s">
        <v>243</v>
      </c>
      <c r="J81" s="74"/>
      <c r="K81" s="112"/>
      <c r="L81" s="112"/>
      <c r="M81" s="113"/>
      <c r="N81" s="67">
        <v>14</v>
      </c>
      <c r="O81" s="67">
        <v>14</v>
      </c>
      <c r="P81" s="67">
        <v>1</v>
      </c>
      <c r="Q81" s="103"/>
      <c r="R81" s="67">
        <v>14</v>
      </c>
      <c r="S81" s="67">
        <v>14</v>
      </c>
      <c r="T81" s="67">
        <v>1</v>
      </c>
      <c r="U81" s="67">
        <v>1</v>
      </c>
      <c r="V81" s="67">
        <v>1</v>
      </c>
      <c r="W81" s="67">
        <v>1</v>
      </c>
      <c r="X81" s="67">
        <v>14</v>
      </c>
      <c r="Y81" s="67">
        <v>14</v>
      </c>
      <c r="Z81" s="66">
        <v>1</v>
      </c>
      <c r="AA81" s="66">
        <v>1</v>
      </c>
      <c r="AB81" s="66">
        <v>1</v>
      </c>
      <c r="AC81" s="66">
        <v>1</v>
      </c>
      <c r="AD81" s="66">
        <v>1</v>
      </c>
      <c r="AE81" s="67">
        <v>1</v>
      </c>
      <c r="AF81" s="66">
        <v>1</v>
      </c>
      <c r="AG81" s="67">
        <v>1</v>
      </c>
      <c r="AH81" s="66">
        <v>1</v>
      </c>
      <c r="AI81" s="66">
        <v>1</v>
      </c>
      <c r="AJ81" s="67">
        <v>14</v>
      </c>
      <c r="AK81" s="67">
        <v>14</v>
      </c>
      <c r="AL81" s="67">
        <v>1</v>
      </c>
      <c r="AM81" s="67">
        <v>1</v>
      </c>
      <c r="AN81" s="67">
        <v>1</v>
      </c>
      <c r="AO81" s="67">
        <v>1</v>
      </c>
      <c r="AP81" s="67">
        <v>1</v>
      </c>
      <c r="AQ81" s="67">
        <v>1</v>
      </c>
      <c r="AR81" s="67">
        <v>14</v>
      </c>
      <c r="AS81" s="103"/>
      <c r="AT81" s="103"/>
      <c r="AU81" s="103"/>
      <c r="AV81" s="67">
        <v>14</v>
      </c>
      <c r="AW81" s="103"/>
    </row>
    <row r="82" spans="1:50" s="62" customFormat="1" ht="15" x14ac:dyDescent="0.2">
      <c r="A82" s="75"/>
      <c r="B82" s="71" t="s">
        <v>338</v>
      </c>
      <c r="C82" s="64" t="s">
        <v>601</v>
      </c>
      <c r="D82" s="73" t="s">
        <v>403</v>
      </c>
      <c r="E82" s="73" t="s">
        <v>404</v>
      </c>
      <c r="F82" s="71" t="s">
        <v>361</v>
      </c>
      <c r="G82" s="11" t="s">
        <v>532</v>
      </c>
      <c r="H82" s="71" t="s">
        <v>361</v>
      </c>
      <c r="I82" s="115" t="s">
        <v>243</v>
      </c>
      <c r="J82" s="74"/>
      <c r="K82" s="112"/>
      <c r="L82" s="112"/>
      <c r="M82" s="113"/>
      <c r="N82" s="67">
        <v>14</v>
      </c>
      <c r="O82" s="67">
        <v>14</v>
      </c>
      <c r="P82" s="67">
        <v>1</v>
      </c>
      <c r="Q82" s="103"/>
      <c r="R82" s="67">
        <v>14</v>
      </c>
      <c r="S82" s="67">
        <v>14</v>
      </c>
      <c r="T82" s="67">
        <v>1</v>
      </c>
      <c r="U82" s="67">
        <v>1</v>
      </c>
      <c r="V82" s="67">
        <v>1</v>
      </c>
      <c r="W82" s="67">
        <v>1</v>
      </c>
      <c r="X82" s="67">
        <v>14</v>
      </c>
      <c r="Y82" s="67">
        <v>14</v>
      </c>
      <c r="Z82" s="66">
        <v>1</v>
      </c>
      <c r="AA82" s="66">
        <v>1</v>
      </c>
      <c r="AB82" s="66">
        <v>1</v>
      </c>
      <c r="AC82" s="66">
        <v>1</v>
      </c>
      <c r="AD82" s="66">
        <v>1</v>
      </c>
      <c r="AE82" s="67">
        <v>1</v>
      </c>
      <c r="AF82" s="66">
        <v>1</v>
      </c>
      <c r="AG82" s="67">
        <v>1</v>
      </c>
      <c r="AH82" s="66">
        <v>1</v>
      </c>
      <c r="AI82" s="67">
        <v>1</v>
      </c>
      <c r="AJ82" s="67">
        <v>14</v>
      </c>
      <c r="AK82" s="67">
        <v>14</v>
      </c>
      <c r="AL82" s="67">
        <v>1</v>
      </c>
      <c r="AM82" s="67">
        <v>1</v>
      </c>
      <c r="AN82" s="67">
        <v>1</v>
      </c>
      <c r="AO82" s="67">
        <v>1</v>
      </c>
      <c r="AP82" s="67">
        <v>1</v>
      </c>
      <c r="AQ82" s="67">
        <v>1</v>
      </c>
      <c r="AR82" s="67">
        <v>14</v>
      </c>
      <c r="AS82" s="103"/>
      <c r="AT82" s="103"/>
      <c r="AU82" s="103"/>
      <c r="AV82" s="67">
        <v>14</v>
      </c>
      <c r="AW82" s="103"/>
    </row>
    <row r="83" spans="1:50" s="62" customFormat="1" x14ac:dyDescent="0.2">
      <c r="A83" s="114"/>
      <c r="B83" s="71" t="s">
        <v>338</v>
      </c>
      <c r="C83" s="64" t="s">
        <v>601</v>
      </c>
      <c r="D83" s="73" t="s">
        <v>244</v>
      </c>
      <c r="E83" s="73" t="s">
        <v>303</v>
      </c>
      <c r="F83" s="71" t="s">
        <v>128</v>
      </c>
      <c r="G83" s="71" t="s">
        <v>151</v>
      </c>
      <c r="H83" s="71" t="s">
        <v>363</v>
      </c>
      <c r="I83" s="115" t="s">
        <v>243</v>
      </c>
      <c r="J83" s="74"/>
      <c r="K83" s="95"/>
      <c r="L83" s="95"/>
      <c r="M83" s="74"/>
      <c r="N83" s="67">
        <v>6</v>
      </c>
      <c r="O83" s="67">
        <v>6</v>
      </c>
      <c r="P83" s="67">
        <v>1</v>
      </c>
      <c r="Q83" s="66"/>
      <c r="R83" s="67">
        <v>6</v>
      </c>
      <c r="S83" s="67">
        <v>6</v>
      </c>
      <c r="T83" s="67">
        <v>1</v>
      </c>
      <c r="U83" s="67">
        <v>1</v>
      </c>
      <c r="V83" s="67"/>
      <c r="W83" s="67"/>
      <c r="X83" s="67">
        <v>6</v>
      </c>
      <c r="Y83" s="67">
        <v>6</v>
      </c>
      <c r="Z83" s="66">
        <v>1</v>
      </c>
      <c r="AA83" s="66">
        <v>1</v>
      </c>
      <c r="AB83" s="66"/>
      <c r="AC83" s="66"/>
      <c r="AD83" s="66"/>
      <c r="AE83" s="66"/>
      <c r="AF83" s="66"/>
      <c r="AG83" s="66"/>
      <c r="AH83" s="66"/>
      <c r="AI83" s="66"/>
      <c r="AJ83" s="67">
        <v>0</v>
      </c>
      <c r="AK83" s="67">
        <v>0</v>
      </c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</row>
    <row r="84" spans="1:50" s="62" customFormat="1" ht="15" x14ac:dyDescent="0.2">
      <c r="A84" s="69"/>
      <c r="B84" s="69" t="s">
        <v>338</v>
      </c>
      <c r="C84" s="69"/>
      <c r="D84" s="69"/>
      <c r="E84" s="69" t="s">
        <v>354</v>
      </c>
      <c r="F84" s="69"/>
      <c r="G84" s="69"/>
      <c r="H84" s="69"/>
      <c r="I84" s="69"/>
      <c r="J84" s="69"/>
      <c r="K84" s="69"/>
      <c r="L84" s="69"/>
      <c r="M84" s="69"/>
      <c r="N84" s="70">
        <f>SUM(N77:N83)</f>
        <v>94</v>
      </c>
      <c r="O84" s="70">
        <f t="shared" ref="O84:AW84" si="18">SUM(O77:O83)</f>
        <v>94</v>
      </c>
      <c r="P84" s="70">
        <f t="shared" si="18"/>
        <v>7</v>
      </c>
      <c r="Q84" s="70">
        <f t="shared" si="18"/>
        <v>0</v>
      </c>
      <c r="R84" s="70">
        <f t="shared" si="18"/>
        <v>94</v>
      </c>
      <c r="S84" s="70">
        <f>SUM(S77:S83)</f>
        <v>94</v>
      </c>
      <c r="T84" s="70">
        <f t="shared" si="18"/>
        <v>7</v>
      </c>
      <c r="U84" s="70">
        <f t="shared" si="18"/>
        <v>7</v>
      </c>
      <c r="V84" s="70">
        <f t="shared" si="18"/>
        <v>6</v>
      </c>
      <c r="W84" s="70">
        <f t="shared" si="18"/>
        <v>6</v>
      </c>
      <c r="X84" s="70">
        <f t="shared" si="18"/>
        <v>94</v>
      </c>
      <c r="Y84" s="70">
        <f>SUM(Y77:Y83)</f>
        <v>94</v>
      </c>
      <c r="Z84" s="70">
        <f t="shared" si="18"/>
        <v>7</v>
      </c>
      <c r="AA84" s="70">
        <f t="shared" si="18"/>
        <v>7</v>
      </c>
      <c r="AB84" s="70">
        <f t="shared" si="18"/>
        <v>6</v>
      </c>
      <c r="AC84" s="70">
        <f t="shared" si="18"/>
        <v>6</v>
      </c>
      <c r="AD84" s="70">
        <f t="shared" si="18"/>
        <v>6</v>
      </c>
      <c r="AE84" s="70">
        <f t="shared" si="18"/>
        <v>6</v>
      </c>
      <c r="AF84" s="70">
        <f t="shared" si="18"/>
        <v>6</v>
      </c>
      <c r="AG84" s="70">
        <f t="shared" si="18"/>
        <v>6</v>
      </c>
      <c r="AH84" s="70">
        <f t="shared" si="18"/>
        <v>6</v>
      </c>
      <c r="AI84" s="70">
        <f t="shared" si="18"/>
        <v>6</v>
      </c>
      <c r="AJ84" s="70">
        <f t="shared" si="18"/>
        <v>88</v>
      </c>
      <c r="AK84" s="70">
        <f t="shared" si="18"/>
        <v>88</v>
      </c>
      <c r="AL84" s="70">
        <f t="shared" si="18"/>
        <v>6</v>
      </c>
      <c r="AM84" s="70">
        <f t="shared" si="18"/>
        <v>6</v>
      </c>
      <c r="AN84" s="70">
        <f t="shared" si="18"/>
        <v>6</v>
      </c>
      <c r="AO84" s="70">
        <f t="shared" si="18"/>
        <v>6</v>
      </c>
      <c r="AP84" s="70">
        <f t="shared" si="18"/>
        <v>6</v>
      </c>
      <c r="AQ84" s="70">
        <f t="shared" si="18"/>
        <v>6</v>
      </c>
      <c r="AR84" s="70">
        <f t="shared" si="18"/>
        <v>84</v>
      </c>
      <c r="AS84" s="70">
        <f t="shared" si="18"/>
        <v>0</v>
      </c>
      <c r="AT84" s="70">
        <f t="shared" si="18"/>
        <v>0</v>
      </c>
      <c r="AU84" s="70">
        <f t="shared" si="18"/>
        <v>0</v>
      </c>
      <c r="AV84" s="70">
        <f t="shared" si="18"/>
        <v>84</v>
      </c>
      <c r="AW84" s="70">
        <f t="shared" si="18"/>
        <v>0</v>
      </c>
    </row>
    <row r="85" spans="1:50" s="62" customFormat="1" x14ac:dyDescent="0.2">
      <c r="A85" s="114"/>
      <c r="B85" s="71"/>
      <c r="C85" s="72"/>
      <c r="D85" s="73"/>
      <c r="E85" s="73"/>
      <c r="F85" s="71"/>
      <c r="G85" s="71"/>
      <c r="H85" s="71"/>
      <c r="I85" s="67"/>
      <c r="J85" s="74"/>
      <c r="K85" s="95"/>
      <c r="L85" s="95"/>
      <c r="M85" s="74"/>
      <c r="N85" s="67"/>
      <c r="O85" s="67"/>
      <c r="P85" s="67"/>
      <c r="Q85" s="66"/>
      <c r="R85" s="67"/>
      <c r="S85" s="67"/>
      <c r="T85" s="67"/>
      <c r="U85" s="67"/>
      <c r="V85" s="67"/>
      <c r="W85" s="67"/>
      <c r="X85" s="67"/>
      <c r="Y85" s="67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</row>
    <row r="86" spans="1:50" s="62" customFormat="1" x14ac:dyDescent="0.2">
      <c r="A86" s="114"/>
      <c r="B86" s="71" t="s">
        <v>323</v>
      </c>
      <c r="C86" s="64" t="s">
        <v>601</v>
      </c>
      <c r="D86" s="73" t="s">
        <v>49</v>
      </c>
      <c r="E86" s="73" t="s">
        <v>184</v>
      </c>
      <c r="F86" s="71" t="s">
        <v>361</v>
      </c>
      <c r="G86" s="11" t="s">
        <v>532</v>
      </c>
      <c r="H86" s="71" t="s">
        <v>361</v>
      </c>
      <c r="I86" s="115" t="s">
        <v>243</v>
      </c>
      <c r="J86" s="74"/>
      <c r="K86" s="95"/>
      <c r="L86" s="95"/>
      <c r="M86" s="74"/>
      <c r="N86" s="67">
        <v>14</v>
      </c>
      <c r="O86" s="67">
        <v>16</v>
      </c>
      <c r="P86" s="67">
        <v>1</v>
      </c>
      <c r="Q86" s="66">
        <v>1</v>
      </c>
      <c r="R86" s="67">
        <v>14</v>
      </c>
      <c r="S86" s="67">
        <v>16</v>
      </c>
      <c r="T86" s="67">
        <v>1</v>
      </c>
      <c r="U86" s="67">
        <v>2</v>
      </c>
      <c r="V86" s="67">
        <v>1</v>
      </c>
      <c r="W86" s="67">
        <v>2</v>
      </c>
      <c r="X86" s="67">
        <v>14</v>
      </c>
      <c r="Y86" s="67">
        <v>16</v>
      </c>
      <c r="Z86" s="66">
        <v>1</v>
      </c>
      <c r="AA86" s="66">
        <v>2</v>
      </c>
      <c r="AB86" s="66">
        <v>1</v>
      </c>
      <c r="AC86" s="66">
        <v>1</v>
      </c>
      <c r="AD86" s="66">
        <v>1</v>
      </c>
      <c r="AE86" s="66">
        <v>1</v>
      </c>
      <c r="AF86" s="66">
        <v>1</v>
      </c>
      <c r="AG86" s="66">
        <v>1</v>
      </c>
      <c r="AH86" s="66">
        <v>1</v>
      </c>
      <c r="AI86" s="66">
        <v>2</v>
      </c>
      <c r="AJ86" s="67">
        <v>14</v>
      </c>
      <c r="AK86" s="67">
        <v>16</v>
      </c>
      <c r="AL86" s="67">
        <v>1</v>
      </c>
      <c r="AM86" s="67">
        <v>2</v>
      </c>
      <c r="AN86" s="67">
        <v>1</v>
      </c>
      <c r="AO86" s="67">
        <v>2</v>
      </c>
      <c r="AP86" s="67">
        <v>1</v>
      </c>
      <c r="AQ86" s="67">
        <v>1</v>
      </c>
      <c r="AR86" s="67">
        <v>14</v>
      </c>
      <c r="AS86" s="67"/>
      <c r="AT86" s="67"/>
      <c r="AU86" s="67"/>
      <c r="AV86" s="67">
        <v>14</v>
      </c>
      <c r="AW86" s="67"/>
      <c r="AX86" s="93" t="s">
        <v>614</v>
      </c>
    </row>
    <row r="87" spans="1:50" s="62" customFormat="1" x14ac:dyDescent="0.2">
      <c r="A87" s="114"/>
      <c r="B87" s="71" t="s">
        <v>323</v>
      </c>
      <c r="C87" s="64" t="s">
        <v>601</v>
      </c>
      <c r="D87" s="73" t="s">
        <v>56</v>
      </c>
      <c r="E87" s="73" t="s">
        <v>57</v>
      </c>
      <c r="F87" s="71" t="s">
        <v>126</v>
      </c>
      <c r="G87" s="71" t="s">
        <v>242</v>
      </c>
      <c r="H87" s="146" t="s">
        <v>363</v>
      </c>
      <c r="I87" s="67" t="s">
        <v>243</v>
      </c>
      <c r="J87" s="74"/>
      <c r="K87" s="95"/>
      <c r="L87" s="95"/>
      <c r="M87" s="74"/>
      <c r="N87" s="67">
        <v>24</v>
      </c>
      <c r="O87" s="67">
        <v>24</v>
      </c>
      <c r="P87" s="67">
        <v>1</v>
      </c>
      <c r="Q87" s="66">
        <v>1</v>
      </c>
      <c r="R87" s="67">
        <v>24</v>
      </c>
      <c r="S87" s="67">
        <v>24</v>
      </c>
      <c r="T87" s="67">
        <v>1</v>
      </c>
      <c r="U87" s="67">
        <v>1</v>
      </c>
      <c r="V87" s="67">
        <v>1</v>
      </c>
      <c r="W87" s="67">
        <v>1</v>
      </c>
      <c r="X87" s="67">
        <v>24</v>
      </c>
      <c r="Y87" s="67">
        <v>23</v>
      </c>
      <c r="Z87" s="66">
        <v>2</v>
      </c>
      <c r="AA87" s="66">
        <v>2</v>
      </c>
      <c r="AB87" s="66">
        <v>2</v>
      </c>
      <c r="AC87" s="66">
        <v>1</v>
      </c>
      <c r="AD87" s="66">
        <v>2</v>
      </c>
      <c r="AE87" s="66">
        <v>2</v>
      </c>
      <c r="AF87" s="66">
        <v>2</v>
      </c>
      <c r="AG87" s="66">
        <v>2</v>
      </c>
      <c r="AH87" s="66">
        <v>2</v>
      </c>
      <c r="AI87" s="66">
        <v>2</v>
      </c>
      <c r="AJ87" s="67">
        <v>24</v>
      </c>
      <c r="AK87" s="67">
        <v>23</v>
      </c>
      <c r="AL87" s="67">
        <v>1</v>
      </c>
      <c r="AM87" s="67">
        <v>1</v>
      </c>
      <c r="AN87" s="67">
        <v>1</v>
      </c>
      <c r="AO87" s="67">
        <v>1</v>
      </c>
      <c r="AP87" s="67">
        <v>1</v>
      </c>
      <c r="AQ87" s="67">
        <v>1</v>
      </c>
      <c r="AR87" s="67"/>
      <c r="AS87" s="67"/>
      <c r="AT87" s="67"/>
      <c r="AU87" s="67"/>
      <c r="AV87" s="67"/>
      <c r="AW87" s="67"/>
      <c r="AX87" s="62" t="s">
        <v>615</v>
      </c>
    </row>
    <row r="88" spans="1:50" s="62" customFormat="1" ht="15.75" x14ac:dyDescent="0.2">
      <c r="A88" s="114"/>
      <c r="B88" s="71" t="s">
        <v>323</v>
      </c>
      <c r="C88" s="64" t="s">
        <v>601</v>
      </c>
      <c r="D88" s="73" t="s">
        <v>55</v>
      </c>
      <c r="E88" s="73" t="s">
        <v>58</v>
      </c>
      <c r="F88" s="71" t="s">
        <v>362</v>
      </c>
      <c r="G88" s="11" t="s">
        <v>532</v>
      </c>
      <c r="H88" s="146" t="s">
        <v>363</v>
      </c>
      <c r="I88" s="67" t="s">
        <v>243</v>
      </c>
      <c r="J88" s="74"/>
      <c r="K88" s="156" t="s">
        <v>308</v>
      </c>
      <c r="L88" s="95"/>
      <c r="M88" s="74"/>
      <c r="N88" s="67">
        <v>18</v>
      </c>
      <c r="O88" s="67">
        <v>20</v>
      </c>
      <c r="P88" s="67">
        <v>1</v>
      </c>
      <c r="Q88" s="66">
        <v>1</v>
      </c>
      <c r="R88" s="67">
        <v>18</v>
      </c>
      <c r="S88" s="67">
        <v>20</v>
      </c>
      <c r="T88" s="67">
        <v>1</v>
      </c>
      <c r="U88" s="67">
        <v>1</v>
      </c>
      <c r="V88" s="67">
        <v>1</v>
      </c>
      <c r="W88" s="67">
        <v>1</v>
      </c>
      <c r="X88" s="67">
        <v>18</v>
      </c>
      <c r="Y88" s="67">
        <v>20</v>
      </c>
      <c r="Z88" s="66">
        <v>1</v>
      </c>
      <c r="AA88" s="66">
        <v>1</v>
      </c>
      <c r="AB88" s="66">
        <v>1</v>
      </c>
      <c r="AC88" s="66">
        <v>1</v>
      </c>
      <c r="AD88" s="66">
        <v>1</v>
      </c>
      <c r="AE88" s="66">
        <v>1</v>
      </c>
      <c r="AF88" s="66">
        <v>1</v>
      </c>
      <c r="AG88" s="66">
        <v>1</v>
      </c>
      <c r="AH88" s="66">
        <v>1</v>
      </c>
      <c r="AI88" s="66">
        <v>1</v>
      </c>
      <c r="AJ88" s="67">
        <v>18</v>
      </c>
      <c r="AK88" s="67">
        <v>20</v>
      </c>
      <c r="AL88" s="67">
        <v>1</v>
      </c>
      <c r="AM88" s="67">
        <v>1</v>
      </c>
      <c r="AN88" s="67">
        <v>1</v>
      </c>
      <c r="AO88" s="67">
        <v>1</v>
      </c>
      <c r="AP88" s="67">
        <v>1</v>
      </c>
      <c r="AQ88" s="67">
        <v>1</v>
      </c>
      <c r="AR88" s="67"/>
      <c r="AS88" s="67"/>
      <c r="AT88" s="67"/>
      <c r="AU88" s="67"/>
      <c r="AV88" s="67"/>
      <c r="AW88" s="67"/>
      <c r="AX88" s="93" t="s">
        <v>614</v>
      </c>
    </row>
    <row r="89" spans="1:50" s="62" customFormat="1" x14ac:dyDescent="0.2">
      <c r="A89" s="114"/>
      <c r="B89" s="71" t="s">
        <v>323</v>
      </c>
      <c r="C89" s="64" t="s">
        <v>601</v>
      </c>
      <c r="D89" s="73" t="s">
        <v>254</v>
      </c>
      <c r="E89" s="73" t="s">
        <v>159</v>
      </c>
      <c r="F89" s="71" t="s">
        <v>128</v>
      </c>
      <c r="G89" s="71" t="s">
        <v>151</v>
      </c>
      <c r="H89" s="146" t="s">
        <v>363</v>
      </c>
      <c r="I89" s="67" t="s">
        <v>243</v>
      </c>
      <c r="J89" s="187">
        <v>15300</v>
      </c>
      <c r="K89" s="95"/>
      <c r="L89" s="95"/>
      <c r="M89" s="74"/>
      <c r="N89" s="67">
        <v>6</v>
      </c>
      <c r="O89" s="67">
        <v>6</v>
      </c>
      <c r="P89" s="67">
        <v>1</v>
      </c>
      <c r="Q89" s="66">
        <v>1</v>
      </c>
      <c r="R89" s="67">
        <v>6</v>
      </c>
      <c r="S89" s="67">
        <v>6</v>
      </c>
      <c r="T89" s="67"/>
      <c r="U89" s="67"/>
      <c r="V89" s="67">
        <v>1</v>
      </c>
      <c r="W89" s="67">
        <v>1</v>
      </c>
      <c r="X89" s="67">
        <v>6</v>
      </c>
      <c r="Y89" s="67">
        <v>6</v>
      </c>
      <c r="Z89" s="66"/>
      <c r="AA89" s="66"/>
      <c r="AB89" s="66">
        <v>1</v>
      </c>
      <c r="AC89" s="66">
        <v>1</v>
      </c>
      <c r="AD89" s="66">
        <v>1</v>
      </c>
      <c r="AE89" s="66">
        <v>1</v>
      </c>
      <c r="AF89" s="66">
        <v>1</v>
      </c>
      <c r="AG89" s="66">
        <v>1</v>
      </c>
      <c r="AH89" s="66">
        <v>1</v>
      </c>
      <c r="AI89" s="66">
        <v>1</v>
      </c>
      <c r="AJ89" s="67">
        <v>0</v>
      </c>
      <c r="AK89" s="67">
        <v>0</v>
      </c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</row>
    <row r="90" spans="1:50" s="62" customFormat="1" ht="15" x14ac:dyDescent="0.2">
      <c r="A90" s="69"/>
      <c r="B90" s="69" t="s">
        <v>323</v>
      </c>
      <c r="C90" s="69"/>
      <c r="D90" s="69"/>
      <c r="E90" s="69" t="s">
        <v>354</v>
      </c>
      <c r="F90" s="69"/>
      <c r="G90" s="69"/>
      <c r="H90" s="69"/>
      <c r="I90" s="69"/>
      <c r="J90" s="69"/>
      <c r="K90" s="69"/>
      <c r="L90" s="69"/>
      <c r="M90" s="69"/>
      <c r="N90" s="70">
        <f>SUM(N86:N89)</f>
        <v>62</v>
      </c>
      <c r="O90" s="70">
        <f t="shared" ref="O90:AW90" si="19">SUM(O86:O89)</f>
        <v>66</v>
      </c>
      <c r="P90" s="70">
        <f t="shared" si="19"/>
        <v>4</v>
      </c>
      <c r="Q90" s="70">
        <f t="shared" si="19"/>
        <v>4</v>
      </c>
      <c r="R90" s="70">
        <f t="shared" si="19"/>
        <v>62</v>
      </c>
      <c r="S90" s="70">
        <f>SUM(S86:S89)</f>
        <v>66</v>
      </c>
      <c r="T90" s="70">
        <f t="shared" si="19"/>
        <v>3</v>
      </c>
      <c r="U90" s="70">
        <f t="shared" si="19"/>
        <v>4</v>
      </c>
      <c r="V90" s="70">
        <f t="shared" si="19"/>
        <v>4</v>
      </c>
      <c r="W90" s="70">
        <f t="shared" si="19"/>
        <v>5</v>
      </c>
      <c r="X90" s="70">
        <f t="shared" si="19"/>
        <v>62</v>
      </c>
      <c r="Y90" s="70">
        <f>SUM(Y86:Y89)</f>
        <v>65</v>
      </c>
      <c r="Z90" s="70">
        <f t="shared" si="19"/>
        <v>4</v>
      </c>
      <c r="AA90" s="70">
        <f t="shared" si="19"/>
        <v>5</v>
      </c>
      <c r="AB90" s="70">
        <f t="shared" si="19"/>
        <v>5</v>
      </c>
      <c r="AC90" s="70">
        <f t="shared" si="19"/>
        <v>4</v>
      </c>
      <c r="AD90" s="70">
        <f t="shared" si="19"/>
        <v>5</v>
      </c>
      <c r="AE90" s="70">
        <f t="shared" si="19"/>
        <v>5</v>
      </c>
      <c r="AF90" s="70">
        <f>SUM(AF86:AF89)</f>
        <v>5</v>
      </c>
      <c r="AG90" s="70">
        <f t="shared" si="19"/>
        <v>5</v>
      </c>
      <c r="AH90" s="70">
        <f t="shared" si="19"/>
        <v>5</v>
      </c>
      <c r="AI90" s="70">
        <f t="shared" si="19"/>
        <v>6</v>
      </c>
      <c r="AJ90" s="70">
        <f t="shared" si="19"/>
        <v>56</v>
      </c>
      <c r="AK90" s="70">
        <f t="shared" si="19"/>
        <v>59</v>
      </c>
      <c r="AL90" s="70">
        <f t="shared" si="19"/>
        <v>3</v>
      </c>
      <c r="AM90" s="70">
        <f t="shared" si="19"/>
        <v>4</v>
      </c>
      <c r="AN90" s="70">
        <f t="shared" si="19"/>
        <v>3</v>
      </c>
      <c r="AO90" s="70">
        <f t="shared" si="19"/>
        <v>4</v>
      </c>
      <c r="AP90" s="70">
        <f t="shared" si="19"/>
        <v>3</v>
      </c>
      <c r="AQ90" s="70">
        <f t="shared" si="19"/>
        <v>3</v>
      </c>
      <c r="AR90" s="70">
        <f t="shared" si="19"/>
        <v>14</v>
      </c>
      <c r="AS90" s="70">
        <f t="shared" si="19"/>
        <v>0</v>
      </c>
      <c r="AT90" s="70">
        <f t="shared" si="19"/>
        <v>0</v>
      </c>
      <c r="AU90" s="70">
        <f t="shared" si="19"/>
        <v>0</v>
      </c>
      <c r="AV90" s="70">
        <f t="shared" si="19"/>
        <v>14</v>
      </c>
      <c r="AW90" s="70">
        <f t="shared" si="19"/>
        <v>0</v>
      </c>
    </row>
    <row r="91" spans="1:50" s="62" customFormat="1" x14ac:dyDescent="0.2">
      <c r="A91" s="114"/>
      <c r="B91" s="71"/>
      <c r="C91" s="72"/>
      <c r="D91" s="73"/>
      <c r="E91" s="73"/>
      <c r="F91" s="71"/>
      <c r="G91" s="71"/>
      <c r="H91" s="71"/>
      <c r="I91" s="67"/>
      <c r="J91" s="74"/>
      <c r="K91" s="95"/>
      <c r="L91" s="95"/>
      <c r="M91" s="74"/>
      <c r="N91" s="67"/>
      <c r="O91" s="67"/>
      <c r="P91" s="67"/>
      <c r="Q91" s="66"/>
      <c r="R91" s="67"/>
      <c r="S91" s="67"/>
      <c r="T91" s="67"/>
      <c r="U91" s="67"/>
      <c r="V91" s="67"/>
      <c r="W91" s="67"/>
      <c r="X91" s="67"/>
      <c r="Y91" s="67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</row>
    <row r="92" spans="1:50" s="62" customFormat="1" x14ac:dyDescent="0.2">
      <c r="A92" s="114"/>
      <c r="B92" s="64" t="s">
        <v>329</v>
      </c>
      <c r="C92" s="64" t="s">
        <v>601</v>
      </c>
      <c r="D92" s="73" t="s">
        <v>45</v>
      </c>
      <c r="E92" s="73" t="s">
        <v>81</v>
      </c>
      <c r="F92" s="64" t="s">
        <v>128</v>
      </c>
      <c r="G92" s="71" t="s">
        <v>242</v>
      </c>
      <c r="H92" s="146" t="s">
        <v>363</v>
      </c>
      <c r="I92" s="67" t="s">
        <v>243</v>
      </c>
      <c r="J92" s="187">
        <v>16000</v>
      </c>
      <c r="K92" s="95"/>
      <c r="L92" s="95"/>
      <c r="M92" s="74"/>
      <c r="N92" s="66">
        <v>24</v>
      </c>
      <c r="O92" s="66">
        <v>24</v>
      </c>
      <c r="P92" s="66">
        <v>1</v>
      </c>
      <c r="Q92" s="66">
        <v>1</v>
      </c>
      <c r="R92" s="66">
        <v>24</v>
      </c>
      <c r="S92" s="66">
        <v>24</v>
      </c>
      <c r="T92" s="67">
        <v>1</v>
      </c>
      <c r="U92" s="67">
        <v>1</v>
      </c>
      <c r="V92" s="67">
        <v>1</v>
      </c>
      <c r="W92" s="67">
        <v>1</v>
      </c>
      <c r="X92" s="66">
        <v>24</v>
      </c>
      <c r="Y92" s="66">
        <v>24</v>
      </c>
      <c r="Z92" s="66">
        <v>2</v>
      </c>
      <c r="AA92" s="66">
        <v>2</v>
      </c>
      <c r="AB92" s="66">
        <v>2</v>
      </c>
      <c r="AC92" s="66">
        <v>2</v>
      </c>
      <c r="AD92" s="66">
        <v>2</v>
      </c>
      <c r="AE92" s="67">
        <v>2</v>
      </c>
      <c r="AF92" s="67">
        <v>2</v>
      </c>
      <c r="AG92" s="67">
        <v>2</v>
      </c>
      <c r="AH92" s="67">
        <v>2</v>
      </c>
      <c r="AI92" s="67">
        <v>2</v>
      </c>
      <c r="AJ92" s="66">
        <v>24</v>
      </c>
      <c r="AK92" s="66">
        <v>24</v>
      </c>
      <c r="AL92" s="67">
        <v>1</v>
      </c>
      <c r="AM92" s="67">
        <v>1</v>
      </c>
      <c r="AN92" s="67">
        <v>1</v>
      </c>
      <c r="AO92" s="67">
        <v>1</v>
      </c>
      <c r="AP92" s="67">
        <v>1</v>
      </c>
      <c r="AQ92" s="67">
        <v>1</v>
      </c>
      <c r="AR92" s="67"/>
      <c r="AS92" s="67"/>
      <c r="AT92" s="67"/>
      <c r="AU92" s="67"/>
      <c r="AV92" s="67"/>
      <c r="AW92" s="67"/>
      <c r="AX92" s="93" t="s">
        <v>613</v>
      </c>
    </row>
    <row r="93" spans="1:50" s="62" customFormat="1" ht="15" x14ac:dyDescent="0.2">
      <c r="A93" s="69"/>
      <c r="B93" s="69" t="s">
        <v>329</v>
      </c>
      <c r="C93" s="69"/>
      <c r="D93" s="69"/>
      <c r="E93" s="69" t="s">
        <v>354</v>
      </c>
      <c r="F93" s="69"/>
      <c r="G93" s="69"/>
      <c r="H93" s="69"/>
      <c r="I93" s="69"/>
      <c r="J93" s="69"/>
      <c r="K93" s="69"/>
      <c r="L93" s="69"/>
      <c r="M93" s="69"/>
      <c r="N93" s="70">
        <f t="shared" ref="N93:AI93" si="20">SUM(N92:N92)</f>
        <v>24</v>
      </c>
      <c r="O93" s="70">
        <f t="shared" si="20"/>
        <v>24</v>
      </c>
      <c r="P93" s="70">
        <f t="shared" si="20"/>
        <v>1</v>
      </c>
      <c r="Q93" s="70">
        <f t="shared" si="20"/>
        <v>1</v>
      </c>
      <c r="R93" s="70">
        <f>SUM(R92:R92)</f>
        <v>24</v>
      </c>
      <c r="S93" s="70">
        <f>SUM(S92:S92)</f>
        <v>24</v>
      </c>
      <c r="T93" s="70">
        <f t="shared" si="20"/>
        <v>1</v>
      </c>
      <c r="U93" s="70">
        <f t="shared" si="20"/>
        <v>1</v>
      </c>
      <c r="V93" s="70">
        <f t="shared" si="20"/>
        <v>1</v>
      </c>
      <c r="W93" s="70">
        <f t="shared" si="20"/>
        <v>1</v>
      </c>
      <c r="X93" s="70">
        <f>SUM(X92:X92)</f>
        <v>24</v>
      </c>
      <c r="Y93" s="70">
        <f>SUM(Y92:Y92)</f>
        <v>24</v>
      </c>
      <c r="Z93" s="70">
        <f t="shared" si="20"/>
        <v>2</v>
      </c>
      <c r="AA93" s="70">
        <f t="shared" si="20"/>
        <v>2</v>
      </c>
      <c r="AB93" s="70">
        <f t="shared" si="20"/>
        <v>2</v>
      </c>
      <c r="AC93" s="70">
        <f t="shared" si="20"/>
        <v>2</v>
      </c>
      <c r="AD93" s="70">
        <f t="shared" si="20"/>
        <v>2</v>
      </c>
      <c r="AE93" s="70">
        <f t="shared" si="20"/>
        <v>2</v>
      </c>
      <c r="AF93" s="70">
        <f>SUM(AF92:AF92)</f>
        <v>2</v>
      </c>
      <c r="AG93" s="70">
        <f t="shared" si="20"/>
        <v>2</v>
      </c>
      <c r="AH93" s="70">
        <f t="shared" si="20"/>
        <v>2</v>
      </c>
      <c r="AI93" s="70">
        <f t="shared" si="20"/>
        <v>2</v>
      </c>
      <c r="AJ93" s="70">
        <f>SUM(AJ92:AJ92)</f>
        <v>24</v>
      </c>
      <c r="AK93" s="70">
        <f>SUM(AK92:AK92)</f>
        <v>24</v>
      </c>
      <c r="AL93" s="70">
        <f t="shared" ref="AL93:AW93" si="21">SUM(AL92:AL92)</f>
        <v>1</v>
      </c>
      <c r="AM93" s="70">
        <f t="shared" si="21"/>
        <v>1</v>
      </c>
      <c r="AN93" s="70">
        <f t="shared" si="21"/>
        <v>1</v>
      </c>
      <c r="AO93" s="70">
        <f t="shared" si="21"/>
        <v>1</v>
      </c>
      <c r="AP93" s="70">
        <f t="shared" si="21"/>
        <v>1</v>
      </c>
      <c r="AQ93" s="70">
        <f t="shared" si="21"/>
        <v>1</v>
      </c>
      <c r="AR93" s="70">
        <f t="shared" si="21"/>
        <v>0</v>
      </c>
      <c r="AS93" s="70">
        <f t="shared" si="21"/>
        <v>0</v>
      </c>
      <c r="AT93" s="70">
        <f t="shared" si="21"/>
        <v>0</v>
      </c>
      <c r="AU93" s="70">
        <f t="shared" si="21"/>
        <v>0</v>
      </c>
      <c r="AV93" s="70">
        <f t="shared" si="21"/>
        <v>0</v>
      </c>
      <c r="AW93" s="70">
        <f t="shared" si="21"/>
        <v>0</v>
      </c>
    </row>
    <row r="94" spans="1:50" s="62" customFormat="1" ht="15.75" x14ac:dyDescent="0.2">
      <c r="A94" s="116"/>
      <c r="B94" s="64"/>
      <c r="C94" s="64"/>
      <c r="D94" s="73"/>
      <c r="E94" s="73"/>
      <c r="F94" s="64"/>
      <c r="G94" s="71"/>
      <c r="H94" s="71"/>
      <c r="I94" s="67"/>
      <c r="J94" s="74"/>
      <c r="K94" s="87"/>
      <c r="L94" s="87"/>
      <c r="M94" s="124"/>
      <c r="N94" s="67"/>
      <c r="O94" s="67"/>
      <c r="P94" s="67"/>
      <c r="Q94" s="66"/>
      <c r="R94" s="67"/>
      <c r="S94" s="67"/>
      <c r="T94" s="67"/>
      <c r="U94" s="67"/>
      <c r="V94" s="67"/>
      <c r="W94" s="67"/>
      <c r="X94" s="67"/>
      <c r="Y94" s="67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</row>
    <row r="95" spans="1:50" s="62" customFormat="1" ht="15.75" x14ac:dyDescent="0.2">
      <c r="A95" s="116"/>
      <c r="B95" s="64" t="s">
        <v>332</v>
      </c>
      <c r="C95" s="64" t="s">
        <v>601</v>
      </c>
      <c r="D95" s="73" t="s">
        <v>504</v>
      </c>
      <c r="E95" s="73" t="s">
        <v>505</v>
      </c>
      <c r="F95" s="64" t="s">
        <v>126</v>
      </c>
      <c r="G95" s="71" t="s">
        <v>242</v>
      </c>
      <c r="H95" s="146" t="s">
        <v>363</v>
      </c>
      <c r="I95" s="67" t="s">
        <v>243</v>
      </c>
      <c r="J95" s="187">
        <v>10200</v>
      </c>
      <c r="K95" s="87"/>
      <c r="L95" s="87"/>
      <c r="M95" s="124"/>
      <c r="N95" s="66">
        <v>24</v>
      </c>
      <c r="O95" s="66">
        <v>24</v>
      </c>
      <c r="P95" s="66">
        <v>1</v>
      </c>
      <c r="Q95" s="66"/>
      <c r="R95" s="66">
        <v>24</v>
      </c>
      <c r="S95" s="66">
        <v>24</v>
      </c>
      <c r="T95" s="67">
        <v>1</v>
      </c>
      <c r="U95" s="67">
        <v>1</v>
      </c>
      <c r="V95" s="67">
        <v>1</v>
      </c>
      <c r="W95" s="67">
        <v>1</v>
      </c>
      <c r="X95" s="66">
        <v>24</v>
      </c>
      <c r="Y95" s="66">
        <v>24</v>
      </c>
      <c r="Z95" s="66">
        <v>2</v>
      </c>
      <c r="AA95" s="66">
        <v>2</v>
      </c>
      <c r="AB95" s="66">
        <v>2</v>
      </c>
      <c r="AC95" s="66">
        <v>2</v>
      </c>
      <c r="AD95" s="66">
        <v>2</v>
      </c>
      <c r="AE95" s="67">
        <v>2</v>
      </c>
      <c r="AF95" s="67">
        <v>2</v>
      </c>
      <c r="AG95" s="67">
        <v>2</v>
      </c>
      <c r="AH95" s="67">
        <v>2</v>
      </c>
      <c r="AI95" s="67">
        <v>2</v>
      </c>
      <c r="AJ95" s="66">
        <v>24</v>
      </c>
      <c r="AK95" s="66">
        <v>24</v>
      </c>
      <c r="AL95" s="67">
        <v>1</v>
      </c>
      <c r="AM95" s="67">
        <v>1</v>
      </c>
      <c r="AN95" s="67">
        <v>1</v>
      </c>
      <c r="AO95" s="67">
        <v>1</v>
      </c>
      <c r="AP95" s="67">
        <v>1</v>
      </c>
      <c r="AQ95" s="67">
        <v>1</v>
      </c>
      <c r="AR95" s="67"/>
      <c r="AS95" s="67"/>
      <c r="AT95" s="67"/>
      <c r="AU95" s="67"/>
      <c r="AV95" s="67"/>
      <c r="AW95" s="67"/>
      <c r="AX95" s="62" t="s">
        <v>603</v>
      </c>
    </row>
    <row r="96" spans="1:50" s="62" customFormat="1" x14ac:dyDescent="0.2">
      <c r="A96" s="114"/>
      <c r="B96" s="64" t="s">
        <v>332</v>
      </c>
      <c r="C96" s="64" t="s">
        <v>601</v>
      </c>
      <c r="D96" s="73" t="s">
        <v>200</v>
      </c>
      <c r="E96" s="73" t="s">
        <v>209</v>
      </c>
      <c r="F96" s="64" t="s">
        <v>128</v>
      </c>
      <c r="G96" s="71" t="s">
        <v>512</v>
      </c>
      <c r="H96" s="146" t="s">
        <v>363</v>
      </c>
      <c r="I96" s="67" t="s">
        <v>243</v>
      </c>
      <c r="J96" s="187">
        <v>3900</v>
      </c>
      <c r="K96" s="95"/>
      <c r="L96" s="95"/>
      <c r="M96" s="74"/>
      <c r="N96" s="67">
        <v>14</v>
      </c>
      <c r="O96" s="67">
        <v>14</v>
      </c>
      <c r="P96" s="67">
        <v>1</v>
      </c>
      <c r="Q96" s="66"/>
      <c r="R96" s="67">
        <v>14</v>
      </c>
      <c r="S96" s="67">
        <v>14</v>
      </c>
      <c r="T96" s="67">
        <v>1</v>
      </c>
      <c r="U96" s="67">
        <v>1</v>
      </c>
      <c r="V96" s="67">
        <v>1</v>
      </c>
      <c r="W96" s="67">
        <v>1</v>
      </c>
      <c r="X96" s="67">
        <v>14</v>
      </c>
      <c r="Y96" s="67">
        <v>14</v>
      </c>
      <c r="Z96" s="66">
        <v>1</v>
      </c>
      <c r="AA96" s="66">
        <v>1</v>
      </c>
      <c r="AB96" s="66">
        <v>1</v>
      </c>
      <c r="AC96" s="66">
        <v>1</v>
      </c>
      <c r="AD96" s="66">
        <v>1</v>
      </c>
      <c r="AE96" s="66">
        <v>1</v>
      </c>
      <c r="AF96" s="66">
        <v>1</v>
      </c>
      <c r="AG96" s="66">
        <v>1</v>
      </c>
      <c r="AH96" s="66">
        <v>1</v>
      </c>
      <c r="AI96" s="66">
        <v>1</v>
      </c>
      <c r="AJ96" s="67">
        <v>14</v>
      </c>
      <c r="AK96" s="67">
        <v>14</v>
      </c>
      <c r="AL96" s="67">
        <v>1</v>
      </c>
      <c r="AM96" s="67">
        <v>1</v>
      </c>
      <c r="AN96" s="67">
        <v>1</v>
      </c>
      <c r="AO96" s="67">
        <v>1</v>
      </c>
      <c r="AP96" s="67">
        <v>1</v>
      </c>
      <c r="AQ96" s="67">
        <v>1</v>
      </c>
      <c r="AR96" s="67"/>
      <c r="AS96" s="67"/>
      <c r="AT96" s="67"/>
      <c r="AU96" s="67"/>
      <c r="AV96" s="67"/>
      <c r="AW96" s="67"/>
    </row>
    <row r="97" spans="1:50" s="62" customFormat="1" ht="15" x14ac:dyDescent="0.2">
      <c r="A97" s="69"/>
      <c r="B97" s="69" t="s">
        <v>332</v>
      </c>
      <c r="C97" s="69"/>
      <c r="D97" s="69"/>
      <c r="E97" s="69" t="s">
        <v>354</v>
      </c>
      <c r="F97" s="69"/>
      <c r="G97" s="69"/>
      <c r="H97" s="69"/>
      <c r="I97" s="69"/>
      <c r="J97" s="69"/>
      <c r="K97" s="69"/>
      <c r="L97" s="69"/>
      <c r="M97" s="69"/>
      <c r="N97" s="70">
        <f>SUM(N95:N96)</f>
        <v>38</v>
      </c>
      <c r="O97" s="70">
        <f t="shared" ref="O97:AW97" si="22">SUM(O95:O96)</f>
        <v>38</v>
      </c>
      <c r="P97" s="70">
        <f t="shared" si="22"/>
        <v>2</v>
      </c>
      <c r="Q97" s="70">
        <f t="shared" si="22"/>
        <v>0</v>
      </c>
      <c r="R97" s="70">
        <f t="shared" si="22"/>
        <v>38</v>
      </c>
      <c r="S97" s="70">
        <f>SUM(S95:S96)</f>
        <v>38</v>
      </c>
      <c r="T97" s="70">
        <f t="shared" si="22"/>
        <v>2</v>
      </c>
      <c r="U97" s="70">
        <f t="shared" si="22"/>
        <v>2</v>
      </c>
      <c r="V97" s="70">
        <f t="shared" si="22"/>
        <v>2</v>
      </c>
      <c r="W97" s="70">
        <f t="shared" si="22"/>
        <v>2</v>
      </c>
      <c r="X97" s="70">
        <f t="shared" si="22"/>
        <v>38</v>
      </c>
      <c r="Y97" s="70">
        <f>SUM(Y95:Y96)</f>
        <v>38</v>
      </c>
      <c r="Z97" s="70">
        <f t="shared" si="22"/>
        <v>3</v>
      </c>
      <c r="AA97" s="70">
        <f t="shared" si="22"/>
        <v>3</v>
      </c>
      <c r="AB97" s="70">
        <f t="shared" si="22"/>
        <v>3</v>
      </c>
      <c r="AC97" s="70">
        <f t="shared" si="22"/>
        <v>3</v>
      </c>
      <c r="AD97" s="70">
        <f t="shared" si="22"/>
        <v>3</v>
      </c>
      <c r="AE97" s="70">
        <f t="shared" si="22"/>
        <v>3</v>
      </c>
      <c r="AF97" s="70">
        <f t="shared" si="22"/>
        <v>3</v>
      </c>
      <c r="AG97" s="70">
        <f t="shared" si="22"/>
        <v>3</v>
      </c>
      <c r="AH97" s="70">
        <f t="shared" si="22"/>
        <v>3</v>
      </c>
      <c r="AI97" s="70">
        <f t="shared" si="22"/>
        <v>3</v>
      </c>
      <c r="AJ97" s="70">
        <f t="shared" si="22"/>
        <v>38</v>
      </c>
      <c r="AK97" s="70">
        <f t="shared" si="22"/>
        <v>38</v>
      </c>
      <c r="AL97" s="70">
        <f t="shared" si="22"/>
        <v>2</v>
      </c>
      <c r="AM97" s="70">
        <f t="shared" si="22"/>
        <v>2</v>
      </c>
      <c r="AN97" s="70">
        <f t="shared" si="22"/>
        <v>2</v>
      </c>
      <c r="AO97" s="70">
        <f t="shared" si="22"/>
        <v>2</v>
      </c>
      <c r="AP97" s="70">
        <f t="shared" si="22"/>
        <v>2</v>
      </c>
      <c r="AQ97" s="70">
        <f t="shared" si="22"/>
        <v>2</v>
      </c>
      <c r="AR97" s="70">
        <f t="shared" si="22"/>
        <v>0</v>
      </c>
      <c r="AS97" s="70">
        <f t="shared" si="22"/>
        <v>0</v>
      </c>
      <c r="AT97" s="70">
        <f t="shared" si="22"/>
        <v>0</v>
      </c>
      <c r="AU97" s="70">
        <f t="shared" si="22"/>
        <v>0</v>
      </c>
      <c r="AV97" s="70">
        <f t="shared" si="22"/>
        <v>0</v>
      </c>
      <c r="AW97" s="70">
        <f t="shared" si="22"/>
        <v>0</v>
      </c>
    </row>
    <row r="98" spans="1:50" s="62" customFormat="1" x14ac:dyDescent="0.2">
      <c r="A98" s="114"/>
      <c r="B98" s="64"/>
      <c r="C98" s="65"/>
      <c r="D98" s="73"/>
      <c r="E98" s="73"/>
      <c r="F98" s="64"/>
      <c r="G98" s="71"/>
      <c r="H98" s="71"/>
      <c r="I98" s="67"/>
      <c r="J98" s="74"/>
      <c r="K98" s="95"/>
      <c r="L98" s="95"/>
      <c r="M98" s="74"/>
      <c r="N98" s="67"/>
      <c r="O98" s="67"/>
      <c r="P98" s="67"/>
      <c r="Q98" s="66"/>
      <c r="R98" s="67"/>
      <c r="S98" s="67"/>
      <c r="T98" s="67"/>
      <c r="U98" s="67"/>
      <c r="V98" s="67"/>
      <c r="W98" s="67"/>
      <c r="X98" s="67"/>
      <c r="Y98" s="67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</row>
    <row r="99" spans="1:50" s="62" customFormat="1" x14ac:dyDescent="0.2">
      <c r="A99" s="114"/>
      <c r="B99" s="64" t="s">
        <v>355</v>
      </c>
      <c r="C99" s="64" t="s">
        <v>601</v>
      </c>
      <c r="D99" s="73" t="s">
        <v>394</v>
      </c>
      <c r="E99" s="73" t="s">
        <v>393</v>
      </c>
      <c r="F99" s="64" t="s">
        <v>357</v>
      </c>
      <c r="G99" s="71" t="s">
        <v>512</v>
      </c>
      <c r="H99" s="71" t="s">
        <v>357</v>
      </c>
      <c r="I99" s="115" t="s">
        <v>243</v>
      </c>
      <c r="J99" s="187">
        <v>3150</v>
      </c>
      <c r="K99" s="95"/>
      <c r="L99" s="95"/>
      <c r="M99" s="74"/>
      <c r="N99" s="67">
        <v>14</v>
      </c>
      <c r="O99" s="67">
        <v>14</v>
      </c>
      <c r="P99" s="67">
        <v>1</v>
      </c>
      <c r="Q99" s="66"/>
      <c r="R99" s="67">
        <v>14</v>
      </c>
      <c r="S99" s="67">
        <v>14</v>
      </c>
      <c r="T99" s="67">
        <v>1</v>
      </c>
      <c r="U99" s="67">
        <v>1</v>
      </c>
      <c r="V99" s="67">
        <v>1</v>
      </c>
      <c r="W99" s="67">
        <v>1</v>
      </c>
      <c r="X99" s="67">
        <v>14</v>
      </c>
      <c r="Y99" s="67">
        <v>14</v>
      </c>
      <c r="Z99" s="66">
        <v>1</v>
      </c>
      <c r="AA99" s="66">
        <v>1</v>
      </c>
      <c r="AB99" s="66">
        <v>1</v>
      </c>
      <c r="AC99" s="66">
        <v>1</v>
      </c>
      <c r="AD99" s="66">
        <v>1</v>
      </c>
      <c r="AE99" s="66">
        <v>1</v>
      </c>
      <c r="AF99" s="66">
        <v>1</v>
      </c>
      <c r="AG99" s="66">
        <v>1</v>
      </c>
      <c r="AH99" s="66">
        <v>1</v>
      </c>
      <c r="AI99" s="66">
        <v>1</v>
      </c>
      <c r="AJ99" s="67">
        <v>14</v>
      </c>
      <c r="AK99" s="67">
        <v>14</v>
      </c>
      <c r="AL99" s="67">
        <v>1</v>
      </c>
      <c r="AM99" s="67">
        <v>1</v>
      </c>
      <c r="AN99" s="67">
        <v>1</v>
      </c>
      <c r="AO99" s="67">
        <v>1</v>
      </c>
      <c r="AP99" s="67">
        <v>1</v>
      </c>
      <c r="AQ99" s="67">
        <v>1</v>
      </c>
      <c r="AR99" s="67">
        <v>14</v>
      </c>
      <c r="AS99" s="67"/>
      <c r="AT99" s="67"/>
      <c r="AU99" s="67"/>
      <c r="AV99" s="67">
        <v>14</v>
      </c>
      <c r="AW99" s="67"/>
    </row>
    <row r="100" spans="1:50" s="62" customFormat="1" ht="15.75" x14ac:dyDescent="0.2">
      <c r="A100" s="116"/>
      <c r="B100" s="64" t="s">
        <v>355</v>
      </c>
      <c r="C100" s="64" t="s">
        <v>601</v>
      </c>
      <c r="D100" s="73" t="s">
        <v>50</v>
      </c>
      <c r="E100" s="73" t="s">
        <v>83</v>
      </c>
      <c r="F100" s="64" t="s">
        <v>439</v>
      </c>
      <c r="G100" s="71" t="s">
        <v>352</v>
      </c>
      <c r="H100" s="146" t="s">
        <v>363</v>
      </c>
      <c r="I100" s="67" t="s">
        <v>243</v>
      </c>
      <c r="J100" s="74"/>
      <c r="K100" s="87"/>
      <c r="L100" s="87"/>
      <c r="M100" s="124"/>
      <c r="N100" s="67">
        <v>24</v>
      </c>
      <c r="O100" s="67">
        <v>24</v>
      </c>
      <c r="P100" s="67">
        <v>1</v>
      </c>
      <c r="Q100" s="66">
        <v>1</v>
      </c>
      <c r="R100" s="67">
        <v>24</v>
      </c>
      <c r="S100" s="67">
        <v>24</v>
      </c>
      <c r="T100" s="67">
        <v>1</v>
      </c>
      <c r="U100" s="67">
        <v>1</v>
      </c>
      <c r="V100" s="67">
        <v>1</v>
      </c>
      <c r="W100" s="67">
        <v>1</v>
      </c>
      <c r="X100" s="67">
        <v>24</v>
      </c>
      <c r="Y100" s="67">
        <v>24</v>
      </c>
      <c r="Z100" s="66">
        <v>2</v>
      </c>
      <c r="AA100" s="66">
        <v>1</v>
      </c>
      <c r="AB100" s="66">
        <v>2</v>
      </c>
      <c r="AC100" s="66">
        <v>1</v>
      </c>
      <c r="AD100" s="66">
        <v>2</v>
      </c>
      <c r="AE100" s="66">
        <v>2</v>
      </c>
      <c r="AF100" s="66">
        <v>2</v>
      </c>
      <c r="AG100" s="66">
        <v>2</v>
      </c>
      <c r="AH100" s="66">
        <v>2</v>
      </c>
      <c r="AI100" s="66">
        <v>2</v>
      </c>
      <c r="AJ100" s="67">
        <v>24</v>
      </c>
      <c r="AK100" s="67">
        <v>24</v>
      </c>
      <c r="AL100" s="67">
        <v>1</v>
      </c>
      <c r="AM100" s="67">
        <v>1</v>
      </c>
      <c r="AN100" s="67">
        <v>1</v>
      </c>
      <c r="AO100" s="67">
        <v>2</v>
      </c>
      <c r="AP100" s="67">
        <v>1</v>
      </c>
      <c r="AQ100" s="67">
        <v>1</v>
      </c>
      <c r="AR100" s="67"/>
      <c r="AS100" s="67"/>
      <c r="AT100" s="67"/>
      <c r="AU100" s="67"/>
      <c r="AV100" s="67"/>
      <c r="AW100" s="67"/>
    </row>
    <row r="101" spans="1:50" s="62" customFormat="1" ht="15.75" x14ac:dyDescent="0.2">
      <c r="A101" s="116"/>
      <c r="B101" s="64" t="s">
        <v>355</v>
      </c>
      <c r="C101" s="64" t="s">
        <v>601</v>
      </c>
      <c r="D101" s="73" t="s">
        <v>51</v>
      </c>
      <c r="E101" s="73" t="s">
        <v>84</v>
      </c>
      <c r="F101" s="64" t="s">
        <v>362</v>
      </c>
      <c r="G101" s="71" t="s">
        <v>512</v>
      </c>
      <c r="H101" s="146" t="s">
        <v>363</v>
      </c>
      <c r="I101" s="67" t="s">
        <v>243</v>
      </c>
      <c r="J101" s="74"/>
      <c r="K101" s="87"/>
      <c r="L101" s="87"/>
      <c r="M101" s="124"/>
      <c r="N101" s="67">
        <v>18</v>
      </c>
      <c r="O101" s="67">
        <v>18</v>
      </c>
      <c r="P101" s="67">
        <v>1</v>
      </c>
      <c r="Q101" s="66">
        <v>2</v>
      </c>
      <c r="R101" s="67">
        <v>18</v>
      </c>
      <c r="S101" s="67">
        <v>18</v>
      </c>
      <c r="T101" s="67">
        <v>1</v>
      </c>
      <c r="U101" s="67">
        <v>1</v>
      </c>
      <c r="V101" s="67">
        <v>1</v>
      </c>
      <c r="W101" s="67">
        <v>1</v>
      </c>
      <c r="X101" s="67">
        <v>18</v>
      </c>
      <c r="Y101" s="67">
        <v>18</v>
      </c>
      <c r="Z101" s="66">
        <v>1</v>
      </c>
      <c r="AA101" s="66">
        <v>1</v>
      </c>
      <c r="AB101" s="66">
        <v>1</v>
      </c>
      <c r="AC101" s="66">
        <v>1</v>
      </c>
      <c r="AD101" s="66">
        <v>1</v>
      </c>
      <c r="AE101" s="66">
        <v>1</v>
      </c>
      <c r="AF101" s="66">
        <v>1</v>
      </c>
      <c r="AG101" s="66">
        <v>1</v>
      </c>
      <c r="AH101" s="66">
        <v>1</v>
      </c>
      <c r="AI101" s="66">
        <v>1</v>
      </c>
      <c r="AJ101" s="67">
        <v>18</v>
      </c>
      <c r="AK101" s="67">
        <v>18</v>
      </c>
      <c r="AL101" s="67">
        <v>1</v>
      </c>
      <c r="AM101" s="182">
        <v>0</v>
      </c>
      <c r="AN101" s="67">
        <v>1</v>
      </c>
      <c r="AO101" s="67">
        <v>1</v>
      </c>
      <c r="AP101" s="67">
        <v>1</v>
      </c>
      <c r="AQ101" s="67">
        <v>1</v>
      </c>
      <c r="AR101" s="67"/>
      <c r="AS101" s="67"/>
      <c r="AT101" s="67"/>
      <c r="AU101" s="67"/>
      <c r="AV101" s="67"/>
      <c r="AW101" s="67"/>
    </row>
    <row r="102" spans="1:50" s="62" customFormat="1" ht="15" x14ac:dyDescent="0.2">
      <c r="A102" s="69"/>
      <c r="B102" s="69" t="s">
        <v>355</v>
      </c>
      <c r="C102" s="69"/>
      <c r="D102" s="69"/>
      <c r="E102" s="69" t="s">
        <v>354</v>
      </c>
      <c r="F102" s="69"/>
      <c r="G102" s="69"/>
      <c r="H102" s="69"/>
      <c r="I102" s="69"/>
      <c r="J102" s="69"/>
      <c r="K102" s="69"/>
      <c r="L102" s="69"/>
      <c r="M102" s="69"/>
      <c r="N102" s="70">
        <f>SUM(N99:N101)</f>
        <v>56</v>
      </c>
      <c r="O102" s="70">
        <f t="shared" ref="O102:AW102" si="23">SUM(O99:O101)</f>
        <v>56</v>
      </c>
      <c r="P102" s="70">
        <f t="shared" si="23"/>
        <v>3</v>
      </c>
      <c r="Q102" s="70">
        <f t="shared" si="23"/>
        <v>3</v>
      </c>
      <c r="R102" s="70">
        <f t="shared" si="23"/>
        <v>56</v>
      </c>
      <c r="S102" s="70">
        <f>SUM(S99:S101)</f>
        <v>56</v>
      </c>
      <c r="T102" s="70">
        <f t="shared" si="23"/>
        <v>3</v>
      </c>
      <c r="U102" s="70">
        <f t="shared" si="23"/>
        <v>3</v>
      </c>
      <c r="V102" s="70">
        <f t="shared" si="23"/>
        <v>3</v>
      </c>
      <c r="W102" s="70">
        <f t="shared" si="23"/>
        <v>3</v>
      </c>
      <c r="X102" s="70">
        <f t="shared" si="23"/>
        <v>56</v>
      </c>
      <c r="Y102" s="70">
        <f>SUM(Y99:Y101)</f>
        <v>56</v>
      </c>
      <c r="Z102" s="70">
        <f t="shared" si="23"/>
        <v>4</v>
      </c>
      <c r="AA102" s="70">
        <f t="shared" si="23"/>
        <v>3</v>
      </c>
      <c r="AB102" s="70">
        <f t="shared" si="23"/>
        <v>4</v>
      </c>
      <c r="AC102" s="70">
        <f t="shared" si="23"/>
        <v>3</v>
      </c>
      <c r="AD102" s="70">
        <f t="shared" si="23"/>
        <v>4</v>
      </c>
      <c r="AE102" s="70">
        <f t="shared" si="23"/>
        <v>4</v>
      </c>
      <c r="AF102" s="285">
        <f>SUM(AF99:AF101)</f>
        <v>4</v>
      </c>
      <c r="AG102" s="285">
        <f t="shared" si="23"/>
        <v>4</v>
      </c>
      <c r="AH102" s="285">
        <f t="shared" si="23"/>
        <v>4</v>
      </c>
      <c r="AI102" s="285">
        <f t="shared" si="23"/>
        <v>4</v>
      </c>
      <c r="AJ102" s="285">
        <f t="shared" si="23"/>
        <v>56</v>
      </c>
      <c r="AK102" s="70">
        <f t="shared" si="23"/>
        <v>56</v>
      </c>
      <c r="AL102" s="70">
        <f t="shared" si="23"/>
        <v>3</v>
      </c>
      <c r="AM102" s="70">
        <f t="shared" si="23"/>
        <v>2</v>
      </c>
      <c r="AN102" s="70">
        <f t="shared" si="23"/>
        <v>3</v>
      </c>
      <c r="AO102" s="70">
        <f t="shared" si="23"/>
        <v>4</v>
      </c>
      <c r="AP102" s="70">
        <f t="shared" si="23"/>
        <v>3</v>
      </c>
      <c r="AQ102" s="70">
        <f t="shared" si="23"/>
        <v>3</v>
      </c>
      <c r="AR102" s="70">
        <f t="shared" si="23"/>
        <v>14</v>
      </c>
      <c r="AS102" s="70">
        <f t="shared" si="23"/>
        <v>0</v>
      </c>
      <c r="AT102" s="70">
        <f t="shared" si="23"/>
        <v>0</v>
      </c>
      <c r="AU102" s="70">
        <f t="shared" si="23"/>
        <v>0</v>
      </c>
      <c r="AV102" s="70">
        <f t="shared" si="23"/>
        <v>14</v>
      </c>
      <c r="AW102" s="70">
        <f t="shared" si="23"/>
        <v>0</v>
      </c>
    </row>
    <row r="103" spans="1:50" s="62" customFormat="1" x14ac:dyDescent="0.2">
      <c r="A103" s="114"/>
      <c r="B103" s="64"/>
      <c r="C103" s="65"/>
      <c r="D103" s="73"/>
      <c r="E103" s="73"/>
      <c r="F103" s="64"/>
      <c r="G103" s="71"/>
      <c r="H103" s="71"/>
      <c r="I103" s="67"/>
      <c r="J103" s="74"/>
      <c r="K103" s="95"/>
      <c r="L103" s="95"/>
      <c r="M103" s="74"/>
      <c r="N103" s="67"/>
      <c r="O103" s="67"/>
      <c r="P103" s="67"/>
      <c r="Q103" s="66"/>
      <c r="R103" s="67"/>
      <c r="S103" s="67"/>
      <c r="T103" s="67"/>
      <c r="U103" s="67"/>
      <c r="V103" s="67"/>
      <c r="W103" s="67"/>
      <c r="X103" s="67"/>
      <c r="Y103" s="67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</row>
    <row r="104" spans="1:50" s="62" customFormat="1" ht="15.75" x14ac:dyDescent="0.2">
      <c r="A104" s="116"/>
      <c r="B104" s="64" t="s">
        <v>386</v>
      </c>
      <c r="C104" s="64" t="s">
        <v>601</v>
      </c>
      <c r="D104" s="73" t="s">
        <v>390</v>
      </c>
      <c r="E104" s="73" t="s">
        <v>389</v>
      </c>
      <c r="F104" s="71" t="s">
        <v>361</v>
      </c>
      <c r="G104" s="71" t="s">
        <v>512</v>
      </c>
      <c r="H104" s="71" t="s">
        <v>361</v>
      </c>
      <c r="I104" s="115" t="s">
        <v>243</v>
      </c>
      <c r="J104" s="74"/>
      <c r="K104" s="87"/>
      <c r="L104" s="87"/>
      <c r="M104" s="124"/>
      <c r="N104" s="67">
        <v>14</v>
      </c>
      <c r="O104" s="67">
        <v>14</v>
      </c>
      <c r="P104" s="67">
        <v>1</v>
      </c>
      <c r="Q104" s="66"/>
      <c r="R104" s="67">
        <v>14</v>
      </c>
      <c r="S104" s="67">
        <v>14</v>
      </c>
      <c r="T104" s="67">
        <v>1</v>
      </c>
      <c r="U104" s="67">
        <v>1</v>
      </c>
      <c r="V104" s="67">
        <v>1</v>
      </c>
      <c r="W104" s="67">
        <v>1</v>
      </c>
      <c r="X104" s="67">
        <v>14</v>
      </c>
      <c r="Y104" s="67">
        <v>14</v>
      </c>
      <c r="Z104" s="66">
        <v>1</v>
      </c>
      <c r="AA104" s="66">
        <v>1</v>
      </c>
      <c r="AB104" s="66">
        <v>1</v>
      </c>
      <c r="AC104" s="66">
        <v>1</v>
      </c>
      <c r="AD104" s="66">
        <v>1</v>
      </c>
      <c r="AE104" s="66">
        <v>1</v>
      </c>
      <c r="AF104" s="66">
        <v>1</v>
      </c>
      <c r="AG104" s="66">
        <v>1</v>
      </c>
      <c r="AH104" s="66">
        <v>1</v>
      </c>
      <c r="AI104" s="66">
        <v>1</v>
      </c>
      <c r="AJ104" s="67">
        <v>14</v>
      </c>
      <c r="AK104" s="67">
        <v>14</v>
      </c>
      <c r="AL104" s="67">
        <v>1</v>
      </c>
      <c r="AM104" s="67">
        <v>1</v>
      </c>
      <c r="AN104" s="67">
        <v>1</v>
      </c>
      <c r="AO104" s="67">
        <v>1</v>
      </c>
      <c r="AP104" s="67">
        <v>1</v>
      </c>
      <c r="AQ104" s="67">
        <v>1</v>
      </c>
      <c r="AR104" s="67">
        <v>14</v>
      </c>
      <c r="AS104" s="67"/>
      <c r="AT104" s="67"/>
      <c r="AU104" s="67"/>
      <c r="AV104" s="67">
        <v>14</v>
      </c>
      <c r="AW104" s="67"/>
    </row>
    <row r="105" spans="1:50" s="62" customFormat="1" ht="15.75" x14ac:dyDescent="0.2">
      <c r="A105" s="116"/>
      <c r="B105" s="64" t="s">
        <v>386</v>
      </c>
      <c r="C105" s="64" t="s">
        <v>601</v>
      </c>
      <c r="D105" s="73" t="s">
        <v>385</v>
      </c>
      <c r="E105" s="73" t="s">
        <v>384</v>
      </c>
      <c r="F105" s="71" t="s">
        <v>361</v>
      </c>
      <c r="G105" s="71" t="s">
        <v>512</v>
      </c>
      <c r="H105" s="71" t="s">
        <v>361</v>
      </c>
      <c r="I105" s="115" t="s">
        <v>243</v>
      </c>
      <c r="J105" s="74"/>
      <c r="K105" s="87"/>
      <c r="L105" s="87"/>
      <c r="M105" s="124"/>
      <c r="N105" s="67">
        <v>14</v>
      </c>
      <c r="O105" s="67">
        <v>14</v>
      </c>
      <c r="P105" s="67">
        <v>1</v>
      </c>
      <c r="Q105" s="66"/>
      <c r="R105" s="67">
        <v>14</v>
      </c>
      <c r="S105" s="67">
        <v>14</v>
      </c>
      <c r="T105" s="67">
        <v>1</v>
      </c>
      <c r="U105" s="67">
        <v>1</v>
      </c>
      <c r="V105" s="67">
        <v>1</v>
      </c>
      <c r="W105" s="67">
        <v>1</v>
      </c>
      <c r="X105" s="67">
        <v>14</v>
      </c>
      <c r="Y105" s="67">
        <v>14</v>
      </c>
      <c r="Z105" s="66">
        <v>1</v>
      </c>
      <c r="AA105" s="66">
        <v>1</v>
      </c>
      <c r="AB105" s="66">
        <v>1</v>
      </c>
      <c r="AC105" s="66">
        <v>1</v>
      </c>
      <c r="AD105" s="66">
        <v>1</v>
      </c>
      <c r="AE105" s="66">
        <v>1</v>
      </c>
      <c r="AF105" s="66">
        <v>1</v>
      </c>
      <c r="AG105" s="66">
        <v>1</v>
      </c>
      <c r="AH105" s="66">
        <v>1</v>
      </c>
      <c r="AI105" s="66">
        <v>1</v>
      </c>
      <c r="AJ105" s="67">
        <v>14</v>
      </c>
      <c r="AK105" s="67">
        <v>14</v>
      </c>
      <c r="AL105" s="67">
        <v>1</v>
      </c>
      <c r="AM105" s="67">
        <v>1</v>
      </c>
      <c r="AN105" s="67">
        <v>1</v>
      </c>
      <c r="AO105" s="67">
        <v>1</v>
      </c>
      <c r="AP105" s="67">
        <v>1</v>
      </c>
      <c r="AQ105" s="67">
        <v>1</v>
      </c>
      <c r="AR105" s="67">
        <v>14</v>
      </c>
      <c r="AS105" s="67"/>
      <c r="AT105" s="67"/>
      <c r="AU105" s="67"/>
      <c r="AV105" s="67">
        <v>14</v>
      </c>
      <c r="AW105" s="67"/>
      <c r="AX105" s="62" t="s">
        <v>506</v>
      </c>
    </row>
    <row r="106" spans="1:50" s="62" customFormat="1" ht="15.75" x14ac:dyDescent="0.2">
      <c r="A106" s="116"/>
      <c r="B106" s="64" t="s">
        <v>386</v>
      </c>
      <c r="C106" s="64" t="s">
        <v>601</v>
      </c>
      <c r="D106" s="73" t="s">
        <v>388</v>
      </c>
      <c r="E106" s="73" t="s">
        <v>387</v>
      </c>
      <c r="F106" s="71" t="s">
        <v>361</v>
      </c>
      <c r="G106" s="71" t="s">
        <v>512</v>
      </c>
      <c r="H106" s="71" t="s">
        <v>361</v>
      </c>
      <c r="I106" s="115" t="s">
        <v>243</v>
      </c>
      <c r="J106" s="74"/>
      <c r="K106" s="156" t="s">
        <v>308</v>
      </c>
      <c r="L106" s="87"/>
      <c r="M106" s="124"/>
      <c r="N106" s="67">
        <v>14</v>
      </c>
      <c r="O106" s="67">
        <v>14</v>
      </c>
      <c r="P106" s="67">
        <v>1</v>
      </c>
      <c r="Q106" s="66">
        <v>1</v>
      </c>
      <c r="R106" s="67">
        <v>14</v>
      </c>
      <c r="S106" s="67">
        <v>14</v>
      </c>
      <c r="T106" s="67">
        <v>1</v>
      </c>
      <c r="U106" s="67">
        <v>1</v>
      </c>
      <c r="V106" s="67">
        <v>1</v>
      </c>
      <c r="W106" s="67">
        <v>1</v>
      </c>
      <c r="X106" s="67">
        <v>14</v>
      </c>
      <c r="Y106" s="67">
        <v>14</v>
      </c>
      <c r="Z106" s="66">
        <v>1</v>
      </c>
      <c r="AA106" s="66">
        <v>1</v>
      </c>
      <c r="AB106" s="66">
        <v>1</v>
      </c>
      <c r="AC106" s="66">
        <v>1</v>
      </c>
      <c r="AD106" s="66">
        <v>1</v>
      </c>
      <c r="AE106" s="66">
        <v>1</v>
      </c>
      <c r="AF106" s="66">
        <v>1</v>
      </c>
      <c r="AG106" s="66">
        <v>1</v>
      </c>
      <c r="AH106" s="66">
        <v>1</v>
      </c>
      <c r="AI106" s="66">
        <v>1</v>
      </c>
      <c r="AJ106" s="67">
        <v>14</v>
      </c>
      <c r="AK106" s="67">
        <v>14</v>
      </c>
      <c r="AL106" s="67">
        <v>1</v>
      </c>
      <c r="AM106" s="67">
        <v>1</v>
      </c>
      <c r="AN106" s="67">
        <v>1</v>
      </c>
      <c r="AO106" s="67">
        <v>1</v>
      </c>
      <c r="AP106" s="67">
        <v>1</v>
      </c>
      <c r="AQ106" s="182">
        <v>0</v>
      </c>
      <c r="AR106" s="67">
        <v>14</v>
      </c>
      <c r="AS106" s="67"/>
      <c r="AT106" s="67"/>
      <c r="AU106" s="67"/>
      <c r="AV106" s="67">
        <v>14</v>
      </c>
      <c r="AW106" s="67"/>
    </row>
    <row r="107" spans="1:50" s="62" customFormat="1" ht="15" x14ac:dyDescent="0.2">
      <c r="A107" s="69"/>
      <c r="B107" s="69" t="s">
        <v>386</v>
      </c>
      <c r="C107" s="69"/>
      <c r="D107" s="69"/>
      <c r="E107" s="69" t="s">
        <v>354</v>
      </c>
      <c r="F107" s="69"/>
      <c r="G107" s="69"/>
      <c r="H107" s="69"/>
      <c r="I107" s="69"/>
      <c r="J107" s="69"/>
      <c r="K107" s="69"/>
      <c r="L107" s="69"/>
      <c r="M107" s="69"/>
      <c r="N107" s="70">
        <f t="shared" ref="N107:T107" si="24">SUM(N104:N106)</f>
        <v>42</v>
      </c>
      <c r="O107" s="70">
        <f t="shared" si="24"/>
        <v>42</v>
      </c>
      <c r="P107" s="70">
        <f t="shared" si="24"/>
        <v>3</v>
      </c>
      <c r="Q107" s="70">
        <f t="shared" si="24"/>
        <v>1</v>
      </c>
      <c r="R107" s="70">
        <f t="shared" si="24"/>
        <v>42</v>
      </c>
      <c r="S107" s="70">
        <f>SUM(S104:S106)</f>
        <v>42</v>
      </c>
      <c r="T107" s="70">
        <f t="shared" si="24"/>
        <v>3</v>
      </c>
      <c r="U107" s="70">
        <f t="shared" ref="U107:Z107" si="25">SUM(U104:U106)</f>
        <v>3</v>
      </c>
      <c r="V107" s="70">
        <f t="shared" si="25"/>
        <v>3</v>
      </c>
      <c r="W107" s="70">
        <f t="shared" si="25"/>
        <v>3</v>
      </c>
      <c r="X107" s="70">
        <f t="shared" si="25"/>
        <v>42</v>
      </c>
      <c r="Y107" s="70">
        <f t="shared" si="25"/>
        <v>42</v>
      </c>
      <c r="Z107" s="70">
        <f t="shared" si="25"/>
        <v>3</v>
      </c>
      <c r="AA107" s="70">
        <f t="shared" ref="AA107:AT107" si="26">SUM(AA104:AA106)</f>
        <v>3</v>
      </c>
      <c r="AB107" s="70">
        <f t="shared" si="26"/>
        <v>3</v>
      </c>
      <c r="AC107" s="70">
        <f t="shared" si="26"/>
        <v>3</v>
      </c>
      <c r="AD107" s="70">
        <f t="shared" si="26"/>
        <v>3</v>
      </c>
      <c r="AE107" s="70">
        <f t="shared" si="26"/>
        <v>3</v>
      </c>
      <c r="AF107" s="285">
        <f t="shared" si="26"/>
        <v>3</v>
      </c>
      <c r="AG107" s="285">
        <f t="shared" si="26"/>
        <v>3</v>
      </c>
      <c r="AH107" s="285">
        <f t="shared" si="26"/>
        <v>3</v>
      </c>
      <c r="AI107" s="285">
        <f t="shared" si="26"/>
        <v>3</v>
      </c>
      <c r="AJ107" s="285">
        <f t="shared" si="26"/>
        <v>42</v>
      </c>
      <c r="AK107" s="70">
        <f t="shared" si="26"/>
        <v>42</v>
      </c>
      <c r="AL107" s="70">
        <f t="shared" si="26"/>
        <v>3</v>
      </c>
      <c r="AM107" s="70">
        <f t="shared" si="26"/>
        <v>3</v>
      </c>
      <c r="AN107" s="70">
        <f t="shared" si="26"/>
        <v>3</v>
      </c>
      <c r="AO107" s="70">
        <f t="shared" si="26"/>
        <v>3</v>
      </c>
      <c r="AP107" s="70">
        <f t="shared" si="26"/>
        <v>3</v>
      </c>
      <c r="AQ107" s="70">
        <f t="shared" si="26"/>
        <v>2</v>
      </c>
      <c r="AR107" s="70">
        <f t="shared" si="26"/>
        <v>42</v>
      </c>
      <c r="AS107" s="70">
        <f t="shared" si="26"/>
        <v>0</v>
      </c>
      <c r="AT107" s="70">
        <f t="shared" si="26"/>
        <v>0</v>
      </c>
      <c r="AU107" s="70">
        <f>SUM(AU104:AU106)</f>
        <v>0</v>
      </c>
      <c r="AV107" s="70">
        <f>SUM(AV104:AV106)</f>
        <v>42</v>
      </c>
      <c r="AW107" s="70">
        <f>SUM(AW104:AW106)</f>
        <v>0</v>
      </c>
    </row>
    <row r="108" spans="1:50" x14ac:dyDescent="0.2">
      <c r="A108" s="151"/>
      <c r="B108" s="152"/>
      <c r="C108" s="65"/>
      <c r="E108" s="1"/>
      <c r="F108" s="64"/>
      <c r="G108" s="155"/>
      <c r="H108" s="155"/>
      <c r="I108" s="67"/>
      <c r="J108" s="74"/>
      <c r="K108" s="95"/>
      <c r="Q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50" s="62" customFormat="1" ht="15.75" x14ac:dyDescent="0.2">
      <c r="A109" s="116"/>
      <c r="B109" s="64" t="s">
        <v>335</v>
      </c>
      <c r="C109" s="64" t="s">
        <v>601</v>
      </c>
      <c r="D109" s="73" t="s">
        <v>173</v>
      </c>
      <c r="E109" s="73" t="s">
        <v>174</v>
      </c>
      <c r="F109" s="71" t="s">
        <v>10</v>
      </c>
      <c r="G109" s="71" t="s">
        <v>151</v>
      </c>
      <c r="H109" s="71" t="s">
        <v>363</v>
      </c>
      <c r="I109" s="115" t="s">
        <v>243</v>
      </c>
      <c r="J109" s="74"/>
      <c r="K109" s="87"/>
      <c r="L109" s="87"/>
      <c r="M109" s="124"/>
      <c r="N109" s="67">
        <v>6</v>
      </c>
      <c r="O109" s="67">
        <v>6</v>
      </c>
      <c r="P109" s="67">
        <v>1</v>
      </c>
      <c r="Q109" s="66"/>
      <c r="R109" s="67">
        <v>6</v>
      </c>
      <c r="S109" s="67">
        <v>6</v>
      </c>
      <c r="T109" s="67">
        <v>1</v>
      </c>
      <c r="U109" s="67">
        <v>1</v>
      </c>
      <c r="V109" s="67"/>
      <c r="W109" s="67"/>
      <c r="X109" s="67">
        <v>6</v>
      </c>
      <c r="Y109" s="67">
        <v>6</v>
      </c>
      <c r="Z109" s="66">
        <v>1</v>
      </c>
      <c r="AA109" s="66">
        <v>1</v>
      </c>
      <c r="AB109" s="66"/>
      <c r="AC109" s="66"/>
      <c r="AD109" s="66"/>
      <c r="AE109" s="66"/>
      <c r="AF109" s="66"/>
      <c r="AG109" s="66"/>
      <c r="AH109" s="66"/>
      <c r="AI109" s="66"/>
      <c r="AJ109" s="67">
        <v>0</v>
      </c>
      <c r="AK109" s="67">
        <v>0</v>
      </c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</row>
    <row r="110" spans="1:50" s="62" customFormat="1" ht="15.75" x14ac:dyDescent="0.2">
      <c r="A110" s="116"/>
      <c r="B110" s="64" t="s">
        <v>335</v>
      </c>
      <c r="C110" s="64" t="s">
        <v>601</v>
      </c>
      <c r="D110" s="73" t="s">
        <v>179</v>
      </c>
      <c r="E110" s="73" t="s">
        <v>27</v>
      </c>
      <c r="F110" s="71" t="s">
        <v>128</v>
      </c>
      <c r="G110" s="71" t="s">
        <v>512</v>
      </c>
      <c r="H110" s="71" t="s">
        <v>363</v>
      </c>
      <c r="I110" s="115" t="s">
        <v>243</v>
      </c>
      <c r="J110" s="74"/>
      <c r="K110" s="87" t="s">
        <v>419</v>
      </c>
      <c r="L110" s="87"/>
      <c r="M110" s="124"/>
      <c r="N110" s="67">
        <v>18</v>
      </c>
      <c r="O110" s="67">
        <v>18</v>
      </c>
      <c r="P110" s="67">
        <v>1</v>
      </c>
      <c r="Q110" s="66"/>
      <c r="R110" s="67">
        <v>18</v>
      </c>
      <c r="S110" s="67">
        <v>18</v>
      </c>
      <c r="T110" s="67">
        <v>1</v>
      </c>
      <c r="U110" s="67">
        <v>1</v>
      </c>
      <c r="V110" s="67">
        <v>1</v>
      </c>
      <c r="W110" s="67">
        <v>1</v>
      </c>
      <c r="X110" s="67">
        <v>18</v>
      </c>
      <c r="Y110" s="67">
        <v>18</v>
      </c>
      <c r="Z110" s="66">
        <v>1</v>
      </c>
      <c r="AA110" s="66">
        <v>1</v>
      </c>
      <c r="AB110" s="66">
        <v>1</v>
      </c>
      <c r="AC110" s="66">
        <v>1</v>
      </c>
      <c r="AD110" s="66">
        <v>1</v>
      </c>
      <c r="AE110" s="66">
        <v>1</v>
      </c>
      <c r="AF110" s="66">
        <v>1</v>
      </c>
      <c r="AG110" s="66">
        <v>1</v>
      </c>
      <c r="AH110" s="66">
        <v>1</v>
      </c>
      <c r="AI110" s="66">
        <v>1</v>
      </c>
      <c r="AJ110" s="67">
        <v>18</v>
      </c>
      <c r="AK110" s="67">
        <v>18</v>
      </c>
      <c r="AL110" s="67">
        <v>1</v>
      </c>
      <c r="AM110" s="67">
        <v>1</v>
      </c>
      <c r="AN110" s="67">
        <v>1</v>
      </c>
      <c r="AO110" s="67">
        <v>1</v>
      </c>
      <c r="AP110" s="67">
        <v>1</v>
      </c>
      <c r="AQ110" s="67">
        <v>1</v>
      </c>
      <c r="AR110" s="67"/>
      <c r="AS110" s="67"/>
      <c r="AT110" s="67"/>
      <c r="AU110" s="67"/>
      <c r="AV110" s="67"/>
      <c r="AW110" s="67"/>
    </row>
    <row r="111" spans="1:50" s="62" customFormat="1" ht="15.75" x14ac:dyDescent="0.2">
      <c r="A111" s="116"/>
      <c r="B111" s="64" t="s">
        <v>335</v>
      </c>
      <c r="C111" s="64" t="s">
        <v>601</v>
      </c>
      <c r="D111" s="73" t="s">
        <v>175</v>
      </c>
      <c r="E111" s="73" t="s">
        <v>176</v>
      </c>
      <c r="F111" s="71" t="s">
        <v>126</v>
      </c>
      <c r="G111" s="71" t="s">
        <v>352</v>
      </c>
      <c r="H111" s="71" t="s">
        <v>363</v>
      </c>
      <c r="I111" s="115" t="s">
        <v>243</v>
      </c>
      <c r="J111" s="74"/>
      <c r="K111" s="87"/>
      <c r="L111" s="87"/>
      <c r="M111" s="124"/>
      <c r="N111" s="67">
        <v>24</v>
      </c>
      <c r="O111" s="67">
        <v>24</v>
      </c>
      <c r="P111" s="67">
        <v>1</v>
      </c>
      <c r="Q111" s="66"/>
      <c r="R111" s="67">
        <v>24</v>
      </c>
      <c r="S111" s="67">
        <v>24</v>
      </c>
      <c r="T111" s="67">
        <v>1</v>
      </c>
      <c r="U111" s="67">
        <v>1</v>
      </c>
      <c r="V111" s="67">
        <v>1</v>
      </c>
      <c r="W111" s="67">
        <v>1</v>
      </c>
      <c r="X111" s="67">
        <v>24</v>
      </c>
      <c r="Y111" s="67">
        <v>24</v>
      </c>
      <c r="Z111" s="66">
        <v>2</v>
      </c>
      <c r="AA111" s="66">
        <v>2</v>
      </c>
      <c r="AB111" s="66">
        <v>2</v>
      </c>
      <c r="AC111" s="66">
        <v>2</v>
      </c>
      <c r="AD111" s="66">
        <v>2</v>
      </c>
      <c r="AE111" s="66">
        <v>1</v>
      </c>
      <c r="AF111" s="66">
        <v>2</v>
      </c>
      <c r="AG111" s="66">
        <v>1</v>
      </c>
      <c r="AH111" s="66">
        <v>2</v>
      </c>
      <c r="AI111" s="66">
        <v>1</v>
      </c>
      <c r="AJ111" s="67">
        <v>24</v>
      </c>
      <c r="AK111" s="67">
        <v>24</v>
      </c>
      <c r="AL111" s="67">
        <v>1</v>
      </c>
      <c r="AM111" s="67">
        <v>1</v>
      </c>
      <c r="AN111" s="67">
        <v>1</v>
      </c>
      <c r="AO111" s="67">
        <v>1</v>
      </c>
      <c r="AP111" s="67">
        <v>1</v>
      </c>
      <c r="AQ111" s="67">
        <v>1</v>
      </c>
      <c r="AR111" s="67"/>
      <c r="AS111" s="67"/>
      <c r="AT111" s="67"/>
      <c r="AU111" s="67"/>
      <c r="AV111" s="67"/>
      <c r="AW111" s="67"/>
    </row>
    <row r="112" spans="1:50" s="62" customFormat="1" ht="15.75" x14ac:dyDescent="0.2">
      <c r="A112" s="116"/>
      <c r="B112" s="64" t="s">
        <v>335</v>
      </c>
      <c r="C112" s="64" t="s">
        <v>601</v>
      </c>
      <c r="D112" s="73" t="s">
        <v>177</v>
      </c>
      <c r="E112" s="73" t="s">
        <v>178</v>
      </c>
      <c r="F112" s="71" t="s">
        <v>362</v>
      </c>
      <c r="G112" s="71" t="s">
        <v>512</v>
      </c>
      <c r="H112" s="71" t="s">
        <v>363</v>
      </c>
      <c r="I112" s="115" t="s">
        <v>243</v>
      </c>
      <c r="J112" s="187">
        <v>12950</v>
      </c>
      <c r="K112" s="87" t="s">
        <v>419</v>
      </c>
      <c r="L112" s="87"/>
      <c r="M112" s="124"/>
      <c r="N112" s="67">
        <v>14</v>
      </c>
      <c r="O112" s="67">
        <v>14</v>
      </c>
      <c r="P112" s="67">
        <v>1</v>
      </c>
      <c r="Q112" s="66"/>
      <c r="R112" s="67">
        <v>14</v>
      </c>
      <c r="S112" s="67">
        <v>14</v>
      </c>
      <c r="T112" s="67">
        <v>1</v>
      </c>
      <c r="U112" s="67">
        <v>1</v>
      </c>
      <c r="V112" s="67">
        <v>1</v>
      </c>
      <c r="W112" s="67">
        <v>1</v>
      </c>
      <c r="X112" s="67">
        <v>14</v>
      </c>
      <c r="Y112" s="67">
        <v>14</v>
      </c>
      <c r="Z112" s="66">
        <v>1</v>
      </c>
      <c r="AA112" s="66">
        <v>1</v>
      </c>
      <c r="AB112" s="66">
        <v>1</v>
      </c>
      <c r="AC112" s="66">
        <v>1</v>
      </c>
      <c r="AD112" s="66">
        <v>1</v>
      </c>
      <c r="AE112" s="66">
        <v>1</v>
      </c>
      <c r="AF112" s="66">
        <v>1</v>
      </c>
      <c r="AG112" s="66">
        <v>1</v>
      </c>
      <c r="AH112" s="66">
        <v>1</v>
      </c>
      <c r="AI112" s="66">
        <v>1</v>
      </c>
      <c r="AJ112" s="67">
        <v>14</v>
      </c>
      <c r="AK112" s="67">
        <v>14</v>
      </c>
      <c r="AL112" s="67">
        <v>1</v>
      </c>
      <c r="AM112" s="67">
        <v>1</v>
      </c>
      <c r="AN112" s="67">
        <v>1</v>
      </c>
      <c r="AO112" s="67">
        <v>1</v>
      </c>
      <c r="AP112" s="67">
        <v>1</v>
      </c>
      <c r="AQ112" s="67">
        <v>1</v>
      </c>
      <c r="AR112" s="67"/>
      <c r="AS112" s="67"/>
      <c r="AT112" s="67"/>
      <c r="AU112" s="67"/>
      <c r="AV112" s="67"/>
      <c r="AW112" s="67"/>
    </row>
    <row r="113" spans="1:50" s="135" customFormat="1" ht="15" x14ac:dyDescent="0.2">
      <c r="A113" s="138"/>
      <c r="B113" s="138" t="s">
        <v>335</v>
      </c>
      <c r="C113" s="138"/>
      <c r="D113" s="138"/>
      <c r="E113" s="138" t="s">
        <v>354</v>
      </c>
      <c r="F113" s="138"/>
      <c r="G113" s="138"/>
      <c r="H113" s="138"/>
      <c r="I113" s="69"/>
      <c r="J113" s="69"/>
      <c r="K113" s="69"/>
      <c r="L113" s="69"/>
      <c r="M113" s="69"/>
      <c r="N113" s="143">
        <f>SUM(N109:N112)</f>
        <v>62</v>
      </c>
      <c r="O113" s="143">
        <f t="shared" ref="O113:AW113" si="27">SUM(O109:O112)</f>
        <v>62</v>
      </c>
      <c r="P113" s="143">
        <f t="shared" si="27"/>
        <v>4</v>
      </c>
      <c r="Q113" s="143">
        <f t="shared" si="27"/>
        <v>0</v>
      </c>
      <c r="R113" s="143">
        <f>SUM(R109:R112)</f>
        <v>62</v>
      </c>
      <c r="S113" s="143">
        <f>SUM(S109:S112)</f>
        <v>62</v>
      </c>
      <c r="T113" s="143">
        <f t="shared" si="27"/>
        <v>4</v>
      </c>
      <c r="U113" s="143">
        <f t="shared" si="27"/>
        <v>4</v>
      </c>
      <c r="V113" s="143">
        <f t="shared" si="27"/>
        <v>3</v>
      </c>
      <c r="W113" s="143">
        <f t="shared" si="27"/>
        <v>3</v>
      </c>
      <c r="X113" s="143">
        <f>SUM(X109:X112)</f>
        <v>62</v>
      </c>
      <c r="Y113" s="143">
        <f>SUM(Y109:Y112)</f>
        <v>62</v>
      </c>
      <c r="Z113" s="143">
        <f t="shared" si="27"/>
        <v>5</v>
      </c>
      <c r="AA113" s="143">
        <f t="shared" si="27"/>
        <v>5</v>
      </c>
      <c r="AB113" s="143">
        <f t="shared" si="27"/>
        <v>4</v>
      </c>
      <c r="AC113" s="143">
        <f t="shared" si="27"/>
        <v>4</v>
      </c>
      <c r="AD113" s="143">
        <f t="shared" si="27"/>
        <v>4</v>
      </c>
      <c r="AE113" s="143">
        <f t="shared" si="27"/>
        <v>3</v>
      </c>
      <c r="AF113" s="284">
        <f>SUM(AF109:AF112)</f>
        <v>4</v>
      </c>
      <c r="AG113" s="284">
        <f t="shared" si="27"/>
        <v>3</v>
      </c>
      <c r="AH113" s="284">
        <f t="shared" si="27"/>
        <v>4</v>
      </c>
      <c r="AI113" s="284">
        <f t="shared" si="27"/>
        <v>3</v>
      </c>
      <c r="AJ113" s="284">
        <f>SUM(AJ109:AJ112)</f>
        <v>56</v>
      </c>
      <c r="AK113" s="143">
        <f>SUM(AK109:AK112)</f>
        <v>56</v>
      </c>
      <c r="AL113" s="143">
        <f t="shared" si="27"/>
        <v>3</v>
      </c>
      <c r="AM113" s="143">
        <f t="shared" si="27"/>
        <v>3</v>
      </c>
      <c r="AN113" s="143">
        <f t="shared" si="27"/>
        <v>3</v>
      </c>
      <c r="AO113" s="143">
        <f t="shared" si="27"/>
        <v>3</v>
      </c>
      <c r="AP113" s="143">
        <f t="shared" si="27"/>
        <v>3</v>
      </c>
      <c r="AQ113" s="143">
        <f t="shared" si="27"/>
        <v>3</v>
      </c>
      <c r="AR113" s="143">
        <f t="shared" si="27"/>
        <v>0</v>
      </c>
      <c r="AS113" s="143">
        <f t="shared" si="27"/>
        <v>0</v>
      </c>
      <c r="AT113" s="143">
        <f t="shared" si="27"/>
        <v>0</v>
      </c>
      <c r="AU113" s="143">
        <f t="shared" si="27"/>
        <v>0</v>
      </c>
      <c r="AV113" s="143">
        <f t="shared" si="27"/>
        <v>0</v>
      </c>
      <c r="AW113" s="143">
        <f t="shared" si="27"/>
        <v>0</v>
      </c>
    </row>
    <row r="114" spans="1:50" s="135" customFormat="1" x14ac:dyDescent="0.2">
      <c r="A114" s="144"/>
      <c r="B114" s="133"/>
      <c r="C114" s="145"/>
      <c r="D114" s="134"/>
      <c r="E114" s="134"/>
      <c r="F114" s="133"/>
      <c r="G114" s="146"/>
      <c r="H114" s="146"/>
      <c r="I114" s="136"/>
      <c r="J114" s="140"/>
      <c r="K114" s="142"/>
      <c r="L114" s="142"/>
      <c r="M114" s="140"/>
      <c r="N114" s="136"/>
      <c r="O114" s="136"/>
      <c r="P114" s="136"/>
      <c r="Q114" s="137"/>
      <c r="R114" s="136"/>
      <c r="S114" s="136"/>
      <c r="T114" s="136"/>
      <c r="U114" s="136"/>
      <c r="V114" s="136"/>
      <c r="W114" s="136"/>
      <c r="X114" s="136"/>
      <c r="Y114" s="136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</row>
    <row r="115" spans="1:50" s="62" customFormat="1" ht="15.75" x14ac:dyDescent="0.2">
      <c r="A115" s="116"/>
      <c r="B115" s="64" t="s">
        <v>343</v>
      </c>
      <c r="C115" s="64" t="s">
        <v>601</v>
      </c>
      <c r="D115" s="73" t="s">
        <v>306</v>
      </c>
      <c r="E115" s="73" t="s">
        <v>509</v>
      </c>
      <c r="F115" s="71" t="s">
        <v>128</v>
      </c>
      <c r="G115" s="71" t="s">
        <v>512</v>
      </c>
      <c r="H115" s="71" t="s">
        <v>363</v>
      </c>
      <c r="I115" s="115" t="s">
        <v>243</v>
      </c>
      <c r="J115" s="74"/>
      <c r="K115" s="87"/>
      <c r="L115" s="87"/>
      <c r="M115" s="124"/>
      <c r="N115" s="67">
        <v>18</v>
      </c>
      <c r="O115" s="67">
        <v>18</v>
      </c>
      <c r="P115" s="67">
        <v>1</v>
      </c>
      <c r="Q115" s="66"/>
      <c r="R115" s="67">
        <v>18</v>
      </c>
      <c r="S115" s="67">
        <v>18</v>
      </c>
      <c r="T115" s="67">
        <v>1</v>
      </c>
      <c r="U115" s="67">
        <v>1</v>
      </c>
      <c r="V115" s="67">
        <v>1</v>
      </c>
      <c r="W115" s="67">
        <v>1</v>
      </c>
      <c r="X115" s="67">
        <v>18</v>
      </c>
      <c r="Y115" s="67">
        <v>18</v>
      </c>
      <c r="Z115" s="66">
        <v>1</v>
      </c>
      <c r="AA115" s="66">
        <v>1</v>
      </c>
      <c r="AB115" s="66">
        <v>1</v>
      </c>
      <c r="AC115" s="66">
        <v>1</v>
      </c>
      <c r="AD115" s="66">
        <v>1</v>
      </c>
      <c r="AE115" s="66">
        <v>1</v>
      </c>
      <c r="AF115" s="66">
        <v>1</v>
      </c>
      <c r="AG115" s="66">
        <v>1</v>
      </c>
      <c r="AH115" s="66">
        <v>1</v>
      </c>
      <c r="AI115" s="66">
        <v>1</v>
      </c>
      <c r="AJ115" s="67">
        <v>18</v>
      </c>
      <c r="AK115" s="67">
        <v>18</v>
      </c>
      <c r="AL115" s="67">
        <v>1</v>
      </c>
      <c r="AM115" s="67">
        <v>1</v>
      </c>
      <c r="AN115" s="67">
        <v>1</v>
      </c>
      <c r="AO115" s="67">
        <v>1</v>
      </c>
      <c r="AP115" s="67">
        <v>1</v>
      </c>
      <c r="AQ115" s="67">
        <v>1</v>
      </c>
      <c r="AR115" s="67"/>
      <c r="AS115" s="67"/>
      <c r="AT115" s="67"/>
      <c r="AU115" s="67"/>
      <c r="AV115" s="67"/>
      <c r="AW115" s="67"/>
    </row>
    <row r="116" spans="1:50" s="135" customFormat="1" ht="15" x14ac:dyDescent="0.2">
      <c r="A116" s="138"/>
      <c r="B116" s="138" t="s">
        <v>343</v>
      </c>
      <c r="C116" s="138"/>
      <c r="D116" s="138"/>
      <c r="E116" s="138" t="s">
        <v>354</v>
      </c>
      <c r="F116" s="138"/>
      <c r="G116" s="138"/>
      <c r="H116" s="138"/>
      <c r="I116" s="69"/>
      <c r="J116" s="69"/>
      <c r="K116" s="69"/>
      <c r="L116" s="69"/>
      <c r="M116" s="69"/>
      <c r="N116" s="143">
        <f t="shared" ref="N116:AI116" si="28">SUM(N115:N115)</f>
        <v>18</v>
      </c>
      <c r="O116" s="143">
        <f t="shared" si="28"/>
        <v>18</v>
      </c>
      <c r="P116" s="143">
        <f t="shared" si="28"/>
        <v>1</v>
      </c>
      <c r="Q116" s="143">
        <f t="shared" si="28"/>
        <v>0</v>
      </c>
      <c r="R116" s="143">
        <f>SUM(R115:R115)</f>
        <v>18</v>
      </c>
      <c r="S116" s="143">
        <f>SUM(S115:S115)</f>
        <v>18</v>
      </c>
      <c r="T116" s="143">
        <f t="shared" si="28"/>
        <v>1</v>
      </c>
      <c r="U116" s="143">
        <f t="shared" si="28"/>
        <v>1</v>
      </c>
      <c r="V116" s="143">
        <f t="shared" si="28"/>
        <v>1</v>
      </c>
      <c r="W116" s="143">
        <f t="shared" si="28"/>
        <v>1</v>
      </c>
      <c r="X116" s="143">
        <f>SUM(X115:X115)</f>
        <v>18</v>
      </c>
      <c r="Y116" s="143">
        <f>SUM(Y115:Y115)</f>
        <v>18</v>
      </c>
      <c r="Z116" s="143">
        <f t="shared" si="28"/>
        <v>1</v>
      </c>
      <c r="AA116" s="143">
        <f t="shared" si="28"/>
        <v>1</v>
      </c>
      <c r="AB116" s="143">
        <f t="shared" si="28"/>
        <v>1</v>
      </c>
      <c r="AC116" s="143">
        <f t="shared" si="28"/>
        <v>1</v>
      </c>
      <c r="AD116" s="143">
        <f t="shared" si="28"/>
        <v>1</v>
      </c>
      <c r="AE116" s="143">
        <f t="shared" si="28"/>
        <v>1</v>
      </c>
      <c r="AF116" s="284">
        <f>SUM(AF115:AF115)</f>
        <v>1</v>
      </c>
      <c r="AG116" s="284">
        <f t="shared" si="28"/>
        <v>1</v>
      </c>
      <c r="AH116" s="284">
        <f t="shared" si="28"/>
        <v>1</v>
      </c>
      <c r="AI116" s="284">
        <f t="shared" si="28"/>
        <v>1</v>
      </c>
      <c r="AJ116" s="284">
        <f>SUM(AJ115:AJ115)</f>
        <v>18</v>
      </c>
      <c r="AK116" s="143">
        <f>SUM(AK115:AK115)</f>
        <v>18</v>
      </c>
      <c r="AL116" s="143">
        <f t="shared" ref="AL116:AW116" si="29">SUM(AL115:AL115)</f>
        <v>1</v>
      </c>
      <c r="AM116" s="143">
        <f t="shared" si="29"/>
        <v>1</v>
      </c>
      <c r="AN116" s="143">
        <f t="shared" si="29"/>
        <v>1</v>
      </c>
      <c r="AO116" s="143">
        <f t="shared" si="29"/>
        <v>1</v>
      </c>
      <c r="AP116" s="143">
        <f t="shared" si="29"/>
        <v>1</v>
      </c>
      <c r="AQ116" s="143">
        <f t="shared" si="29"/>
        <v>1</v>
      </c>
      <c r="AR116" s="143">
        <f t="shared" si="29"/>
        <v>0</v>
      </c>
      <c r="AS116" s="143">
        <f t="shared" si="29"/>
        <v>0</v>
      </c>
      <c r="AT116" s="143">
        <f t="shared" si="29"/>
        <v>0</v>
      </c>
      <c r="AU116" s="143">
        <f t="shared" si="29"/>
        <v>0</v>
      </c>
      <c r="AV116" s="143">
        <f t="shared" si="29"/>
        <v>0</v>
      </c>
      <c r="AW116" s="143">
        <f t="shared" si="29"/>
        <v>0</v>
      </c>
    </row>
    <row r="117" spans="1:50" s="135" customFormat="1" x14ac:dyDescent="0.2">
      <c r="A117" s="144"/>
      <c r="B117" s="133"/>
      <c r="C117" s="145"/>
      <c r="D117" s="134"/>
      <c r="E117" s="134"/>
      <c r="F117" s="133"/>
      <c r="G117" s="146"/>
      <c r="H117" s="146"/>
      <c r="I117" s="136"/>
      <c r="J117" s="140"/>
      <c r="K117" s="142"/>
      <c r="L117" s="142"/>
      <c r="M117" s="140"/>
      <c r="N117" s="136"/>
      <c r="O117" s="136"/>
      <c r="P117" s="136"/>
      <c r="Q117" s="137"/>
      <c r="R117" s="136"/>
      <c r="S117" s="136"/>
      <c r="T117" s="136"/>
      <c r="U117" s="136"/>
      <c r="V117" s="136"/>
      <c r="W117" s="136"/>
      <c r="X117" s="136"/>
      <c r="Y117" s="136"/>
      <c r="Z117" s="137"/>
      <c r="AA117" s="137"/>
      <c r="AB117" s="137"/>
      <c r="AC117" s="137"/>
      <c r="AD117" s="137"/>
      <c r="AE117" s="137"/>
      <c r="AF117" s="137"/>
      <c r="AG117" s="137"/>
      <c r="AH117" s="137"/>
      <c r="AI117" s="137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</row>
    <row r="118" spans="1:50" s="62" customFormat="1" ht="15.75" x14ac:dyDescent="0.2">
      <c r="A118" s="116"/>
      <c r="B118" s="64" t="s">
        <v>321</v>
      </c>
      <c r="C118" s="64" t="s">
        <v>601</v>
      </c>
      <c r="D118" s="73" t="s">
        <v>39</v>
      </c>
      <c r="E118" s="73" t="s">
        <v>40</v>
      </c>
      <c r="F118" s="71" t="s">
        <v>360</v>
      </c>
      <c r="G118" s="11" t="s">
        <v>532</v>
      </c>
      <c r="H118" s="71" t="s">
        <v>363</v>
      </c>
      <c r="I118" s="115" t="s">
        <v>243</v>
      </c>
      <c r="J118" s="74"/>
      <c r="K118" s="87" t="s">
        <v>419</v>
      </c>
      <c r="L118" s="87"/>
      <c r="M118" s="124"/>
      <c r="N118" s="67">
        <v>14</v>
      </c>
      <c r="O118" s="67">
        <v>17</v>
      </c>
      <c r="P118" s="67">
        <v>1</v>
      </c>
      <c r="Q118" s="66">
        <v>8</v>
      </c>
      <c r="R118" s="67">
        <v>14</v>
      </c>
      <c r="S118" s="67">
        <v>17</v>
      </c>
      <c r="T118" s="67">
        <v>1</v>
      </c>
      <c r="U118" s="67">
        <v>1</v>
      </c>
      <c r="V118" s="67">
        <v>1</v>
      </c>
      <c r="W118" s="67">
        <v>1</v>
      </c>
      <c r="X118" s="67">
        <v>14</v>
      </c>
      <c r="Y118" s="67">
        <v>17</v>
      </c>
      <c r="Z118" s="66">
        <v>1</v>
      </c>
      <c r="AA118" s="66">
        <v>1</v>
      </c>
      <c r="AB118" s="66">
        <v>1</v>
      </c>
      <c r="AC118" s="66">
        <v>1</v>
      </c>
      <c r="AD118" s="66">
        <v>1</v>
      </c>
      <c r="AE118" s="66">
        <v>1</v>
      </c>
      <c r="AF118" s="66">
        <v>1</v>
      </c>
      <c r="AG118" s="66">
        <v>1</v>
      </c>
      <c r="AH118" s="66">
        <v>1</v>
      </c>
      <c r="AI118" s="66">
        <v>1</v>
      </c>
      <c r="AJ118" s="67">
        <v>14</v>
      </c>
      <c r="AK118" s="67">
        <v>17</v>
      </c>
      <c r="AL118" s="67">
        <v>1</v>
      </c>
      <c r="AM118" s="67">
        <v>1</v>
      </c>
      <c r="AN118" s="67">
        <v>1</v>
      </c>
      <c r="AO118" s="67">
        <v>1</v>
      </c>
      <c r="AP118" s="67">
        <v>1</v>
      </c>
      <c r="AQ118" s="67">
        <v>1</v>
      </c>
      <c r="AR118" s="67">
        <v>14</v>
      </c>
      <c r="AS118" s="67"/>
      <c r="AT118" s="67"/>
      <c r="AU118" s="67"/>
      <c r="AV118" s="67">
        <v>14</v>
      </c>
      <c r="AW118" s="67"/>
      <c r="AX118" s="93" t="s">
        <v>614</v>
      </c>
    </row>
    <row r="119" spans="1:50" s="135" customFormat="1" ht="15" x14ac:dyDescent="0.2">
      <c r="A119" s="138"/>
      <c r="B119" s="138" t="s">
        <v>321</v>
      </c>
      <c r="C119" s="138"/>
      <c r="D119" s="138"/>
      <c r="E119" s="138" t="s">
        <v>354</v>
      </c>
      <c r="F119" s="138"/>
      <c r="G119" s="138"/>
      <c r="H119" s="138"/>
      <c r="I119" s="69"/>
      <c r="J119" s="69"/>
      <c r="K119" s="69"/>
      <c r="L119" s="69"/>
      <c r="M119" s="69"/>
      <c r="N119" s="143">
        <f t="shared" ref="N119:AI119" si="30">SUM(N118:N118)</f>
        <v>14</v>
      </c>
      <c r="O119" s="143">
        <f t="shared" si="30"/>
        <v>17</v>
      </c>
      <c r="P119" s="143">
        <f t="shared" si="30"/>
        <v>1</v>
      </c>
      <c r="Q119" s="143">
        <f t="shared" si="30"/>
        <v>8</v>
      </c>
      <c r="R119" s="143">
        <f>SUM(R118:R118)</f>
        <v>14</v>
      </c>
      <c r="S119" s="143">
        <f>SUM(S118:S118)</f>
        <v>17</v>
      </c>
      <c r="T119" s="143">
        <f t="shared" si="30"/>
        <v>1</v>
      </c>
      <c r="U119" s="143">
        <f t="shared" si="30"/>
        <v>1</v>
      </c>
      <c r="V119" s="143">
        <f t="shared" si="30"/>
        <v>1</v>
      </c>
      <c r="W119" s="143">
        <f t="shared" si="30"/>
        <v>1</v>
      </c>
      <c r="X119" s="143">
        <f>SUM(X118:X118)</f>
        <v>14</v>
      </c>
      <c r="Y119" s="143">
        <f>SUM(Y118:Y118)</f>
        <v>17</v>
      </c>
      <c r="Z119" s="143">
        <f t="shared" si="30"/>
        <v>1</v>
      </c>
      <c r="AA119" s="143">
        <f t="shared" si="30"/>
        <v>1</v>
      </c>
      <c r="AB119" s="143">
        <f t="shared" si="30"/>
        <v>1</v>
      </c>
      <c r="AC119" s="143">
        <f t="shared" si="30"/>
        <v>1</v>
      </c>
      <c r="AD119" s="143">
        <f t="shared" si="30"/>
        <v>1</v>
      </c>
      <c r="AE119" s="143">
        <f t="shared" si="30"/>
        <v>1</v>
      </c>
      <c r="AF119" s="284">
        <f>SUM(AF118:AF118)</f>
        <v>1</v>
      </c>
      <c r="AG119" s="284">
        <f t="shared" si="30"/>
        <v>1</v>
      </c>
      <c r="AH119" s="284">
        <f t="shared" si="30"/>
        <v>1</v>
      </c>
      <c r="AI119" s="284">
        <f t="shared" si="30"/>
        <v>1</v>
      </c>
      <c r="AJ119" s="284">
        <f>SUM(AJ118:AJ118)</f>
        <v>14</v>
      </c>
      <c r="AK119" s="143">
        <f>SUM(AK118:AK118)</f>
        <v>17</v>
      </c>
      <c r="AL119" s="143">
        <f t="shared" ref="AL119:AW119" si="31">SUM(AL118:AL118)</f>
        <v>1</v>
      </c>
      <c r="AM119" s="143">
        <f t="shared" si="31"/>
        <v>1</v>
      </c>
      <c r="AN119" s="143">
        <f t="shared" si="31"/>
        <v>1</v>
      </c>
      <c r="AO119" s="143">
        <f t="shared" si="31"/>
        <v>1</v>
      </c>
      <c r="AP119" s="143">
        <f t="shared" si="31"/>
        <v>1</v>
      </c>
      <c r="AQ119" s="143">
        <f t="shared" si="31"/>
        <v>1</v>
      </c>
      <c r="AR119" s="143">
        <f t="shared" si="31"/>
        <v>14</v>
      </c>
      <c r="AS119" s="143">
        <f t="shared" si="31"/>
        <v>0</v>
      </c>
      <c r="AT119" s="143">
        <f t="shared" si="31"/>
        <v>0</v>
      </c>
      <c r="AU119" s="143">
        <f t="shared" si="31"/>
        <v>0</v>
      </c>
      <c r="AV119" s="143">
        <f t="shared" si="31"/>
        <v>14</v>
      </c>
      <c r="AW119" s="143">
        <f t="shared" si="31"/>
        <v>0</v>
      </c>
    </row>
    <row r="120" spans="1:50" s="135" customFormat="1" x14ac:dyDescent="0.2">
      <c r="A120" s="147"/>
      <c r="B120" s="146"/>
      <c r="C120" s="141"/>
      <c r="D120" s="134"/>
      <c r="E120" s="134"/>
      <c r="F120" s="148"/>
      <c r="G120" s="146"/>
      <c r="H120" s="146"/>
      <c r="I120" s="136"/>
      <c r="J120" s="140"/>
      <c r="K120" s="150"/>
      <c r="L120" s="150"/>
      <c r="M120" s="140"/>
      <c r="N120" s="136"/>
      <c r="O120" s="136"/>
      <c r="P120" s="136"/>
      <c r="Q120" s="137"/>
      <c r="R120" s="136"/>
      <c r="S120" s="136"/>
      <c r="T120" s="136"/>
      <c r="U120" s="136"/>
      <c r="V120" s="136"/>
      <c r="W120" s="136"/>
      <c r="X120" s="136"/>
      <c r="Y120" s="136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37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</row>
    <row r="121" spans="1:50" s="135" customFormat="1" x14ac:dyDescent="0.2">
      <c r="A121" s="144"/>
      <c r="B121" s="133" t="s">
        <v>348</v>
      </c>
      <c r="C121" s="64" t="s">
        <v>601</v>
      </c>
      <c r="D121" s="134" t="s">
        <v>59</v>
      </c>
      <c r="E121" s="134" t="s">
        <v>89</v>
      </c>
      <c r="F121" s="133" t="s">
        <v>125</v>
      </c>
      <c r="G121" s="146" t="s">
        <v>151</v>
      </c>
      <c r="H121" s="146" t="s">
        <v>363</v>
      </c>
      <c r="I121" s="136" t="s">
        <v>449</v>
      </c>
      <c r="J121" s="140"/>
      <c r="K121" s="142"/>
      <c r="L121" s="142"/>
      <c r="M121" s="140"/>
      <c r="N121" s="136">
        <v>6</v>
      </c>
      <c r="O121" s="136">
        <v>6</v>
      </c>
      <c r="P121" s="136">
        <v>1</v>
      </c>
      <c r="Q121" s="137"/>
      <c r="R121" s="136">
        <v>6</v>
      </c>
      <c r="S121" s="136">
        <v>6</v>
      </c>
      <c r="T121" s="67"/>
      <c r="U121" s="67"/>
      <c r="V121" s="67">
        <v>1</v>
      </c>
      <c r="W121" s="136">
        <v>1</v>
      </c>
      <c r="X121" s="136">
        <v>6</v>
      </c>
      <c r="Y121" s="136">
        <v>6</v>
      </c>
      <c r="Z121" s="66"/>
      <c r="AA121" s="66"/>
      <c r="AB121" s="66">
        <v>1</v>
      </c>
      <c r="AC121" s="66">
        <v>1</v>
      </c>
      <c r="AD121" s="66">
        <v>1</v>
      </c>
      <c r="AE121" s="137">
        <v>1</v>
      </c>
      <c r="AF121" s="66">
        <v>1</v>
      </c>
      <c r="AG121" s="137">
        <v>1</v>
      </c>
      <c r="AH121" s="66">
        <v>1</v>
      </c>
      <c r="AI121" s="137">
        <v>1</v>
      </c>
      <c r="AJ121" s="136">
        <v>0</v>
      </c>
      <c r="AK121" s="136">
        <v>0</v>
      </c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5" t="s">
        <v>450</v>
      </c>
    </row>
    <row r="122" spans="1:50" s="135" customFormat="1" x14ac:dyDescent="0.2">
      <c r="A122" s="144"/>
      <c r="B122" s="133" t="s">
        <v>348</v>
      </c>
      <c r="C122" s="64" t="s">
        <v>601</v>
      </c>
      <c r="D122" s="134" t="s">
        <v>60</v>
      </c>
      <c r="E122" s="134" t="s">
        <v>61</v>
      </c>
      <c r="F122" s="133" t="s">
        <v>407</v>
      </c>
      <c r="G122" s="71" t="s">
        <v>512</v>
      </c>
      <c r="H122" s="146" t="s">
        <v>363</v>
      </c>
      <c r="I122" s="136" t="s">
        <v>243</v>
      </c>
      <c r="J122" s="140"/>
      <c r="K122" s="142" t="s">
        <v>419</v>
      </c>
      <c r="L122" s="142"/>
      <c r="M122" s="140"/>
      <c r="N122" s="136">
        <v>14</v>
      </c>
      <c r="O122" s="136">
        <v>14</v>
      </c>
      <c r="P122" s="136">
        <v>1</v>
      </c>
      <c r="Q122" s="137">
        <v>1</v>
      </c>
      <c r="R122" s="136">
        <v>14</v>
      </c>
      <c r="S122" s="136">
        <v>14</v>
      </c>
      <c r="T122" s="67">
        <v>1</v>
      </c>
      <c r="U122" s="67">
        <v>1</v>
      </c>
      <c r="V122" s="67">
        <v>1</v>
      </c>
      <c r="W122" s="136">
        <v>1</v>
      </c>
      <c r="X122" s="136">
        <v>14</v>
      </c>
      <c r="Y122" s="136">
        <v>14</v>
      </c>
      <c r="Z122" s="66">
        <v>1</v>
      </c>
      <c r="AA122" s="66">
        <v>1</v>
      </c>
      <c r="AB122" s="66">
        <v>1</v>
      </c>
      <c r="AC122" s="66">
        <v>1</v>
      </c>
      <c r="AD122" s="66">
        <v>1</v>
      </c>
      <c r="AE122" s="137">
        <v>1</v>
      </c>
      <c r="AF122" s="66">
        <v>1</v>
      </c>
      <c r="AG122" s="137">
        <v>1</v>
      </c>
      <c r="AH122" s="66">
        <v>1</v>
      </c>
      <c r="AI122" s="137">
        <v>1</v>
      </c>
      <c r="AJ122" s="136">
        <v>14</v>
      </c>
      <c r="AK122" s="136">
        <v>14</v>
      </c>
      <c r="AL122" s="136">
        <v>1</v>
      </c>
      <c r="AM122" s="136">
        <v>1</v>
      </c>
      <c r="AN122" s="136">
        <v>1</v>
      </c>
      <c r="AO122" s="136">
        <v>1</v>
      </c>
      <c r="AP122" s="136">
        <v>1</v>
      </c>
      <c r="AQ122" s="136">
        <v>1</v>
      </c>
      <c r="AR122" s="136"/>
      <c r="AS122" s="136"/>
      <c r="AT122" s="136"/>
      <c r="AU122" s="136"/>
      <c r="AV122" s="136"/>
      <c r="AW122" s="136"/>
    </row>
    <row r="123" spans="1:50" s="135" customFormat="1" ht="15" x14ac:dyDescent="0.2">
      <c r="A123" s="69"/>
      <c r="B123" s="69" t="s">
        <v>348</v>
      </c>
      <c r="C123" s="69"/>
      <c r="D123" s="69"/>
      <c r="E123" s="69" t="s">
        <v>354</v>
      </c>
      <c r="F123" s="69"/>
      <c r="G123" s="69"/>
      <c r="H123" s="69"/>
      <c r="I123" s="69"/>
      <c r="J123" s="69"/>
      <c r="K123" s="69"/>
      <c r="L123" s="69"/>
      <c r="M123" s="69"/>
      <c r="N123" s="70">
        <f>SUM(N121:N122)</f>
        <v>20</v>
      </c>
      <c r="O123" s="70">
        <f t="shared" ref="O123:AW123" si="32">SUM(O121:O122)</f>
        <v>20</v>
      </c>
      <c r="P123" s="70">
        <f t="shared" si="32"/>
        <v>2</v>
      </c>
      <c r="Q123" s="70">
        <f t="shared" si="32"/>
        <v>1</v>
      </c>
      <c r="R123" s="70">
        <f t="shared" si="32"/>
        <v>20</v>
      </c>
      <c r="S123" s="70">
        <f>SUM(S121:S122)</f>
        <v>20</v>
      </c>
      <c r="T123" s="70">
        <f t="shared" si="32"/>
        <v>1</v>
      </c>
      <c r="U123" s="70">
        <f t="shared" si="32"/>
        <v>1</v>
      </c>
      <c r="V123" s="70">
        <f t="shared" si="32"/>
        <v>2</v>
      </c>
      <c r="W123" s="70">
        <f t="shared" si="32"/>
        <v>2</v>
      </c>
      <c r="X123" s="70">
        <f t="shared" si="32"/>
        <v>20</v>
      </c>
      <c r="Y123" s="70">
        <f>SUM(Y121:Y122)</f>
        <v>20</v>
      </c>
      <c r="Z123" s="70">
        <f t="shared" si="32"/>
        <v>1</v>
      </c>
      <c r="AA123" s="70">
        <f t="shared" si="32"/>
        <v>1</v>
      </c>
      <c r="AB123" s="70">
        <f t="shared" si="32"/>
        <v>2</v>
      </c>
      <c r="AC123" s="70">
        <f t="shared" si="32"/>
        <v>2</v>
      </c>
      <c r="AD123" s="70">
        <f t="shared" si="32"/>
        <v>2</v>
      </c>
      <c r="AE123" s="70">
        <f t="shared" si="32"/>
        <v>2</v>
      </c>
      <c r="AF123" s="285">
        <f t="shared" si="32"/>
        <v>2</v>
      </c>
      <c r="AG123" s="285">
        <f t="shared" si="32"/>
        <v>2</v>
      </c>
      <c r="AH123" s="285">
        <f t="shared" si="32"/>
        <v>2</v>
      </c>
      <c r="AI123" s="285">
        <f t="shared" si="32"/>
        <v>2</v>
      </c>
      <c r="AJ123" s="285">
        <f t="shared" si="32"/>
        <v>14</v>
      </c>
      <c r="AK123" s="70">
        <f t="shared" si="32"/>
        <v>14</v>
      </c>
      <c r="AL123" s="70">
        <f t="shared" si="32"/>
        <v>1</v>
      </c>
      <c r="AM123" s="70">
        <f t="shared" si="32"/>
        <v>1</v>
      </c>
      <c r="AN123" s="70">
        <f t="shared" si="32"/>
        <v>1</v>
      </c>
      <c r="AO123" s="70">
        <f t="shared" si="32"/>
        <v>1</v>
      </c>
      <c r="AP123" s="70">
        <f t="shared" si="32"/>
        <v>1</v>
      </c>
      <c r="AQ123" s="70">
        <f t="shared" si="32"/>
        <v>1</v>
      </c>
      <c r="AR123" s="70">
        <f t="shared" si="32"/>
        <v>0</v>
      </c>
      <c r="AS123" s="70">
        <f t="shared" si="32"/>
        <v>0</v>
      </c>
      <c r="AT123" s="70">
        <f t="shared" si="32"/>
        <v>0</v>
      </c>
      <c r="AU123" s="70">
        <f t="shared" si="32"/>
        <v>0</v>
      </c>
      <c r="AV123" s="70">
        <f t="shared" si="32"/>
        <v>0</v>
      </c>
      <c r="AW123" s="70">
        <f t="shared" si="32"/>
        <v>0</v>
      </c>
    </row>
    <row r="124" spans="1:50" s="135" customFormat="1" ht="15" x14ac:dyDescent="0.2">
      <c r="A124" s="30"/>
      <c r="B124" s="30"/>
      <c r="C124" s="30"/>
      <c r="D124" s="30"/>
      <c r="E124" s="30"/>
      <c r="F124" s="30"/>
      <c r="G124" s="30"/>
      <c r="H124" s="30"/>
      <c r="I124" s="136"/>
      <c r="J124" s="140"/>
      <c r="K124" s="150"/>
      <c r="L124" s="150"/>
      <c r="M124" s="140"/>
      <c r="N124" s="136"/>
      <c r="O124" s="136"/>
      <c r="P124" s="136"/>
      <c r="Q124" s="137"/>
      <c r="R124" s="136"/>
      <c r="S124" s="136"/>
      <c r="T124" s="136"/>
      <c r="U124" s="136"/>
      <c r="V124" s="136"/>
      <c r="W124" s="136"/>
      <c r="X124" s="136"/>
      <c r="Y124" s="136"/>
      <c r="Z124" s="137"/>
      <c r="AA124" s="137"/>
      <c r="AB124" s="137"/>
      <c r="AC124" s="137"/>
      <c r="AD124" s="137"/>
      <c r="AE124" s="137"/>
      <c r="AF124" s="137"/>
      <c r="AG124" s="137"/>
      <c r="AH124" s="137"/>
      <c r="AI124" s="137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</row>
    <row r="125" spans="1:50" s="135" customFormat="1" x14ac:dyDescent="0.2">
      <c r="A125" s="144"/>
      <c r="B125" s="133" t="s">
        <v>322</v>
      </c>
      <c r="C125" s="64" t="s">
        <v>601</v>
      </c>
      <c r="D125" s="134">
        <v>4264331</v>
      </c>
      <c r="E125" s="134" t="s">
        <v>380</v>
      </c>
      <c r="F125" s="133" t="s">
        <v>361</v>
      </c>
      <c r="G125" s="71" t="s">
        <v>512</v>
      </c>
      <c r="H125" s="146" t="s">
        <v>361</v>
      </c>
      <c r="I125" s="136" t="s">
        <v>243</v>
      </c>
      <c r="J125" s="140"/>
      <c r="K125" s="142"/>
      <c r="L125" s="142"/>
      <c r="M125" s="140"/>
      <c r="N125" s="136">
        <v>14</v>
      </c>
      <c r="O125" s="136">
        <v>13</v>
      </c>
      <c r="P125" s="136">
        <v>1</v>
      </c>
      <c r="Q125" s="137"/>
      <c r="R125" s="136">
        <v>14</v>
      </c>
      <c r="S125" s="136">
        <v>13</v>
      </c>
      <c r="T125" s="67">
        <v>1</v>
      </c>
      <c r="U125" s="67">
        <v>1</v>
      </c>
      <c r="V125" s="67">
        <v>1</v>
      </c>
      <c r="W125" s="67">
        <v>1</v>
      </c>
      <c r="X125" s="136">
        <v>14</v>
      </c>
      <c r="Y125" s="136">
        <v>13</v>
      </c>
      <c r="Z125" s="66">
        <v>1</v>
      </c>
      <c r="AA125" s="66">
        <v>1</v>
      </c>
      <c r="AB125" s="66">
        <v>1</v>
      </c>
      <c r="AC125" s="66">
        <v>1</v>
      </c>
      <c r="AD125" s="66">
        <v>1</v>
      </c>
      <c r="AE125" s="137">
        <v>1</v>
      </c>
      <c r="AF125" s="66">
        <v>1</v>
      </c>
      <c r="AG125" s="137">
        <v>1</v>
      </c>
      <c r="AH125" s="66">
        <v>1</v>
      </c>
      <c r="AI125" s="137">
        <v>1</v>
      </c>
      <c r="AJ125" s="136">
        <v>14</v>
      </c>
      <c r="AK125" s="136">
        <v>13</v>
      </c>
      <c r="AL125" s="136">
        <v>1</v>
      </c>
      <c r="AM125" s="136">
        <v>1</v>
      </c>
      <c r="AN125" s="136">
        <v>1</v>
      </c>
      <c r="AO125" s="136">
        <v>1</v>
      </c>
      <c r="AP125" s="136">
        <v>1</v>
      </c>
      <c r="AQ125" s="136">
        <v>1</v>
      </c>
      <c r="AR125" s="136">
        <v>14</v>
      </c>
      <c r="AS125" s="136"/>
      <c r="AT125" s="136"/>
      <c r="AU125" s="136"/>
      <c r="AV125" s="136">
        <v>14</v>
      </c>
      <c r="AW125" s="136"/>
    </row>
    <row r="126" spans="1:50" s="135" customFormat="1" x14ac:dyDescent="0.2">
      <c r="A126" s="144"/>
      <c r="B126" s="133" t="s">
        <v>322</v>
      </c>
      <c r="C126" s="64" t="s">
        <v>601</v>
      </c>
      <c r="D126" s="134" t="s">
        <v>43</v>
      </c>
      <c r="E126" s="134" t="s">
        <v>44</v>
      </c>
      <c r="F126" s="133" t="s">
        <v>128</v>
      </c>
      <c r="G126" s="146" t="s">
        <v>352</v>
      </c>
      <c r="H126" s="146" t="s">
        <v>363</v>
      </c>
      <c r="I126" s="136" t="s">
        <v>243</v>
      </c>
      <c r="J126" s="188">
        <v>15496</v>
      </c>
      <c r="K126" s="142"/>
      <c r="L126" s="142"/>
      <c r="M126" s="140"/>
      <c r="N126" s="136">
        <v>24</v>
      </c>
      <c r="O126" s="136">
        <v>24</v>
      </c>
      <c r="P126" s="136">
        <v>1</v>
      </c>
      <c r="Q126" s="137"/>
      <c r="R126" s="136">
        <v>24</v>
      </c>
      <c r="S126" s="136">
        <v>24</v>
      </c>
      <c r="T126" s="67">
        <v>1</v>
      </c>
      <c r="U126" s="67">
        <v>1</v>
      </c>
      <c r="V126" s="67">
        <v>1</v>
      </c>
      <c r="W126" s="67">
        <v>1</v>
      </c>
      <c r="X126" s="136">
        <v>24</v>
      </c>
      <c r="Y126" s="136">
        <v>24</v>
      </c>
      <c r="Z126" s="66">
        <v>2</v>
      </c>
      <c r="AA126" s="66">
        <v>2</v>
      </c>
      <c r="AB126" s="66">
        <v>2</v>
      </c>
      <c r="AC126" s="66">
        <v>1</v>
      </c>
      <c r="AD126" s="66">
        <v>2</v>
      </c>
      <c r="AE126" s="137">
        <v>1</v>
      </c>
      <c r="AF126" s="66">
        <v>2</v>
      </c>
      <c r="AG126" s="137">
        <v>1</v>
      </c>
      <c r="AH126" s="66">
        <v>2</v>
      </c>
      <c r="AI126" s="137">
        <v>1</v>
      </c>
      <c r="AJ126" s="136">
        <v>24</v>
      </c>
      <c r="AK126" s="136">
        <v>24</v>
      </c>
      <c r="AL126" s="136">
        <v>1</v>
      </c>
      <c r="AM126" s="136">
        <v>1</v>
      </c>
      <c r="AN126" s="136">
        <v>1</v>
      </c>
      <c r="AO126" s="182">
        <v>0</v>
      </c>
      <c r="AP126" s="136">
        <v>1</v>
      </c>
      <c r="AQ126" s="182">
        <v>0</v>
      </c>
      <c r="AR126" s="136"/>
      <c r="AS126" s="136"/>
      <c r="AT126" s="136"/>
      <c r="AU126" s="136"/>
      <c r="AV126" s="136"/>
      <c r="AW126" s="136"/>
    </row>
    <row r="127" spans="1:50" s="135" customFormat="1" x14ac:dyDescent="0.2">
      <c r="A127" s="144"/>
      <c r="B127" s="133" t="s">
        <v>322</v>
      </c>
      <c r="C127" s="64" t="s">
        <v>601</v>
      </c>
      <c r="D127" s="134" t="s">
        <v>359</v>
      </c>
      <c r="E127" s="134" t="s">
        <v>358</v>
      </c>
      <c r="F127" s="133" t="s">
        <v>357</v>
      </c>
      <c r="G127" s="11" t="s">
        <v>532</v>
      </c>
      <c r="H127" s="146" t="s">
        <v>357</v>
      </c>
      <c r="I127" s="136" t="s">
        <v>243</v>
      </c>
      <c r="J127" s="140"/>
      <c r="K127" s="142"/>
      <c r="L127" s="142"/>
      <c r="M127" s="140"/>
      <c r="N127" s="136">
        <v>14</v>
      </c>
      <c r="O127" s="136">
        <v>14</v>
      </c>
      <c r="P127" s="136">
        <v>1</v>
      </c>
      <c r="Q127" s="137"/>
      <c r="R127" s="136">
        <v>14</v>
      </c>
      <c r="S127" s="136">
        <v>14</v>
      </c>
      <c r="T127" s="67">
        <v>1</v>
      </c>
      <c r="U127" s="67">
        <v>1</v>
      </c>
      <c r="V127" s="67">
        <v>1</v>
      </c>
      <c r="W127" s="67">
        <v>1</v>
      </c>
      <c r="X127" s="136">
        <v>14</v>
      </c>
      <c r="Y127" s="136">
        <v>14</v>
      </c>
      <c r="Z127" s="66">
        <v>1</v>
      </c>
      <c r="AA127" s="66">
        <v>1</v>
      </c>
      <c r="AB127" s="66">
        <v>1</v>
      </c>
      <c r="AC127" s="66">
        <v>1</v>
      </c>
      <c r="AD127" s="66">
        <v>1</v>
      </c>
      <c r="AE127" s="137">
        <v>1</v>
      </c>
      <c r="AF127" s="66">
        <v>1</v>
      </c>
      <c r="AG127" s="137">
        <v>1</v>
      </c>
      <c r="AH127" s="66">
        <v>1</v>
      </c>
      <c r="AI127" s="137">
        <v>1</v>
      </c>
      <c r="AJ127" s="136">
        <v>14</v>
      </c>
      <c r="AK127" s="136">
        <v>14</v>
      </c>
      <c r="AL127" s="136">
        <v>1</v>
      </c>
      <c r="AM127" s="136">
        <v>1</v>
      </c>
      <c r="AN127" s="136">
        <v>1</v>
      </c>
      <c r="AO127" s="136">
        <v>1</v>
      </c>
      <c r="AP127" s="136">
        <v>1</v>
      </c>
      <c r="AQ127" s="136">
        <v>1</v>
      </c>
      <c r="AR127" s="136">
        <v>14</v>
      </c>
      <c r="AS127" s="136"/>
      <c r="AT127" s="136"/>
      <c r="AU127" s="136"/>
      <c r="AV127" s="136">
        <v>14</v>
      </c>
      <c r="AW127" s="136"/>
    </row>
    <row r="128" spans="1:50" s="135" customFormat="1" ht="15" x14ac:dyDescent="0.2">
      <c r="A128" s="138"/>
      <c r="B128" s="138" t="s">
        <v>322</v>
      </c>
      <c r="C128" s="138"/>
      <c r="D128" s="138"/>
      <c r="E128" s="138" t="s">
        <v>354</v>
      </c>
      <c r="F128" s="138"/>
      <c r="G128" s="138"/>
      <c r="H128" s="138"/>
      <c r="I128" s="69"/>
      <c r="J128" s="69"/>
      <c r="K128" s="69"/>
      <c r="L128" s="69"/>
      <c r="M128" s="69"/>
      <c r="N128" s="143">
        <f>SUM(N125:N127)</f>
        <v>52</v>
      </c>
      <c r="O128" s="143">
        <f t="shared" ref="O128:AW128" si="33">SUM(O125:O127)</f>
        <v>51</v>
      </c>
      <c r="P128" s="143">
        <f t="shared" si="33"/>
        <v>3</v>
      </c>
      <c r="Q128" s="143">
        <f t="shared" si="33"/>
        <v>0</v>
      </c>
      <c r="R128" s="143">
        <f t="shared" si="33"/>
        <v>52</v>
      </c>
      <c r="S128" s="143">
        <f>SUM(S125:S127)</f>
        <v>51</v>
      </c>
      <c r="T128" s="143">
        <f t="shared" si="33"/>
        <v>3</v>
      </c>
      <c r="U128" s="143">
        <f t="shared" si="33"/>
        <v>3</v>
      </c>
      <c r="V128" s="143">
        <f t="shared" si="33"/>
        <v>3</v>
      </c>
      <c r="W128" s="143">
        <f t="shared" si="33"/>
        <v>3</v>
      </c>
      <c r="X128" s="143">
        <f t="shared" si="33"/>
        <v>52</v>
      </c>
      <c r="Y128" s="143">
        <f>SUM(Y125:Y127)</f>
        <v>51</v>
      </c>
      <c r="Z128" s="143">
        <f t="shared" si="33"/>
        <v>4</v>
      </c>
      <c r="AA128" s="143">
        <f t="shared" si="33"/>
        <v>4</v>
      </c>
      <c r="AB128" s="143">
        <f t="shared" si="33"/>
        <v>4</v>
      </c>
      <c r="AC128" s="143">
        <f t="shared" si="33"/>
        <v>3</v>
      </c>
      <c r="AD128" s="143">
        <f t="shared" si="33"/>
        <v>4</v>
      </c>
      <c r="AE128" s="143">
        <f t="shared" si="33"/>
        <v>3</v>
      </c>
      <c r="AF128" s="284">
        <f>SUM(AF125:AF127)</f>
        <v>4</v>
      </c>
      <c r="AG128" s="284">
        <f t="shared" si="33"/>
        <v>3</v>
      </c>
      <c r="AH128" s="284">
        <f t="shared" si="33"/>
        <v>4</v>
      </c>
      <c r="AI128" s="284">
        <f t="shared" si="33"/>
        <v>3</v>
      </c>
      <c r="AJ128" s="284">
        <f t="shared" si="33"/>
        <v>52</v>
      </c>
      <c r="AK128" s="143">
        <f t="shared" si="33"/>
        <v>51</v>
      </c>
      <c r="AL128" s="143">
        <f t="shared" si="33"/>
        <v>3</v>
      </c>
      <c r="AM128" s="143">
        <f t="shared" si="33"/>
        <v>3</v>
      </c>
      <c r="AN128" s="143">
        <f t="shared" si="33"/>
        <v>3</v>
      </c>
      <c r="AO128" s="143">
        <f t="shared" si="33"/>
        <v>2</v>
      </c>
      <c r="AP128" s="143">
        <f t="shared" si="33"/>
        <v>3</v>
      </c>
      <c r="AQ128" s="143">
        <f t="shared" si="33"/>
        <v>2</v>
      </c>
      <c r="AR128" s="143">
        <f t="shared" si="33"/>
        <v>28</v>
      </c>
      <c r="AS128" s="143">
        <f t="shared" si="33"/>
        <v>0</v>
      </c>
      <c r="AT128" s="143">
        <f t="shared" si="33"/>
        <v>0</v>
      </c>
      <c r="AU128" s="143">
        <f t="shared" si="33"/>
        <v>0</v>
      </c>
      <c r="AV128" s="143">
        <f t="shared" si="33"/>
        <v>28</v>
      </c>
      <c r="AW128" s="143">
        <f t="shared" si="33"/>
        <v>0</v>
      </c>
    </row>
    <row r="129" spans="1:51" s="135" customFormat="1" x14ac:dyDescent="0.2">
      <c r="A129" s="147"/>
      <c r="B129" s="146"/>
      <c r="C129" s="141"/>
      <c r="D129" s="134"/>
      <c r="E129" s="134"/>
      <c r="F129" s="146"/>
      <c r="G129" s="146"/>
      <c r="H129" s="146"/>
      <c r="I129" s="136"/>
      <c r="J129" s="149"/>
      <c r="K129" s="150"/>
      <c r="L129" s="150"/>
      <c r="M129" s="140"/>
      <c r="N129" s="136"/>
      <c r="O129" s="136"/>
      <c r="P129" s="136"/>
      <c r="Q129" s="137"/>
      <c r="R129" s="136"/>
      <c r="S129" s="136"/>
      <c r="T129" s="136"/>
      <c r="U129" s="136"/>
      <c r="V129" s="136"/>
      <c r="W129" s="136"/>
      <c r="X129" s="136"/>
      <c r="Y129" s="136"/>
      <c r="Z129" s="137"/>
      <c r="AA129" s="137"/>
      <c r="AB129" s="137"/>
      <c r="AC129" s="137"/>
      <c r="AD129" s="137"/>
      <c r="AE129" s="137"/>
      <c r="AF129" s="137"/>
      <c r="AG129" s="137"/>
      <c r="AH129" s="137"/>
      <c r="AI129" s="137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</row>
    <row r="130" spans="1:51" s="135" customFormat="1" x14ac:dyDescent="0.2">
      <c r="A130" s="144"/>
      <c r="B130" s="133" t="s">
        <v>325</v>
      </c>
      <c r="C130" s="64" t="s">
        <v>601</v>
      </c>
      <c r="D130" s="134" t="s">
        <v>249</v>
      </c>
      <c r="E130" s="134" t="s">
        <v>75</v>
      </c>
      <c r="F130" s="133" t="s">
        <v>128</v>
      </c>
      <c r="G130" s="146" t="s">
        <v>352</v>
      </c>
      <c r="H130" s="146" t="s">
        <v>363</v>
      </c>
      <c r="I130" s="136" t="s">
        <v>243</v>
      </c>
      <c r="J130" s="140"/>
      <c r="K130" s="142"/>
      <c r="L130" s="142"/>
      <c r="M130" s="140"/>
      <c r="N130" s="136">
        <v>24</v>
      </c>
      <c r="O130" s="136">
        <v>24</v>
      </c>
      <c r="P130" s="136">
        <v>1</v>
      </c>
      <c r="Q130" s="137">
        <v>1</v>
      </c>
      <c r="R130" s="136">
        <v>24</v>
      </c>
      <c r="S130" s="136">
        <v>24</v>
      </c>
      <c r="T130" s="67">
        <v>1</v>
      </c>
      <c r="U130" s="67">
        <v>1</v>
      </c>
      <c r="V130" s="67">
        <v>1</v>
      </c>
      <c r="W130" s="136">
        <v>1</v>
      </c>
      <c r="X130" s="136">
        <v>24</v>
      </c>
      <c r="Y130" s="136">
        <v>24</v>
      </c>
      <c r="Z130" s="66">
        <v>2</v>
      </c>
      <c r="AA130" s="66">
        <v>1</v>
      </c>
      <c r="AB130" s="66">
        <v>2</v>
      </c>
      <c r="AC130" s="66">
        <v>2</v>
      </c>
      <c r="AD130" s="66">
        <v>2</v>
      </c>
      <c r="AE130" s="137">
        <v>1</v>
      </c>
      <c r="AF130" s="66">
        <v>2</v>
      </c>
      <c r="AG130" s="137">
        <v>1</v>
      </c>
      <c r="AH130" s="66">
        <v>2</v>
      </c>
      <c r="AI130" s="137">
        <v>1</v>
      </c>
      <c r="AJ130" s="136">
        <v>24</v>
      </c>
      <c r="AK130" s="136">
        <v>24</v>
      </c>
      <c r="AL130" s="136">
        <v>1</v>
      </c>
      <c r="AM130" s="182">
        <v>0</v>
      </c>
      <c r="AN130" s="136">
        <v>1</v>
      </c>
      <c r="AO130" s="136">
        <v>1</v>
      </c>
      <c r="AP130" s="136">
        <v>1</v>
      </c>
      <c r="AQ130" s="136">
        <v>1</v>
      </c>
      <c r="AR130" s="136"/>
      <c r="AS130" s="136"/>
      <c r="AT130" s="136"/>
      <c r="AU130" s="136"/>
      <c r="AV130" s="136"/>
      <c r="AW130" s="136"/>
    </row>
    <row r="131" spans="1:51" s="135" customFormat="1" x14ac:dyDescent="0.2">
      <c r="A131" s="144"/>
      <c r="B131" s="133" t="s">
        <v>325</v>
      </c>
      <c r="C131" s="64" t="s">
        <v>601</v>
      </c>
      <c r="D131" s="134" t="s">
        <v>247</v>
      </c>
      <c r="E131" s="134" t="s">
        <v>248</v>
      </c>
      <c r="F131" s="133" t="s">
        <v>129</v>
      </c>
      <c r="G131" s="71" t="s">
        <v>512</v>
      </c>
      <c r="H131" s="146" t="s">
        <v>363</v>
      </c>
      <c r="I131" s="136" t="s">
        <v>243</v>
      </c>
      <c r="J131" s="140"/>
      <c r="K131" s="142"/>
      <c r="L131" s="142"/>
      <c r="M131" s="140"/>
      <c r="N131" s="136">
        <v>18</v>
      </c>
      <c r="O131" s="136">
        <v>17</v>
      </c>
      <c r="P131" s="136">
        <v>1</v>
      </c>
      <c r="Q131" s="137">
        <v>1</v>
      </c>
      <c r="R131" s="136">
        <v>18</v>
      </c>
      <c r="S131" s="136">
        <v>17</v>
      </c>
      <c r="T131" s="67">
        <v>1</v>
      </c>
      <c r="U131" s="67">
        <v>1</v>
      </c>
      <c r="V131" s="67">
        <v>1</v>
      </c>
      <c r="W131" s="136">
        <v>1</v>
      </c>
      <c r="X131" s="136">
        <v>18</v>
      </c>
      <c r="Y131" s="136">
        <v>17</v>
      </c>
      <c r="Z131" s="66">
        <v>1</v>
      </c>
      <c r="AA131" s="66">
        <v>1</v>
      </c>
      <c r="AB131" s="66">
        <v>1</v>
      </c>
      <c r="AC131" s="66">
        <v>1</v>
      </c>
      <c r="AD131" s="66">
        <v>1</v>
      </c>
      <c r="AE131" s="66">
        <v>1</v>
      </c>
      <c r="AF131" s="66">
        <v>1</v>
      </c>
      <c r="AG131" s="66">
        <v>1</v>
      </c>
      <c r="AH131" s="66">
        <v>1</v>
      </c>
      <c r="AI131" s="66">
        <v>1</v>
      </c>
      <c r="AJ131" s="136">
        <v>18</v>
      </c>
      <c r="AK131" s="136">
        <v>17</v>
      </c>
      <c r="AL131" s="67">
        <v>1</v>
      </c>
      <c r="AM131" s="67">
        <v>1</v>
      </c>
      <c r="AN131" s="67">
        <v>1</v>
      </c>
      <c r="AO131" s="136">
        <v>1</v>
      </c>
      <c r="AP131" s="136">
        <v>1</v>
      </c>
      <c r="AQ131" s="136">
        <v>1</v>
      </c>
      <c r="AR131" s="136"/>
      <c r="AS131" s="136"/>
      <c r="AT131" s="136"/>
      <c r="AU131" s="136"/>
      <c r="AV131" s="136"/>
      <c r="AW131" s="136"/>
    </row>
    <row r="132" spans="1:51" s="135" customFormat="1" x14ac:dyDescent="0.2">
      <c r="A132" s="144" t="s">
        <v>30</v>
      </c>
      <c r="B132" s="139" t="s">
        <v>325</v>
      </c>
      <c r="C132" s="64" t="s">
        <v>601</v>
      </c>
      <c r="D132" s="134" t="s">
        <v>185</v>
      </c>
      <c r="E132" s="134" t="s">
        <v>186</v>
      </c>
      <c r="F132" s="139" t="s">
        <v>126</v>
      </c>
      <c r="G132" s="146" t="s">
        <v>242</v>
      </c>
      <c r="H132" s="146" t="s">
        <v>363</v>
      </c>
      <c r="I132" s="136" t="s">
        <v>243</v>
      </c>
      <c r="J132" s="188">
        <v>14634</v>
      </c>
      <c r="K132" s="142"/>
      <c r="L132" s="142"/>
      <c r="M132" s="140"/>
      <c r="N132" s="136">
        <v>24</v>
      </c>
      <c r="O132" s="136">
        <v>24</v>
      </c>
      <c r="P132" s="136">
        <v>1</v>
      </c>
      <c r="Q132" s="137">
        <v>1</v>
      </c>
      <c r="R132" s="136">
        <v>24</v>
      </c>
      <c r="S132" s="136">
        <v>24</v>
      </c>
      <c r="T132" s="67">
        <v>1</v>
      </c>
      <c r="U132" s="67">
        <v>1</v>
      </c>
      <c r="V132" s="67">
        <v>1</v>
      </c>
      <c r="W132" s="136">
        <v>1</v>
      </c>
      <c r="X132" s="136">
        <v>24</v>
      </c>
      <c r="Y132" s="136">
        <v>24</v>
      </c>
      <c r="Z132" s="66">
        <v>2</v>
      </c>
      <c r="AA132" s="66">
        <v>1</v>
      </c>
      <c r="AB132" s="66">
        <v>2</v>
      </c>
      <c r="AC132" s="66">
        <v>1</v>
      </c>
      <c r="AD132" s="66">
        <v>2</v>
      </c>
      <c r="AE132" s="137">
        <v>2</v>
      </c>
      <c r="AF132" s="66">
        <v>2</v>
      </c>
      <c r="AG132" s="137">
        <v>1</v>
      </c>
      <c r="AH132" s="66">
        <v>2</v>
      </c>
      <c r="AI132" s="137">
        <v>1</v>
      </c>
      <c r="AJ132" s="136">
        <v>24</v>
      </c>
      <c r="AK132" s="136">
        <v>24</v>
      </c>
      <c r="AL132" s="136">
        <v>1</v>
      </c>
      <c r="AM132" s="136">
        <v>1</v>
      </c>
      <c r="AN132" s="136">
        <v>1</v>
      </c>
      <c r="AO132" s="136">
        <v>1</v>
      </c>
      <c r="AP132" s="136">
        <v>1</v>
      </c>
      <c r="AQ132" s="136">
        <v>1</v>
      </c>
      <c r="AR132" s="136"/>
      <c r="AS132" s="136"/>
      <c r="AT132" s="136"/>
      <c r="AU132" s="136"/>
      <c r="AV132" s="136"/>
      <c r="AW132" s="136"/>
    </row>
    <row r="133" spans="1:51" s="135" customFormat="1" ht="15" x14ac:dyDescent="0.2">
      <c r="A133" s="138"/>
      <c r="B133" s="138" t="s">
        <v>325</v>
      </c>
      <c r="C133" s="138"/>
      <c r="D133" s="138"/>
      <c r="E133" s="138" t="s">
        <v>354</v>
      </c>
      <c r="F133" s="138"/>
      <c r="G133" s="138"/>
      <c r="H133" s="138"/>
      <c r="I133" s="138"/>
      <c r="J133" s="138"/>
      <c r="K133" s="138"/>
      <c r="L133" s="138"/>
      <c r="M133" s="138"/>
      <c r="N133" s="143">
        <f>SUM(N130:N132)</f>
        <v>66</v>
      </c>
      <c r="O133" s="143">
        <f t="shared" ref="O133:AW133" si="34">SUM(O130:O132)</f>
        <v>65</v>
      </c>
      <c r="P133" s="143">
        <f t="shared" si="34"/>
        <v>3</v>
      </c>
      <c r="Q133" s="143">
        <f t="shared" si="34"/>
        <v>3</v>
      </c>
      <c r="R133" s="143">
        <f>SUM(R130:R132)</f>
        <v>66</v>
      </c>
      <c r="S133" s="143">
        <f>SUM(S130:S132)</f>
        <v>65</v>
      </c>
      <c r="T133" s="143">
        <f t="shared" si="34"/>
        <v>3</v>
      </c>
      <c r="U133" s="143">
        <f t="shared" si="34"/>
        <v>3</v>
      </c>
      <c r="V133" s="143">
        <f t="shared" si="34"/>
        <v>3</v>
      </c>
      <c r="W133" s="143">
        <f t="shared" si="34"/>
        <v>3</v>
      </c>
      <c r="X133" s="143">
        <f>SUM(X130:X132)</f>
        <v>66</v>
      </c>
      <c r="Y133" s="143">
        <f>SUM(Y130:Y132)</f>
        <v>65</v>
      </c>
      <c r="Z133" s="143">
        <f t="shared" si="34"/>
        <v>5</v>
      </c>
      <c r="AA133" s="143">
        <f t="shared" si="34"/>
        <v>3</v>
      </c>
      <c r="AB133" s="143">
        <f t="shared" si="34"/>
        <v>5</v>
      </c>
      <c r="AC133" s="143">
        <f t="shared" si="34"/>
        <v>4</v>
      </c>
      <c r="AD133" s="143">
        <f t="shared" si="34"/>
        <v>5</v>
      </c>
      <c r="AE133" s="143">
        <f t="shared" si="34"/>
        <v>4</v>
      </c>
      <c r="AF133" s="284">
        <f>SUM(AF130:AF132)</f>
        <v>5</v>
      </c>
      <c r="AG133" s="284">
        <f t="shared" si="34"/>
        <v>3</v>
      </c>
      <c r="AH133" s="284">
        <f t="shared" si="34"/>
        <v>5</v>
      </c>
      <c r="AI133" s="284">
        <f t="shared" si="34"/>
        <v>3</v>
      </c>
      <c r="AJ133" s="284">
        <f>SUM(AJ130:AJ132)</f>
        <v>66</v>
      </c>
      <c r="AK133" s="143">
        <f>SUM(AK130:AK132)</f>
        <v>65</v>
      </c>
      <c r="AL133" s="143">
        <f t="shared" si="34"/>
        <v>3</v>
      </c>
      <c r="AM133" s="143">
        <f t="shared" si="34"/>
        <v>2</v>
      </c>
      <c r="AN133" s="143">
        <f t="shared" si="34"/>
        <v>3</v>
      </c>
      <c r="AO133" s="143">
        <f t="shared" si="34"/>
        <v>3</v>
      </c>
      <c r="AP133" s="143">
        <f t="shared" si="34"/>
        <v>3</v>
      </c>
      <c r="AQ133" s="143">
        <f t="shared" si="34"/>
        <v>3</v>
      </c>
      <c r="AR133" s="143">
        <f t="shared" si="34"/>
        <v>0</v>
      </c>
      <c r="AS133" s="143">
        <f t="shared" si="34"/>
        <v>0</v>
      </c>
      <c r="AT133" s="143">
        <f t="shared" si="34"/>
        <v>0</v>
      </c>
      <c r="AU133" s="143">
        <f t="shared" si="34"/>
        <v>0</v>
      </c>
      <c r="AV133" s="143">
        <f t="shared" si="34"/>
        <v>0</v>
      </c>
      <c r="AW133" s="143">
        <f t="shared" si="34"/>
        <v>0</v>
      </c>
    </row>
    <row r="134" spans="1:51" s="135" customFormat="1" x14ac:dyDescent="0.2">
      <c r="A134" s="144"/>
      <c r="B134" s="139"/>
      <c r="C134" s="145"/>
      <c r="D134" s="134"/>
      <c r="E134" s="134"/>
      <c r="F134" s="139"/>
      <c r="G134" s="146"/>
      <c r="H134" s="146"/>
      <c r="I134" s="136"/>
      <c r="J134" s="140"/>
      <c r="K134" s="142"/>
      <c r="L134" s="142"/>
      <c r="M134" s="140"/>
      <c r="N134" s="136"/>
      <c r="O134" s="136"/>
      <c r="P134" s="136"/>
      <c r="Q134" s="137"/>
      <c r="R134" s="136"/>
      <c r="S134" s="136"/>
      <c r="T134" s="136"/>
      <c r="U134" s="136"/>
      <c r="V134" s="136"/>
      <c r="W134" s="136"/>
      <c r="X134" s="136"/>
      <c r="Y134" s="136"/>
      <c r="Z134" s="137"/>
      <c r="AA134" s="137"/>
      <c r="AB134" s="137"/>
      <c r="AC134" s="137"/>
      <c r="AD134" s="137"/>
      <c r="AE134" s="137"/>
      <c r="AF134" s="137"/>
      <c r="AG134" s="137"/>
      <c r="AH134" s="137"/>
      <c r="AI134" s="137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</row>
    <row r="135" spans="1:51" ht="15.75" x14ac:dyDescent="0.2">
      <c r="A135" s="151"/>
      <c r="B135" s="152" t="s">
        <v>351</v>
      </c>
      <c r="C135" s="64" t="s">
        <v>601</v>
      </c>
      <c r="D135" s="1" t="s">
        <v>310</v>
      </c>
      <c r="E135" s="1" t="s">
        <v>311</v>
      </c>
      <c r="F135" s="67" t="s">
        <v>438</v>
      </c>
      <c r="G135" s="71" t="s">
        <v>512</v>
      </c>
      <c r="H135" s="146" t="s">
        <v>363</v>
      </c>
      <c r="I135" s="115" t="s">
        <v>243</v>
      </c>
      <c r="J135" s="74"/>
      <c r="K135" s="156" t="s">
        <v>419</v>
      </c>
      <c r="N135" s="11">
        <v>14</v>
      </c>
      <c r="O135" s="11">
        <v>13</v>
      </c>
      <c r="P135" s="11">
        <v>1</v>
      </c>
      <c r="Q135" s="3">
        <v>1</v>
      </c>
      <c r="R135" s="11">
        <v>14</v>
      </c>
      <c r="S135" s="11">
        <v>13</v>
      </c>
      <c r="T135" s="67">
        <v>1</v>
      </c>
      <c r="U135" s="67">
        <v>1</v>
      </c>
      <c r="V135" s="67">
        <v>1</v>
      </c>
      <c r="W135" s="11">
        <v>1</v>
      </c>
      <c r="X135" s="11">
        <v>14</v>
      </c>
      <c r="Y135" s="11">
        <v>13</v>
      </c>
      <c r="Z135" s="3">
        <v>1</v>
      </c>
      <c r="AA135" s="3">
        <v>1</v>
      </c>
      <c r="AB135" s="3">
        <v>1</v>
      </c>
      <c r="AC135" s="3">
        <v>1</v>
      </c>
      <c r="AD135" s="3">
        <v>1</v>
      </c>
      <c r="AE135" s="3">
        <v>1</v>
      </c>
      <c r="AF135" s="66">
        <v>1</v>
      </c>
      <c r="AG135" s="3">
        <v>1</v>
      </c>
      <c r="AH135" s="66">
        <v>1</v>
      </c>
      <c r="AI135" s="3">
        <v>1</v>
      </c>
      <c r="AJ135" s="11">
        <v>14</v>
      </c>
      <c r="AK135" s="11">
        <v>13</v>
      </c>
      <c r="AL135" s="11">
        <v>1</v>
      </c>
      <c r="AM135" s="11">
        <v>1</v>
      </c>
      <c r="AN135" s="11">
        <v>1</v>
      </c>
      <c r="AO135" s="11">
        <v>1</v>
      </c>
      <c r="AP135" s="11">
        <v>1</v>
      </c>
      <c r="AQ135" s="11">
        <v>1</v>
      </c>
      <c r="AX135" s="289" t="s">
        <v>616</v>
      </c>
      <c r="AY135" s="2" t="s">
        <v>511</v>
      </c>
    </row>
    <row r="136" spans="1:51" s="62" customFormat="1" ht="15" x14ac:dyDescent="0.2">
      <c r="A136" s="69"/>
      <c r="B136" s="69" t="s">
        <v>351</v>
      </c>
      <c r="C136" s="69"/>
      <c r="D136" s="69"/>
      <c r="E136" s="69" t="s">
        <v>354</v>
      </c>
      <c r="F136" s="69"/>
      <c r="G136" s="69"/>
      <c r="H136" s="69"/>
      <c r="I136" s="69"/>
      <c r="J136" s="69"/>
      <c r="K136" s="69"/>
      <c r="L136" s="69"/>
      <c r="M136" s="69"/>
      <c r="N136" s="70">
        <f>SUM(N135)</f>
        <v>14</v>
      </c>
      <c r="O136" s="70">
        <f t="shared" ref="O136:AW136" si="35">SUM(O135)</f>
        <v>13</v>
      </c>
      <c r="P136" s="70">
        <f t="shared" si="35"/>
        <v>1</v>
      </c>
      <c r="Q136" s="70">
        <f t="shared" si="35"/>
        <v>1</v>
      </c>
      <c r="R136" s="70">
        <f t="shared" si="35"/>
        <v>14</v>
      </c>
      <c r="S136" s="70">
        <f>SUM(S135)</f>
        <v>13</v>
      </c>
      <c r="T136" s="70">
        <f t="shared" si="35"/>
        <v>1</v>
      </c>
      <c r="U136" s="70">
        <f t="shared" si="35"/>
        <v>1</v>
      </c>
      <c r="V136" s="70">
        <f t="shared" si="35"/>
        <v>1</v>
      </c>
      <c r="W136" s="70">
        <f t="shared" si="35"/>
        <v>1</v>
      </c>
      <c r="X136" s="70">
        <f t="shared" si="35"/>
        <v>14</v>
      </c>
      <c r="Y136" s="70">
        <f>SUM(Y135)</f>
        <v>13</v>
      </c>
      <c r="Z136" s="70">
        <f t="shared" si="35"/>
        <v>1</v>
      </c>
      <c r="AA136" s="70">
        <f t="shared" si="35"/>
        <v>1</v>
      </c>
      <c r="AB136" s="70">
        <f t="shared" si="35"/>
        <v>1</v>
      </c>
      <c r="AC136" s="70">
        <f t="shared" si="35"/>
        <v>1</v>
      </c>
      <c r="AD136" s="70">
        <f t="shared" si="35"/>
        <v>1</v>
      </c>
      <c r="AE136" s="70">
        <f t="shared" si="35"/>
        <v>1</v>
      </c>
      <c r="AF136" s="285">
        <f>SUM(AF135)</f>
        <v>1</v>
      </c>
      <c r="AG136" s="285">
        <f t="shared" si="35"/>
        <v>1</v>
      </c>
      <c r="AH136" s="285">
        <f t="shared" si="35"/>
        <v>1</v>
      </c>
      <c r="AI136" s="285">
        <f t="shared" si="35"/>
        <v>1</v>
      </c>
      <c r="AJ136" s="285">
        <f t="shared" si="35"/>
        <v>14</v>
      </c>
      <c r="AK136" s="70">
        <f t="shared" si="35"/>
        <v>13</v>
      </c>
      <c r="AL136" s="70">
        <f t="shared" si="35"/>
        <v>1</v>
      </c>
      <c r="AM136" s="70">
        <f t="shared" si="35"/>
        <v>1</v>
      </c>
      <c r="AN136" s="70">
        <f t="shared" si="35"/>
        <v>1</v>
      </c>
      <c r="AO136" s="70">
        <f t="shared" si="35"/>
        <v>1</v>
      </c>
      <c r="AP136" s="70">
        <f t="shared" si="35"/>
        <v>1</v>
      </c>
      <c r="AQ136" s="70">
        <f t="shared" si="35"/>
        <v>1</v>
      </c>
      <c r="AR136" s="70">
        <f t="shared" si="35"/>
        <v>0</v>
      </c>
      <c r="AS136" s="70">
        <f t="shared" si="35"/>
        <v>0</v>
      </c>
      <c r="AT136" s="70">
        <f t="shared" si="35"/>
        <v>0</v>
      </c>
      <c r="AU136" s="70">
        <f t="shared" si="35"/>
        <v>0</v>
      </c>
      <c r="AV136" s="70">
        <f t="shared" si="35"/>
        <v>0</v>
      </c>
      <c r="AW136" s="70">
        <f t="shared" si="35"/>
        <v>0</v>
      </c>
    </row>
    <row r="137" spans="1:51" s="164" customFormat="1" x14ac:dyDescent="0.2">
      <c r="A137" s="157"/>
      <c r="B137" s="158"/>
      <c r="C137" s="153"/>
      <c r="D137" s="159"/>
      <c r="E137" s="159"/>
      <c r="F137" s="158"/>
      <c r="G137" s="146"/>
      <c r="H137" s="146"/>
      <c r="I137" s="160"/>
      <c r="J137" s="161"/>
      <c r="K137" s="162"/>
      <c r="L137" s="162"/>
      <c r="M137" s="161"/>
      <c r="N137" s="160"/>
      <c r="O137" s="160"/>
      <c r="P137" s="160"/>
      <c r="Q137" s="163"/>
      <c r="R137" s="160"/>
      <c r="S137" s="160"/>
      <c r="T137" s="160"/>
      <c r="U137" s="160"/>
      <c r="V137" s="160"/>
      <c r="W137" s="160"/>
      <c r="X137" s="160"/>
      <c r="Y137" s="160"/>
      <c r="Z137" s="163"/>
      <c r="AA137" s="163"/>
      <c r="AB137" s="163"/>
      <c r="AC137" s="163"/>
      <c r="AD137" s="163"/>
      <c r="AE137" s="163"/>
      <c r="AF137" s="163"/>
      <c r="AG137" s="163"/>
      <c r="AH137" s="163"/>
      <c r="AI137" s="163"/>
      <c r="AJ137" s="160"/>
      <c r="AK137" s="160"/>
      <c r="AL137" s="160"/>
      <c r="AM137" s="160"/>
      <c r="AN137" s="160"/>
      <c r="AO137" s="160"/>
      <c r="AP137" s="160"/>
      <c r="AQ137" s="160"/>
      <c r="AR137" s="160"/>
      <c r="AS137" s="160"/>
      <c r="AT137" s="160"/>
      <c r="AU137" s="160"/>
      <c r="AV137" s="160"/>
      <c r="AW137" s="160"/>
    </row>
    <row r="138" spans="1:51" s="62" customFormat="1" x14ac:dyDescent="0.2">
      <c r="A138" s="114"/>
      <c r="B138" s="64" t="s">
        <v>330</v>
      </c>
      <c r="C138" s="64" t="s">
        <v>601</v>
      </c>
      <c r="D138" s="73" t="s">
        <v>46</v>
      </c>
      <c r="E138" s="73" t="s">
        <v>82</v>
      </c>
      <c r="F138" s="64" t="s">
        <v>128</v>
      </c>
      <c r="G138" s="71" t="s">
        <v>512</v>
      </c>
      <c r="H138" s="146" t="s">
        <v>363</v>
      </c>
      <c r="I138" s="67" t="s">
        <v>243</v>
      </c>
      <c r="J138" s="125"/>
      <c r="K138" s="95"/>
      <c r="L138" s="95"/>
      <c r="M138" s="74"/>
      <c r="N138" s="67">
        <v>18</v>
      </c>
      <c r="O138" s="67">
        <v>18</v>
      </c>
      <c r="P138" s="67">
        <v>1</v>
      </c>
      <c r="Q138" s="66"/>
      <c r="R138" s="67">
        <v>18</v>
      </c>
      <c r="S138" s="67">
        <v>18</v>
      </c>
      <c r="T138" s="67">
        <v>1</v>
      </c>
      <c r="U138" s="67">
        <v>1</v>
      </c>
      <c r="V138" s="67">
        <v>1</v>
      </c>
      <c r="W138" s="67">
        <v>1</v>
      </c>
      <c r="X138" s="67">
        <v>18</v>
      </c>
      <c r="Y138" s="67">
        <v>18</v>
      </c>
      <c r="Z138" s="66">
        <v>1</v>
      </c>
      <c r="AA138" s="66">
        <v>1</v>
      </c>
      <c r="AB138" s="66">
        <v>1</v>
      </c>
      <c r="AC138" s="66">
        <v>1</v>
      </c>
      <c r="AD138" s="66">
        <v>1</v>
      </c>
      <c r="AE138" s="66">
        <v>1</v>
      </c>
      <c r="AF138" s="66">
        <v>1</v>
      </c>
      <c r="AG138" s="66">
        <v>1</v>
      </c>
      <c r="AH138" s="66">
        <v>1</v>
      </c>
      <c r="AI138" s="66">
        <v>1</v>
      </c>
      <c r="AJ138" s="67">
        <v>18</v>
      </c>
      <c r="AK138" s="67">
        <v>18</v>
      </c>
      <c r="AL138" s="67">
        <v>1</v>
      </c>
      <c r="AM138" s="67">
        <v>1</v>
      </c>
      <c r="AN138" s="67">
        <v>1</v>
      </c>
      <c r="AO138" s="67">
        <v>1</v>
      </c>
      <c r="AP138" s="67">
        <v>1</v>
      </c>
      <c r="AQ138" s="67">
        <v>1</v>
      </c>
      <c r="AR138" s="67"/>
      <c r="AS138" s="67"/>
      <c r="AT138" s="67"/>
      <c r="AU138" s="67"/>
      <c r="AV138" s="67"/>
      <c r="AW138" s="67"/>
    </row>
    <row r="139" spans="1:51" s="62" customFormat="1" ht="15" x14ac:dyDescent="0.2">
      <c r="A139" s="69"/>
      <c r="B139" s="69" t="s">
        <v>330</v>
      </c>
      <c r="C139" s="69"/>
      <c r="D139" s="69"/>
      <c r="E139" s="69" t="s">
        <v>354</v>
      </c>
      <c r="F139" s="69"/>
      <c r="G139" s="69"/>
      <c r="H139" s="69"/>
      <c r="I139" s="69"/>
      <c r="J139" s="69"/>
      <c r="K139" s="69"/>
      <c r="L139" s="69"/>
      <c r="M139" s="69"/>
      <c r="N139" s="70">
        <f t="shared" ref="N139:AI139" si="36">SUM(N138:N138)</f>
        <v>18</v>
      </c>
      <c r="O139" s="70">
        <f t="shared" si="36"/>
        <v>18</v>
      </c>
      <c r="P139" s="70">
        <f t="shared" si="36"/>
        <v>1</v>
      </c>
      <c r="Q139" s="70">
        <f t="shared" si="36"/>
        <v>0</v>
      </c>
      <c r="R139" s="70">
        <f>SUM(R138:R138)</f>
        <v>18</v>
      </c>
      <c r="S139" s="70">
        <f>SUM(S138:S138)</f>
        <v>18</v>
      </c>
      <c r="T139" s="70">
        <f t="shared" si="36"/>
        <v>1</v>
      </c>
      <c r="U139" s="70">
        <f t="shared" si="36"/>
        <v>1</v>
      </c>
      <c r="V139" s="70">
        <f t="shared" si="36"/>
        <v>1</v>
      </c>
      <c r="W139" s="70">
        <f t="shared" si="36"/>
        <v>1</v>
      </c>
      <c r="X139" s="70">
        <f>SUM(X138:X138)</f>
        <v>18</v>
      </c>
      <c r="Y139" s="70">
        <f>SUM(Y138:Y138)</f>
        <v>18</v>
      </c>
      <c r="Z139" s="70">
        <f t="shared" si="36"/>
        <v>1</v>
      </c>
      <c r="AA139" s="70">
        <f t="shared" si="36"/>
        <v>1</v>
      </c>
      <c r="AB139" s="70">
        <f t="shared" si="36"/>
        <v>1</v>
      </c>
      <c r="AC139" s="70">
        <f t="shared" si="36"/>
        <v>1</v>
      </c>
      <c r="AD139" s="70">
        <f t="shared" si="36"/>
        <v>1</v>
      </c>
      <c r="AE139" s="70">
        <f t="shared" si="36"/>
        <v>1</v>
      </c>
      <c r="AF139" s="285">
        <f>SUM(AF138:AF138)</f>
        <v>1</v>
      </c>
      <c r="AG139" s="285">
        <f t="shared" si="36"/>
        <v>1</v>
      </c>
      <c r="AH139" s="285">
        <f t="shared" si="36"/>
        <v>1</v>
      </c>
      <c r="AI139" s="285">
        <f t="shared" si="36"/>
        <v>1</v>
      </c>
      <c r="AJ139" s="285">
        <f>SUM(AJ138:AJ138)</f>
        <v>18</v>
      </c>
      <c r="AK139" s="70">
        <f>SUM(AK138:AK138)</f>
        <v>18</v>
      </c>
      <c r="AL139" s="70">
        <f t="shared" ref="AL139:AW139" si="37">SUM(AL138:AL138)</f>
        <v>1</v>
      </c>
      <c r="AM139" s="70">
        <f t="shared" si="37"/>
        <v>1</v>
      </c>
      <c r="AN139" s="70">
        <f t="shared" si="37"/>
        <v>1</v>
      </c>
      <c r="AO139" s="70">
        <f t="shared" si="37"/>
        <v>1</v>
      </c>
      <c r="AP139" s="70">
        <f t="shared" si="37"/>
        <v>1</v>
      </c>
      <c r="AQ139" s="70">
        <f t="shared" si="37"/>
        <v>1</v>
      </c>
      <c r="AR139" s="70">
        <f t="shared" si="37"/>
        <v>0</v>
      </c>
      <c r="AS139" s="70">
        <f t="shared" si="37"/>
        <v>0</v>
      </c>
      <c r="AT139" s="70">
        <f t="shared" si="37"/>
        <v>0</v>
      </c>
      <c r="AU139" s="70">
        <f t="shared" si="37"/>
        <v>0</v>
      </c>
      <c r="AV139" s="70">
        <f t="shared" si="37"/>
        <v>0</v>
      </c>
      <c r="AW139" s="70">
        <f t="shared" si="37"/>
        <v>0</v>
      </c>
    </row>
    <row r="140" spans="1:51" s="62" customFormat="1" x14ac:dyDescent="0.2">
      <c r="A140" s="114"/>
      <c r="B140" s="64"/>
      <c r="C140" s="65"/>
      <c r="D140" s="73"/>
      <c r="E140" s="73"/>
      <c r="F140" s="64"/>
      <c r="G140" s="71"/>
      <c r="H140" s="71"/>
      <c r="I140" s="67"/>
      <c r="J140" s="125"/>
      <c r="K140" s="95"/>
      <c r="L140" s="95"/>
      <c r="M140" s="74"/>
      <c r="N140" s="67"/>
      <c r="O140" s="67"/>
      <c r="P140" s="67"/>
      <c r="Q140" s="66"/>
      <c r="R140" s="67"/>
      <c r="S140" s="67"/>
      <c r="T140" s="67"/>
      <c r="U140" s="67"/>
      <c r="V140" s="67"/>
      <c r="W140" s="67"/>
      <c r="X140" s="67"/>
      <c r="Y140" s="67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</row>
    <row r="141" spans="1:51" s="62" customFormat="1" ht="15.75" x14ac:dyDescent="0.2">
      <c r="A141" s="75"/>
      <c r="B141" s="71" t="s">
        <v>350</v>
      </c>
      <c r="C141" s="64" t="s">
        <v>601</v>
      </c>
      <c r="D141" s="73" t="s">
        <v>316</v>
      </c>
      <c r="E141" s="73" t="s">
        <v>317</v>
      </c>
      <c r="F141" s="67" t="s">
        <v>438</v>
      </c>
      <c r="G141" s="71" t="s">
        <v>512</v>
      </c>
      <c r="H141" s="146" t="s">
        <v>363</v>
      </c>
      <c r="I141" s="67" t="s">
        <v>243</v>
      </c>
      <c r="J141" s="125"/>
      <c r="K141" s="156" t="s">
        <v>419</v>
      </c>
      <c r="L141" s="112"/>
      <c r="M141" s="113"/>
      <c r="N141" s="67">
        <v>18</v>
      </c>
      <c r="O141" s="67">
        <v>18</v>
      </c>
      <c r="P141" s="67">
        <v>1</v>
      </c>
      <c r="Q141" s="103"/>
      <c r="R141" s="67">
        <v>18</v>
      </c>
      <c r="S141" s="67">
        <v>18</v>
      </c>
      <c r="T141" s="67">
        <v>1</v>
      </c>
      <c r="U141" s="67">
        <v>1</v>
      </c>
      <c r="V141" s="67">
        <v>1</v>
      </c>
      <c r="W141" s="67">
        <v>2</v>
      </c>
      <c r="X141" s="67">
        <v>18</v>
      </c>
      <c r="Y141" s="67">
        <v>18</v>
      </c>
      <c r="Z141" s="66">
        <v>1</v>
      </c>
      <c r="AA141" s="66">
        <v>1</v>
      </c>
      <c r="AB141" s="66">
        <v>1</v>
      </c>
      <c r="AC141" s="66">
        <v>1</v>
      </c>
      <c r="AD141" s="66">
        <v>1</v>
      </c>
      <c r="AE141" s="103">
        <v>2</v>
      </c>
      <c r="AF141" s="66">
        <v>1</v>
      </c>
      <c r="AG141" s="182">
        <v>0</v>
      </c>
      <c r="AH141" s="66">
        <v>1</v>
      </c>
      <c r="AI141" s="182">
        <v>0</v>
      </c>
      <c r="AJ141" s="67">
        <v>18</v>
      </c>
      <c r="AK141" s="67">
        <v>18</v>
      </c>
      <c r="AL141" s="67">
        <v>1</v>
      </c>
      <c r="AM141" s="67">
        <v>2</v>
      </c>
      <c r="AN141" s="67">
        <v>1</v>
      </c>
      <c r="AO141" s="67">
        <v>1</v>
      </c>
      <c r="AP141" s="67">
        <v>1</v>
      </c>
      <c r="AQ141" s="67">
        <v>1</v>
      </c>
      <c r="AR141" s="103"/>
      <c r="AS141" s="103"/>
      <c r="AT141" s="103"/>
      <c r="AU141" s="103"/>
      <c r="AV141" s="103"/>
      <c r="AW141" s="103"/>
    </row>
    <row r="142" spans="1:51" s="62" customFormat="1" ht="15" x14ac:dyDescent="0.2">
      <c r="A142" s="69"/>
      <c r="B142" s="69" t="s">
        <v>350</v>
      </c>
      <c r="C142" s="69"/>
      <c r="D142" s="69"/>
      <c r="E142" s="69" t="s">
        <v>354</v>
      </c>
      <c r="F142" s="69"/>
      <c r="G142" s="69"/>
      <c r="H142" s="69"/>
      <c r="I142" s="69"/>
      <c r="J142" s="69"/>
      <c r="K142" s="69"/>
      <c r="L142" s="69"/>
      <c r="M142" s="69"/>
      <c r="N142" s="70">
        <f t="shared" ref="N142:AI142" si="38">SUM(N141:N141)</f>
        <v>18</v>
      </c>
      <c r="O142" s="70">
        <f t="shared" si="38"/>
        <v>18</v>
      </c>
      <c r="P142" s="70">
        <f t="shared" si="38"/>
        <v>1</v>
      </c>
      <c r="Q142" s="70">
        <f t="shared" si="38"/>
        <v>0</v>
      </c>
      <c r="R142" s="70">
        <f>SUM(R141:R141)</f>
        <v>18</v>
      </c>
      <c r="S142" s="70">
        <f>SUM(S141:S141)</f>
        <v>18</v>
      </c>
      <c r="T142" s="70">
        <f t="shared" si="38"/>
        <v>1</v>
      </c>
      <c r="U142" s="70">
        <f t="shared" si="38"/>
        <v>1</v>
      </c>
      <c r="V142" s="70">
        <f t="shared" si="38"/>
        <v>1</v>
      </c>
      <c r="W142" s="70">
        <f t="shared" si="38"/>
        <v>2</v>
      </c>
      <c r="X142" s="70">
        <f>SUM(X141:X141)</f>
        <v>18</v>
      </c>
      <c r="Y142" s="70">
        <f>SUM(Y141:Y141)</f>
        <v>18</v>
      </c>
      <c r="Z142" s="70">
        <f t="shared" si="38"/>
        <v>1</v>
      </c>
      <c r="AA142" s="70">
        <f t="shared" si="38"/>
        <v>1</v>
      </c>
      <c r="AB142" s="70">
        <f t="shared" si="38"/>
        <v>1</v>
      </c>
      <c r="AC142" s="70">
        <f t="shared" si="38"/>
        <v>1</v>
      </c>
      <c r="AD142" s="70">
        <f t="shared" si="38"/>
        <v>1</v>
      </c>
      <c r="AE142" s="70">
        <f t="shared" si="38"/>
        <v>2</v>
      </c>
      <c r="AF142" s="285">
        <f>SUM(AF141:AF141)</f>
        <v>1</v>
      </c>
      <c r="AG142" s="285">
        <f t="shared" si="38"/>
        <v>0</v>
      </c>
      <c r="AH142" s="285">
        <f t="shared" si="38"/>
        <v>1</v>
      </c>
      <c r="AI142" s="285">
        <f t="shared" si="38"/>
        <v>0</v>
      </c>
      <c r="AJ142" s="285">
        <f>SUM(AJ141:AJ141)</f>
        <v>18</v>
      </c>
      <c r="AK142" s="70">
        <f>SUM(AK141:AK141)</f>
        <v>18</v>
      </c>
      <c r="AL142" s="70">
        <f t="shared" ref="AL142:AW142" si="39">SUM(AL141:AL141)</f>
        <v>1</v>
      </c>
      <c r="AM142" s="70">
        <f t="shared" si="39"/>
        <v>2</v>
      </c>
      <c r="AN142" s="70">
        <f t="shared" si="39"/>
        <v>1</v>
      </c>
      <c r="AO142" s="70">
        <f t="shared" si="39"/>
        <v>1</v>
      </c>
      <c r="AP142" s="70">
        <f t="shared" si="39"/>
        <v>1</v>
      </c>
      <c r="AQ142" s="70">
        <f t="shared" si="39"/>
        <v>1</v>
      </c>
      <c r="AR142" s="70">
        <f t="shared" si="39"/>
        <v>0</v>
      </c>
      <c r="AS142" s="70">
        <f t="shared" si="39"/>
        <v>0</v>
      </c>
      <c r="AT142" s="70">
        <f t="shared" si="39"/>
        <v>0</v>
      </c>
      <c r="AU142" s="70">
        <f t="shared" si="39"/>
        <v>0</v>
      </c>
      <c r="AV142" s="70">
        <f t="shared" si="39"/>
        <v>0</v>
      </c>
      <c r="AW142" s="70">
        <f t="shared" si="39"/>
        <v>0</v>
      </c>
    </row>
    <row r="143" spans="1:51" s="62" customFormat="1" ht="15" x14ac:dyDescent="0.2">
      <c r="A143" s="75"/>
      <c r="B143" s="71"/>
      <c r="C143" s="67"/>
      <c r="D143" s="73"/>
      <c r="E143" s="73"/>
      <c r="F143" s="103"/>
      <c r="G143" s="71"/>
      <c r="H143" s="71"/>
      <c r="I143" s="67"/>
      <c r="J143" s="125"/>
      <c r="K143" s="112"/>
      <c r="L143" s="112"/>
      <c r="M143" s="11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2"/>
      <c r="AA143" s="103"/>
      <c r="AB143" s="103"/>
      <c r="AC143" s="103"/>
      <c r="AD143" s="103"/>
      <c r="AE143" s="103"/>
      <c r="AF143" s="67"/>
      <c r="AG143" s="67"/>
      <c r="AH143" s="67"/>
      <c r="AI143" s="67"/>
      <c r="AJ143" s="67"/>
      <c r="AK143" s="103"/>
      <c r="AL143" s="103"/>
      <c r="AM143" s="103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</row>
    <row r="144" spans="1:51" s="62" customFormat="1" x14ac:dyDescent="0.2">
      <c r="A144" s="118"/>
      <c r="B144" s="71" t="s">
        <v>345</v>
      </c>
      <c r="C144" s="64" t="s">
        <v>601</v>
      </c>
      <c r="D144" s="73" t="s">
        <v>188</v>
      </c>
      <c r="E144" s="73" t="s">
        <v>78</v>
      </c>
      <c r="F144" s="71" t="s">
        <v>128</v>
      </c>
      <c r="G144" s="71" t="s">
        <v>151</v>
      </c>
      <c r="H144" s="146" t="s">
        <v>363</v>
      </c>
      <c r="I144" s="67" t="s">
        <v>243</v>
      </c>
      <c r="J144" s="189">
        <v>18600</v>
      </c>
      <c r="K144" s="95"/>
      <c r="L144" s="95"/>
      <c r="M144" s="121"/>
      <c r="N144" s="67">
        <v>6</v>
      </c>
      <c r="O144" s="67">
        <v>6</v>
      </c>
      <c r="P144" s="67">
        <v>1</v>
      </c>
      <c r="Q144" s="66">
        <v>1</v>
      </c>
      <c r="R144" s="67">
        <v>6</v>
      </c>
      <c r="S144" s="67">
        <v>6</v>
      </c>
      <c r="T144" s="67">
        <v>1</v>
      </c>
      <c r="U144" s="67">
        <v>1</v>
      </c>
      <c r="V144" s="67"/>
      <c r="W144" s="67"/>
      <c r="X144" s="67">
        <v>6</v>
      </c>
      <c r="Y144" s="67">
        <v>6</v>
      </c>
      <c r="Z144" s="66">
        <v>1</v>
      </c>
      <c r="AA144" s="66">
        <v>1</v>
      </c>
      <c r="AB144" s="66"/>
      <c r="AC144" s="66"/>
      <c r="AD144" s="66"/>
      <c r="AE144" s="66"/>
      <c r="AF144" s="67"/>
      <c r="AG144" s="66"/>
      <c r="AH144" s="67"/>
      <c r="AI144" s="66"/>
      <c r="AJ144" s="67">
        <v>0</v>
      </c>
      <c r="AK144" s="67">
        <v>0</v>
      </c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</row>
    <row r="145" spans="1:50" s="62" customFormat="1" ht="15.75" x14ac:dyDescent="0.2">
      <c r="A145" s="118"/>
      <c r="B145" s="71" t="s">
        <v>345</v>
      </c>
      <c r="C145" s="64" t="s">
        <v>601</v>
      </c>
      <c r="D145" s="73" t="s">
        <v>137</v>
      </c>
      <c r="E145" s="73" t="s">
        <v>139</v>
      </c>
      <c r="F145" s="71" t="s">
        <v>126</v>
      </c>
      <c r="G145" s="71" t="s">
        <v>242</v>
      </c>
      <c r="H145" s="146" t="s">
        <v>363</v>
      </c>
      <c r="I145" s="67" t="s">
        <v>243</v>
      </c>
      <c r="J145" s="189">
        <v>9300</v>
      </c>
      <c r="K145" s="156" t="s">
        <v>419</v>
      </c>
      <c r="L145" s="95"/>
      <c r="M145" s="121"/>
      <c r="N145" s="67">
        <v>24</v>
      </c>
      <c r="O145" s="67">
        <v>24</v>
      </c>
      <c r="P145" s="67">
        <v>1</v>
      </c>
      <c r="Q145" s="66">
        <v>1</v>
      </c>
      <c r="R145" s="67">
        <v>24</v>
      </c>
      <c r="S145" s="67">
        <v>24</v>
      </c>
      <c r="T145" s="67">
        <v>1</v>
      </c>
      <c r="U145" s="67">
        <v>1</v>
      </c>
      <c r="V145" s="67">
        <v>1</v>
      </c>
      <c r="W145" s="67">
        <v>1</v>
      </c>
      <c r="X145" s="67">
        <v>24</v>
      </c>
      <c r="Y145" s="67">
        <v>24</v>
      </c>
      <c r="Z145" s="66">
        <v>2</v>
      </c>
      <c r="AA145" s="66">
        <v>2</v>
      </c>
      <c r="AB145" s="66">
        <v>2</v>
      </c>
      <c r="AC145" s="66">
        <v>2</v>
      </c>
      <c r="AD145" s="66">
        <v>2</v>
      </c>
      <c r="AE145" s="66">
        <v>2</v>
      </c>
      <c r="AF145" s="66">
        <v>2</v>
      </c>
      <c r="AG145" s="66">
        <v>2</v>
      </c>
      <c r="AH145" s="66">
        <v>2</v>
      </c>
      <c r="AI145" s="66">
        <v>2</v>
      </c>
      <c r="AJ145" s="67">
        <v>24</v>
      </c>
      <c r="AK145" s="67">
        <v>24</v>
      </c>
      <c r="AL145" s="67">
        <v>1</v>
      </c>
      <c r="AM145" s="67">
        <v>1</v>
      </c>
      <c r="AN145" s="67">
        <v>1</v>
      </c>
      <c r="AO145" s="67">
        <v>1</v>
      </c>
      <c r="AP145" s="67">
        <v>1</v>
      </c>
      <c r="AQ145" s="67">
        <v>1</v>
      </c>
      <c r="AR145" s="67"/>
      <c r="AS145" s="67"/>
      <c r="AT145" s="67"/>
      <c r="AU145" s="67"/>
      <c r="AV145" s="67"/>
      <c r="AW145" s="67"/>
    </row>
    <row r="146" spans="1:50" s="62" customFormat="1" ht="15.75" x14ac:dyDescent="0.2">
      <c r="A146" s="118"/>
      <c r="B146" s="71" t="s">
        <v>345</v>
      </c>
      <c r="C146" s="64" t="s">
        <v>601</v>
      </c>
      <c r="D146" s="73" t="s">
        <v>140</v>
      </c>
      <c r="E146" s="73" t="s">
        <v>141</v>
      </c>
      <c r="F146" s="71" t="s">
        <v>129</v>
      </c>
      <c r="G146" s="71" t="s">
        <v>512</v>
      </c>
      <c r="H146" s="146" t="s">
        <v>363</v>
      </c>
      <c r="I146" s="67" t="s">
        <v>243</v>
      </c>
      <c r="J146" s="121"/>
      <c r="K146" s="156" t="s">
        <v>419</v>
      </c>
      <c r="L146" s="95"/>
      <c r="M146" s="121"/>
      <c r="N146" s="67">
        <v>18</v>
      </c>
      <c r="O146" s="67">
        <v>18</v>
      </c>
      <c r="P146" s="67">
        <v>1</v>
      </c>
      <c r="Q146" s="66">
        <v>1</v>
      </c>
      <c r="R146" s="67">
        <v>18</v>
      </c>
      <c r="S146" s="67">
        <v>18</v>
      </c>
      <c r="T146" s="67">
        <v>1</v>
      </c>
      <c r="U146" s="67">
        <v>1</v>
      </c>
      <c r="V146" s="67">
        <v>1</v>
      </c>
      <c r="W146" s="67">
        <v>1</v>
      </c>
      <c r="X146" s="67">
        <v>18</v>
      </c>
      <c r="Y146" s="67">
        <v>18</v>
      </c>
      <c r="Z146" s="66">
        <v>1</v>
      </c>
      <c r="AA146" s="66">
        <v>1</v>
      </c>
      <c r="AB146" s="66">
        <v>1</v>
      </c>
      <c r="AC146" s="66">
        <v>1</v>
      </c>
      <c r="AD146" s="66">
        <v>1</v>
      </c>
      <c r="AE146" s="66">
        <v>1</v>
      </c>
      <c r="AF146" s="66">
        <v>1</v>
      </c>
      <c r="AG146" s="66">
        <v>1</v>
      </c>
      <c r="AH146" s="66">
        <v>1</v>
      </c>
      <c r="AI146" s="66">
        <v>2</v>
      </c>
      <c r="AJ146" s="67">
        <v>18</v>
      </c>
      <c r="AK146" s="67">
        <v>18</v>
      </c>
      <c r="AL146" s="67">
        <v>1</v>
      </c>
      <c r="AM146" s="67">
        <v>1</v>
      </c>
      <c r="AN146" s="67">
        <v>1</v>
      </c>
      <c r="AO146" s="67">
        <v>1</v>
      </c>
      <c r="AP146" s="67">
        <v>1</v>
      </c>
      <c r="AQ146" s="67">
        <v>1</v>
      </c>
      <c r="AR146" s="67"/>
      <c r="AS146" s="67"/>
      <c r="AT146" s="67"/>
      <c r="AU146" s="67"/>
      <c r="AV146" s="67"/>
      <c r="AW146" s="67"/>
    </row>
    <row r="147" spans="1:50" s="62" customFormat="1" x14ac:dyDescent="0.2">
      <c r="A147" s="118"/>
      <c r="B147" s="71" t="s">
        <v>345</v>
      </c>
      <c r="C147" s="64" t="s">
        <v>601</v>
      </c>
      <c r="D147" s="73" t="s">
        <v>414</v>
      </c>
      <c r="E147" s="73" t="s">
        <v>413</v>
      </c>
      <c r="F147" s="71" t="s">
        <v>361</v>
      </c>
      <c r="G147" s="11" t="s">
        <v>532</v>
      </c>
      <c r="H147" s="71" t="s">
        <v>361</v>
      </c>
      <c r="I147" s="115" t="s">
        <v>243</v>
      </c>
      <c r="J147" s="74"/>
      <c r="K147" s="95"/>
      <c r="L147" s="95"/>
      <c r="M147" s="121"/>
      <c r="N147" s="67">
        <v>12</v>
      </c>
      <c r="O147" s="67">
        <v>12</v>
      </c>
      <c r="P147" s="67">
        <v>1</v>
      </c>
      <c r="Q147" s="66">
        <v>1</v>
      </c>
      <c r="R147" s="67">
        <v>12</v>
      </c>
      <c r="S147" s="67">
        <v>12</v>
      </c>
      <c r="T147" s="67">
        <v>1</v>
      </c>
      <c r="U147" s="67">
        <v>1</v>
      </c>
      <c r="V147" s="67">
        <v>1</v>
      </c>
      <c r="W147" s="67">
        <v>1</v>
      </c>
      <c r="X147" s="67">
        <v>12</v>
      </c>
      <c r="Y147" s="67">
        <v>12</v>
      </c>
      <c r="Z147" s="66">
        <v>1</v>
      </c>
      <c r="AA147" s="66">
        <v>1</v>
      </c>
      <c r="AB147" s="66">
        <v>1</v>
      </c>
      <c r="AC147" s="66">
        <v>1</v>
      </c>
      <c r="AD147" s="66">
        <v>1</v>
      </c>
      <c r="AE147" s="66">
        <v>1</v>
      </c>
      <c r="AF147" s="66">
        <v>1</v>
      </c>
      <c r="AG147" s="66">
        <v>1</v>
      </c>
      <c r="AH147" s="66">
        <v>1</v>
      </c>
      <c r="AI147" s="66">
        <v>2</v>
      </c>
      <c r="AJ147" s="67">
        <v>12</v>
      </c>
      <c r="AK147" s="67">
        <v>12</v>
      </c>
      <c r="AL147" s="67">
        <v>1</v>
      </c>
      <c r="AM147" s="67">
        <v>1</v>
      </c>
      <c r="AN147" s="67">
        <v>1</v>
      </c>
      <c r="AO147" s="67">
        <v>1</v>
      </c>
      <c r="AP147" s="67">
        <v>1</v>
      </c>
      <c r="AQ147" s="67">
        <v>1</v>
      </c>
      <c r="AR147" s="67">
        <v>12</v>
      </c>
      <c r="AS147" s="67"/>
      <c r="AT147" s="67"/>
      <c r="AU147" s="67"/>
      <c r="AV147" s="67">
        <v>12</v>
      </c>
      <c r="AW147" s="67"/>
      <c r="AX147" s="62" t="s">
        <v>604</v>
      </c>
    </row>
    <row r="148" spans="1:50" s="62" customFormat="1" x14ac:dyDescent="0.2">
      <c r="A148" s="118"/>
      <c r="B148" s="71" t="s">
        <v>345</v>
      </c>
      <c r="C148" s="64" t="s">
        <v>601</v>
      </c>
      <c r="D148" s="73" t="s">
        <v>136</v>
      </c>
      <c r="E148" s="73" t="s">
        <v>77</v>
      </c>
      <c r="F148" s="71" t="s">
        <v>128</v>
      </c>
      <c r="G148" s="71" t="s">
        <v>352</v>
      </c>
      <c r="H148" s="146" t="s">
        <v>363</v>
      </c>
      <c r="I148" s="67" t="s">
        <v>243</v>
      </c>
      <c r="J148" s="189">
        <v>18600</v>
      </c>
      <c r="K148" s="95"/>
      <c r="L148" s="95"/>
      <c r="M148" s="121"/>
      <c r="N148" s="67">
        <v>24</v>
      </c>
      <c r="O148" s="67">
        <v>23</v>
      </c>
      <c r="P148" s="67">
        <v>1</v>
      </c>
      <c r="Q148" s="66">
        <v>1</v>
      </c>
      <c r="R148" s="67">
        <v>24</v>
      </c>
      <c r="S148" s="67">
        <v>23</v>
      </c>
      <c r="T148" s="67">
        <v>1</v>
      </c>
      <c r="U148" s="67">
        <v>1</v>
      </c>
      <c r="V148" s="67">
        <v>1</v>
      </c>
      <c r="W148" s="67">
        <v>1</v>
      </c>
      <c r="X148" s="67">
        <v>24</v>
      </c>
      <c r="Y148" s="67">
        <v>23</v>
      </c>
      <c r="Z148" s="66">
        <v>2</v>
      </c>
      <c r="AA148" s="66">
        <v>2</v>
      </c>
      <c r="AB148" s="66">
        <v>2</v>
      </c>
      <c r="AC148" s="66">
        <v>2</v>
      </c>
      <c r="AD148" s="66">
        <v>2</v>
      </c>
      <c r="AE148" s="66">
        <v>2</v>
      </c>
      <c r="AF148" s="66">
        <v>2</v>
      </c>
      <c r="AG148" s="66">
        <v>2</v>
      </c>
      <c r="AH148" s="66">
        <v>2</v>
      </c>
      <c r="AI148" s="66">
        <v>2</v>
      </c>
      <c r="AJ148" s="67">
        <v>24</v>
      </c>
      <c r="AK148" s="67">
        <v>23</v>
      </c>
      <c r="AL148" s="67">
        <v>1</v>
      </c>
      <c r="AM148" s="67">
        <v>1</v>
      </c>
      <c r="AN148" s="67">
        <v>1</v>
      </c>
      <c r="AO148" s="67">
        <v>1</v>
      </c>
      <c r="AP148" s="67">
        <v>1</v>
      </c>
      <c r="AQ148" s="67">
        <v>1</v>
      </c>
      <c r="AR148" s="67"/>
      <c r="AS148" s="67"/>
      <c r="AT148" s="67"/>
      <c r="AU148" s="67"/>
      <c r="AV148" s="67"/>
      <c r="AW148" s="67"/>
    </row>
    <row r="149" spans="1:50" s="62" customFormat="1" ht="15" x14ac:dyDescent="0.2">
      <c r="A149" s="69"/>
      <c r="B149" s="69" t="s">
        <v>345</v>
      </c>
      <c r="C149" s="69"/>
      <c r="D149" s="69"/>
      <c r="E149" s="69" t="s">
        <v>354</v>
      </c>
      <c r="F149" s="69"/>
      <c r="G149" s="69"/>
      <c r="H149" s="69"/>
      <c r="I149" s="69"/>
      <c r="J149" s="69"/>
      <c r="K149" s="69"/>
      <c r="L149" s="69"/>
      <c r="M149" s="69"/>
      <c r="N149" s="70">
        <f>SUM(N144:N148)</f>
        <v>84</v>
      </c>
      <c r="O149" s="70">
        <f t="shared" ref="O149:AW149" si="40">SUM(O144:O148)</f>
        <v>83</v>
      </c>
      <c r="P149" s="70">
        <f t="shared" si="40"/>
        <v>5</v>
      </c>
      <c r="Q149" s="70">
        <f t="shared" si="40"/>
        <v>5</v>
      </c>
      <c r="R149" s="70">
        <f>SUM(R144:R148)</f>
        <v>84</v>
      </c>
      <c r="S149" s="70">
        <f>SUM(S144:S148)</f>
        <v>83</v>
      </c>
      <c r="T149" s="70">
        <f t="shared" si="40"/>
        <v>5</v>
      </c>
      <c r="U149" s="70">
        <f t="shared" si="40"/>
        <v>5</v>
      </c>
      <c r="V149" s="70">
        <f t="shared" si="40"/>
        <v>4</v>
      </c>
      <c r="W149" s="70">
        <f t="shared" si="40"/>
        <v>4</v>
      </c>
      <c r="X149" s="70">
        <f>SUM(X144:X148)</f>
        <v>84</v>
      </c>
      <c r="Y149" s="70">
        <f>SUM(Y144:Y148)</f>
        <v>83</v>
      </c>
      <c r="Z149" s="70">
        <f t="shared" si="40"/>
        <v>7</v>
      </c>
      <c r="AA149" s="70">
        <f t="shared" si="40"/>
        <v>7</v>
      </c>
      <c r="AB149" s="70">
        <f t="shared" si="40"/>
        <v>6</v>
      </c>
      <c r="AC149" s="70">
        <f t="shared" si="40"/>
        <v>6</v>
      </c>
      <c r="AD149" s="70">
        <f>SUM(AD144:AD148)</f>
        <v>6</v>
      </c>
      <c r="AE149" s="70">
        <f>SUM(AE144:AE148)</f>
        <v>6</v>
      </c>
      <c r="AF149" s="285">
        <f>SUM(AF144:AF148)</f>
        <v>6</v>
      </c>
      <c r="AG149" s="285">
        <f t="shared" si="40"/>
        <v>6</v>
      </c>
      <c r="AH149" s="285">
        <f t="shared" si="40"/>
        <v>6</v>
      </c>
      <c r="AI149" s="285">
        <f t="shared" si="40"/>
        <v>8</v>
      </c>
      <c r="AJ149" s="285">
        <f>SUM(AJ144:AJ148)</f>
        <v>78</v>
      </c>
      <c r="AK149" s="70">
        <f>SUM(AK144:AK148)</f>
        <v>77</v>
      </c>
      <c r="AL149" s="70">
        <f t="shared" si="40"/>
        <v>4</v>
      </c>
      <c r="AM149" s="70">
        <f t="shared" si="40"/>
        <v>4</v>
      </c>
      <c r="AN149" s="70">
        <f t="shared" si="40"/>
        <v>4</v>
      </c>
      <c r="AO149" s="70">
        <f t="shared" si="40"/>
        <v>4</v>
      </c>
      <c r="AP149" s="70">
        <f t="shared" si="40"/>
        <v>4</v>
      </c>
      <c r="AQ149" s="70">
        <f t="shared" si="40"/>
        <v>4</v>
      </c>
      <c r="AR149" s="70">
        <f t="shared" si="40"/>
        <v>12</v>
      </c>
      <c r="AS149" s="70">
        <f t="shared" si="40"/>
        <v>0</v>
      </c>
      <c r="AT149" s="70">
        <f t="shared" si="40"/>
        <v>0</v>
      </c>
      <c r="AU149" s="70">
        <f t="shared" si="40"/>
        <v>0</v>
      </c>
      <c r="AV149" s="70">
        <f t="shared" si="40"/>
        <v>12</v>
      </c>
      <c r="AW149" s="70">
        <f t="shared" si="40"/>
        <v>0</v>
      </c>
    </row>
    <row r="150" spans="1:50" s="62" customFormat="1" x14ac:dyDescent="0.2">
      <c r="A150" s="118"/>
      <c r="B150" s="71"/>
      <c r="C150" s="72"/>
      <c r="D150" s="73"/>
      <c r="E150" s="73"/>
      <c r="F150" s="71"/>
      <c r="G150" s="71"/>
      <c r="H150" s="71"/>
      <c r="I150" s="67"/>
      <c r="J150" s="126"/>
      <c r="K150" s="95"/>
      <c r="L150" s="95"/>
      <c r="M150" s="121"/>
      <c r="N150" s="67"/>
      <c r="O150" s="67"/>
      <c r="P150" s="67"/>
      <c r="Q150" s="66"/>
      <c r="R150" s="67"/>
      <c r="S150" s="67"/>
      <c r="T150" s="67"/>
      <c r="U150" s="67"/>
      <c r="V150" s="67"/>
      <c r="W150" s="67"/>
      <c r="X150" s="67"/>
      <c r="Y150" s="67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</row>
    <row r="151" spans="1:50" s="62" customFormat="1" x14ac:dyDescent="0.2">
      <c r="A151" s="63"/>
      <c r="B151" s="71" t="s">
        <v>327</v>
      </c>
      <c r="C151" s="64" t="s">
        <v>601</v>
      </c>
      <c r="D151" s="73" t="s">
        <v>71</v>
      </c>
      <c r="E151" s="73" t="s">
        <v>72</v>
      </c>
      <c r="F151" s="79" t="s">
        <v>128</v>
      </c>
      <c r="G151" s="11" t="s">
        <v>532</v>
      </c>
      <c r="H151" s="146" t="s">
        <v>363</v>
      </c>
      <c r="I151" s="67" t="s">
        <v>243</v>
      </c>
      <c r="J151" s="74"/>
      <c r="K151" s="98"/>
      <c r="L151" s="98"/>
      <c r="M151" s="98"/>
      <c r="N151" s="66">
        <v>18</v>
      </c>
      <c r="O151" s="66">
        <v>18</v>
      </c>
      <c r="P151" s="66">
        <v>1</v>
      </c>
      <c r="Q151" s="66"/>
      <c r="R151" s="66">
        <v>18</v>
      </c>
      <c r="S151" s="66">
        <v>18</v>
      </c>
      <c r="T151" s="67">
        <v>1</v>
      </c>
      <c r="U151" s="67">
        <v>1</v>
      </c>
      <c r="V151" s="67">
        <v>1</v>
      </c>
      <c r="W151" s="67">
        <v>1</v>
      </c>
      <c r="X151" s="66">
        <v>18</v>
      </c>
      <c r="Y151" s="66">
        <v>18</v>
      </c>
      <c r="Z151" s="66">
        <v>1</v>
      </c>
      <c r="AA151" s="66">
        <v>1</v>
      </c>
      <c r="AB151" s="66">
        <v>1</v>
      </c>
      <c r="AC151" s="66">
        <v>1</v>
      </c>
      <c r="AD151" s="66">
        <v>1</v>
      </c>
      <c r="AE151" s="66">
        <v>1</v>
      </c>
      <c r="AF151" s="66">
        <v>1</v>
      </c>
      <c r="AG151" s="67">
        <v>1</v>
      </c>
      <c r="AH151" s="66">
        <v>1</v>
      </c>
      <c r="AI151" s="67">
        <v>1</v>
      </c>
      <c r="AJ151" s="66">
        <v>18</v>
      </c>
      <c r="AK151" s="66">
        <v>18</v>
      </c>
      <c r="AL151" s="67">
        <v>1</v>
      </c>
      <c r="AM151" s="67">
        <v>1</v>
      </c>
      <c r="AN151" s="67">
        <v>1</v>
      </c>
      <c r="AO151" s="67">
        <v>1</v>
      </c>
      <c r="AP151" s="67">
        <v>1</v>
      </c>
      <c r="AQ151" s="67">
        <v>1</v>
      </c>
      <c r="AR151" s="67"/>
      <c r="AS151" s="67"/>
      <c r="AT151" s="67"/>
      <c r="AU151" s="67"/>
      <c r="AV151" s="67"/>
      <c r="AW151" s="67"/>
    </row>
    <row r="152" spans="1:50" s="62" customFormat="1" x14ac:dyDescent="0.2">
      <c r="A152" s="63"/>
      <c r="B152" s="71" t="s">
        <v>327</v>
      </c>
      <c r="C152" s="64" t="s">
        <v>601</v>
      </c>
      <c r="D152" s="73" t="s">
        <v>69</v>
      </c>
      <c r="E152" s="73" t="s">
        <v>70</v>
      </c>
      <c r="F152" s="79" t="s">
        <v>128</v>
      </c>
      <c r="G152" s="71" t="s">
        <v>151</v>
      </c>
      <c r="H152" s="146" t="s">
        <v>363</v>
      </c>
      <c r="I152" s="67" t="s">
        <v>243</v>
      </c>
      <c r="J152" s="187">
        <v>17239</v>
      </c>
      <c r="K152" s="98"/>
      <c r="L152" s="98"/>
      <c r="M152" s="98"/>
      <c r="N152" s="67">
        <v>6</v>
      </c>
      <c r="O152" s="67">
        <v>6</v>
      </c>
      <c r="P152" s="67">
        <v>1</v>
      </c>
      <c r="Q152" s="66">
        <v>1</v>
      </c>
      <c r="R152" s="67">
        <v>6</v>
      </c>
      <c r="S152" s="67">
        <v>6</v>
      </c>
      <c r="T152" s="67"/>
      <c r="U152" s="67"/>
      <c r="V152" s="67">
        <v>1</v>
      </c>
      <c r="W152" s="67">
        <v>1</v>
      </c>
      <c r="X152" s="67">
        <v>6</v>
      </c>
      <c r="Y152" s="67">
        <v>6</v>
      </c>
      <c r="Z152" s="66"/>
      <c r="AA152" s="66"/>
      <c r="AB152" s="66">
        <v>1</v>
      </c>
      <c r="AC152" s="66">
        <v>1</v>
      </c>
      <c r="AD152" s="66">
        <v>1</v>
      </c>
      <c r="AE152" s="66">
        <v>1</v>
      </c>
      <c r="AF152" s="66">
        <v>1</v>
      </c>
      <c r="AG152" s="66">
        <v>1</v>
      </c>
      <c r="AH152" s="66">
        <v>1</v>
      </c>
      <c r="AI152" s="66">
        <v>1</v>
      </c>
      <c r="AJ152" s="67">
        <v>0</v>
      </c>
      <c r="AK152" s="67">
        <v>0</v>
      </c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</row>
    <row r="153" spans="1:50" s="62" customFormat="1" ht="15" x14ac:dyDescent="0.2">
      <c r="A153" s="69"/>
      <c r="B153" s="69" t="s">
        <v>327</v>
      </c>
      <c r="C153" s="69"/>
      <c r="D153" s="69"/>
      <c r="E153" s="69" t="s">
        <v>354</v>
      </c>
      <c r="F153" s="69"/>
      <c r="G153" s="69"/>
      <c r="H153" s="69"/>
      <c r="I153" s="69"/>
      <c r="J153" s="69"/>
      <c r="K153" s="69"/>
      <c r="L153" s="69"/>
      <c r="M153" s="69"/>
      <c r="N153" s="70">
        <f t="shared" ref="N153:AW153" si="41">SUM(N151:N152)</f>
        <v>24</v>
      </c>
      <c r="O153" s="70">
        <f t="shared" si="41"/>
        <v>24</v>
      </c>
      <c r="P153" s="70">
        <f t="shared" si="41"/>
        <v>2</v>
      </c>
      <c r="Q153" s="70">
        <f t="shared" si="41"/>
        <v>1</v>
      </c>
      <c r="R153" s="70">
        <f t="shared" si="41"/>
        <v>24</v>
      </c>
      <c r="S153" s="70">
        <f>SUM(S151:S152)</f>
        <v>24</v>
      </c>
      <c r="T153" s="70">
        <f t="shared" si="41"/>
        <v>1</v>
      </c>
      <c r="U153" s="70">
        <f t="shared" si="41"/>
        <v>1</v>
      </c>
      <c r="V153" s="70">
        <f t="shared" si="41"/>
        <v>2</v>
      </c>
      <c r="W153" s="70">
        <f t="shared" si="41"/>
        <v>2</v>
      </c>
      <c r="X153" s="70">
        <f t="shared" si="41"/>
        <v>24</v>
      </c>
      <c r="Y153" s="70">
        <f>SUM(Y151:Y152)</f>
        <v>24</v>
      </c>
      <c r="Z153" s="70">
        <f t="shared" si="41"/>
        <v>1</v>
      </c>
      <c r="AA153" s="70">
        <f t="shared" si="41"/>
        <v>1</v>
      </c>
      <c r="AB153" s="70">
        <f t="shared" si="41"/>
        <v>2</v>
      </c>
      <c r="AC153" s="70">
        <f t="shared" si="41"/>
        <v>2</v>
      </c>
      <c r="AD153" s="70">
        <f t="shared" si="41"/>
        <v>2</v>
      </c>
      <c r="AE153" s="70">
        <f t="shared" si="41"/>
        <v>2</v>
      </c>
      <c r="AF153" s="70">
        <f t="shared" si="41"/>
        <v>2</v>
      </c>
      <c r="AG153" s="70">
        <f t="shared" si="41"/>
        <v>2</v>
      </c>
      <c r="AH153" s="70">
        <f t="shared" si="41"/>
        <v>2</v>
      </c>
      <c r="AI153" s="70">
        <f t="shared" si="41"/>
        <v>2</v>
      </c>
      <c r="AJ153" s="70">
        <f t="shared" si="41"/>
        <v>18</v>
      </c>
      <c r="AK153" s="70">
        <f t="shared" si="41"/>
        <v>18</v>
      </c>
      <c r="AL153" s="70">
        <f t="shared" si="41"/>
        <v>1</v>
      </c>
      <c r="AM153" s="70">
        <f t="shared" si="41"/>
        <v>1</v>
      </c>
      <c r="AN153" s="70">
        <f t="shared" si="41"/>
        <v>1</v>
      </c>
      <c r="AO153" s="70">
        <f t="shared" si="41"/>
        <v>1</v>
      </c>
      <c r="AP153" s="70">
        <f t="shared" si="41"/>
        <v>1</v>
      </c>
      <c r="AQ153" s="70">
        <f t="shared" si="41"/>
        <v>1</v>
      </c>
      <c r="AR153" s="70">
        <f t="shared" si="41"/>
        <v>0</v>
      </c>
      <c r="AS153" s="70">
        <f t="shared" si="41"/>
        <v>0</v>
      </c>
      <c r="AT153" s="70">
        <f t="shared" si="41"/>
        <v>0</v>
      </c>
      <c r="AU153" s="70">
        <f t="shared" si="41"/>
        <v>0</v>
      </c>
      <c r="AV153" s="70">
        <f t="shared" si="41"/>
        <v>0</v>
      </c>
      <c r="AW153" s="70">
        <f t="shared" si="41"/>
        <v>0</v>
      </c>
    </row>
    <row r="154" spans="1:50" s="62" customFormat="1" x14ac:dyDescent="0.2">
      <c r="A154" s="63"/>
      <c r="B154" s="71"/>
      <c r="C154" s="72"/>
      <c r="D154" s="73"/>
      <c r="E154" s="73"/>
      <c r="F154" s="79"/>
      <c r="G154" s="71"/>
      <c r="H154" s="71"/>
      <c r="I154" s="67"/>
      <c r="J154" s="74"/>
      <c r="K154" s="98"/>
      <c r="L154" s="98"/>
      <c r="M154" s="98"/>
      <c r="N154" s="67"/>
      <c r="O154" s="67"/>
      <c r="P154" s="67"/>
      <c r="Q154" s="66"/>
      <c r="R154" s="67"/>
      <c r="S154" s="67"/>
      <c r="T154" s="67"/>
      <c r="U154" s="67"/>
      <c r="V154" s="67"/>
      <c r="W154" s="67"/>
      <c r="X154" s="67"/>
      <c r="Y154" s="67"/>
      <c r="Z154" s="66"/>
      <c r="AA154" s="66"/>
      <c r="AB154" s="66"/>
      <c r="AC154" s="66"/>
      <c r="AD154" s="66"/>
      <c r="AE154" s="66"/>
      <c r="AF154" s="66"/>
      <c r="AG154" s="66"/>
      <c r="AH154" s="66"/>
      <c r="AI154" s="66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</row>
    <row r="155" spans="1:50" s="62" customFormat="1" x14ac:dyDescent="0.2">
      <c r="A155" s="63"/>
      <c r="B155" s="64" t="s">
        <v>340</v>
      </c>
      <c r="C155" s="64" t="s">
        <v>601</v>
      </c>
      <c r="D155" s="73" t="s">
        <v>405</v>
      </c>
      <c r="E155" s="73" t="s">
        <v>406</v>
      </c>
      <c r="F155" s="146" t="s">
        <v>357</v>
      </c>
      <c r="G155" s="11" t="s">
        <v>532</v>
      </c>
      <c r="H155" s="146" t="s">
        <v>357</v>
      </c>
      <c r="I155" s="115" t="s">
        <v>243</v>
      </c>
      <c r="J155" s="74"/>
      <c r="K155" s="98"/>
      <c r="L155" s="98"/>
      <c r="M155" s="98"/>
      <c r="N155" s="67">
        <v>14</v>
      </c>
      <c r="O155" s="67">
        <v>14</v>
      </c>
      <c r="P155" s="67">
        <v>1</v>
      </c>
      <c r="Q155" s="66">
        <v>1</v>
      </c>
      <c r="R155" s="67">
        <v>14</v>
      </c>
      <c r="S155" s="67">
        <v>14</v>
      </c>
      <c r="T155" s="67">
        <v>1</v>
      </c>
      <c r="U155" s="67">
        <v>1</v>
      </c>
      <c r="V155" s="67">
        <v>1</v>
      </c>
      <c r="W155" s="67">
        <v>1</v>
      </c>
      <c r="X155" s="67">
        <v>14</v>
      </c>
      <c r="Y155" s="67">
        <v>14</v>
      </c>
      <c r="Z155" s="66">
        <v>1</v>
      </c>
      <c r="AA155" s="66">
        <v>1</v>
      </c>
      <c r="AB155" s="66">
        <v>1</v>
      </c>
      <c r="AC155" s="66">
        <v>1</v>
      </c>
      <c r="AD155" s="66">
        <v>1</v>
      </c>
      <c r="AE155" s="66">
        <v>1</v>
      </c>
      <c r="AF155" s="66">
        <v>1</v>
      </c>
      <c r="AG155" s="66">
        <v>1</v>
      </c>
      <c r="AH155" s="66">
        <v>1</v>
      </c>
      <c r="AI155" s="66">
        <v>1</v>
      </c>
      <c r="AJ155" s="67">
        <v>14</v>
      </c>
      <c r="AK155" s="67">
        <v>14</v>
      </c>
      <c r="AL155" s="67">
        <v>1</v>
      </c>
      <c r="AM155" s="67">
        <v>1</v>
      </c>
      <c r="AN155" s="67">
        <v>1</v>
      </c>
      <c r="AO155" s="67">
        <v>1</v>
      </c>
      <c r="AP155" s="67">
        <v>1</v>
      </c>
      <c r="AQ155" s="67">
        <v>1</v>
      </c>
      <c r="AR155" s="67">
        <v>14</v>
      </c>
      <c r="AS155" s="67"/>
      <c r="AT155" s="67"/>
      <c r="AU155" s="67"/>
      <c r="AV155" s="67">
        <v>14</v>
      </c>
      <c r="AW155" s="67"/>
    </row>
    <row r="156" spans="1:50" s="62" customFormat="1" x14ac:dyDescent="0.2">
      <c r="A156" s="63"/>
      <c r="B156" s="64" t="s">
        <v>340</v>
      </c>
      <c r="C156" s="64" t="s">
        <v>601</v>
      </c>
      <c r="D156" s="73" t="s">
        <v>409</v>
      </c>
      <c r="E156" s="73" t="s">
        <v>408</v>
      </c>
      <c r="F156" s="71" t="s">
        <v>361</v>
      </c>
      <c r="G156" s="11" t="s">
        <v>532</v>
      </c>
      <c r="H156" s="71" t="s">
        <v>361</v>
      </c>
      <c r="I156" s="115" t="s">
        <v>243</v>
      </c>
      <c r="J156" s="74"/>
      <c r="K156" s="98"/>
      <c r="L156" s="98"/>
      <c r="M156" s="98"/>
      <c r="N156" s="67">
        <v>12</v>
      </c>
      <c r="O156" s="67">
        <v>12</v>
      </c>
      <c r="P156" s="67">
        <v>1</v>
      </c>
      <c r="Q156" s="66">
        <v>1</v>
      </c>
      <c r="R156" s="67">
        <v>12</v>
      </c>
      <c r="S156" s="67">
        <v>12</v>
      </c>
      <c r="T156" s="67">
        <v>1</v>
      </c>
      <c r="U156" s="67">
        <v>1</v>
      </c>
      <c r="V156" s="67">
        <v>1</v>
      </c>
      <c r="W156" s="67">
        <v>1</v>
      </c>
      <c r="X156" s="67">
        <v>12</v>
      </c>
      <c r="Y156" s="67">
        <v>12</v>
      </c>
      <c r="Z156" s="66">
        <v>1</v>
      </c>
      <c r="AA156" s="66">
        <v>1</v>
      </c>
      <c r="AB156" s="66">
        <v>1</v>
      </c>
      <c r="AC156" s="66">
        <v>1</v>
      </c>
      <c r="AD156" s="66">
        <v>1</v>
      </c>
      <c r="AE156" s="66">
        <v>1</v>
      </c>
      <c r="AF156" s="66">
        <v>1</v>
      </c>
      <c r="AG156" s="66">
        <v>1</v>
      </c>
      <c r="AH156" s="66">
        <v>1</v>
      </c>
      <c r="AI156" s="66">
        <v>1</v>
      </c>
      <c r="AJ156" s="67">
        <v>12</v>
      </c>
      <c r="AK156" s="67">
        <v>12</v>
      </c>
      <c r="AL156" s="67">
        <v>1</v>
      </c>
      <c r="AM156" s="67">
        <v>1</v>
      </c>
      <c r="AN156" s="67">
        <v>1</v>
      </c>
      <c r="AO156" s="67">
        <v>1</v>
      </c>
      <c r="AP156" s="67">
        <v>1</v>
      </c>
      <c r="AQ156" s="67">
        <v>1</v>
      </c>
      <c r="AR156" s="67">
        <v>12</v>
      </c>
      <c r="AS156" s="67"/>
      <c r="AT156" s="67"/>
      <c r="AU156" s="67"/>
      <c r="AV156" s="67">
        <v>12</v>
      </c>
      <c r="AW156" s="67"/>
    </row>
    <row r="157" spans="1:50" s="62" customFormat="1" ht="15.75" x14ac:dyDescent="0.2">
      <c r="A157" s="116"/>
      <c r="B157" s="64" t="s">
        <v>340</v>
      </c>
      <c r="C157" s="64" t="s">
        <v>601</v>
      </c>
      <c r="D157" s="73" t="s">
        <v>203</v>
      </c>
      <c r="E157" s="73" t="s">
        <v>208</v>
      </c>
      <c r="F157" s="64" t="s">
        <v>125</v>
      </c>
      <c r="G157" s="71" t="s">
        <v>151</v>
      </c>
      <c r="H157" s="146" t="s">
        <v>363</v>
      </c>
      <c r="I157" s="123" t="s">
        <v>243</v>
      </c>
      <c r="J157" s="124"/>
      <c r="K157" s="87"/>
      <c r="L157" s="87"/>
      <c r="M157" s="124"/>
      <c r="N157" s="123">
        <v>6</v>
      </c>
      <c r="O157" s="123">
        <v>6</v>
      </c>
      <c r="P157" s="67">
        <v>1</v>
      </c>
      <c r="Q157" s="66">
        <v>1</v>
      </c>
      <c r="R157" s="123">
        <v>6</v>
      </c>
      <c r="S157" s="123">
        <v>6</v>
      </c>
      <c r="T157" s="67">
        <v>1</v>
      </c>
      <c r="U157" s="67">
        <v>1</v>
      </c>
      <c r="V157" s="67"/>
      <c r="W157" s="123"/>
      <c r="X157" s="123">
        <v>6</v>
      </c>
      <c r="Y157" s="123">
        <v>6</v>
      </c>
      <c r="Z157" s="66">
        <v>1</v>
      </c>
      <c r="AA157" s="66">
        <v>1</v>
      </c>
      <c r="AB157" s="66"/>
      <c r="AC157" s="66"/>
      <c r="AD157" s="66"/>
      <c r="AE157" s="123"/>
      <c r="AF157" s="67"/>
      <c r="AG157" s="123"/>
      <c r="AH157" s="67"/>
      <c r="AI157" s="123"/>
      <c r="AJ157" s="123">
        <v>0</v>
      </c>
      <c r="AK157" s="123">
        <v>0</v>
      </c>
      <c r="AL157" s="123"/>
      <c r="AM157" s="86"/>
      <c r="AN157" s="86"/>
      <c r="AO157" s="123"/>
      <c r="AP157" s="123"/>
      <c r="AQ157" s="123"/>
      <c r="AR157" s="86"/>
      <c r="AS157" s="86"/>
      <c r="AT157" s="86"/>
      <c r="AU157" s="86"/>
      <c r="AV157" s="86"/>
      <c r="AW157" s="86"/>
    </row>
    <row r="158" spans="1:50" s="62" customFormat="1" x14ac:dyDescent="0.2">
      <c r="A158" s="114"/>
      <c r="B158" s="71" t="s">
        <v>340</v>
      </c>
      <c r="C158" s="64" t="s">
        <v>601</v>
      </c>
      <c r="D158" s="73" t="s">
        <v>196</v>
      </c>
      <c r="E158" s="73" t="s">
        <v>198</v>
      </c>
      <c r="F158" s="71" t="s">
        <v>127</v>
      </c>
      <c r="G158" s="71" t="s">
        <v>512</v>
      </c>
      <c r="H158" s="146" t="s">
        <v>363</v>
      </c>
      <c r="I158" s="67" t="s">
        <v>243</v>
      </c>
      <c r="J158" s="74"/>
      <c r="K158" s="95"/>
      <c r="L158" s="95"/>
      <c r="M158" s="74"/>
      <c r="N158" s="67">
        <v>18</v>
      </c>
      <c r="O158" s="67">
        <v>18</v>
      </c>
      <c r="P158" s="67">
        <v>1</v>
      </c>
      <c r="Q158" s="66"/>
      <c r="R158" s="67">
        <v>18</v>
      </c>
      <c r="S158" s="67">
        <v>18</v>
      </c>
      <c r="T158" s="67">
        <v>1</v>
      </c>
      <c r="U158" s="67">
        <v>1</v>
      </c>
      <c r="V158" s="67">
        <v>1</v>
      </c>
      <c r="W158" s="67">
        <v>1</v>
      </c>
      <c r="X158" s="67">
        <v>18</v>
      </c>
      <c r="Y158" s="67">
        <v>18</v>
      </c>
      <c r="Z158" s="66">
        <v>1</v>
      </c>
      <c r="AA158" s="66">
        <v>1</v>
      </c>
      <c r="AB158" s="66">
        <v>1</v>
      </c>
      <c r="AC158" s="66">
        <v>1</v>
      </c>
      <c r="AD158" s="66">
        <v>1</v>
      </c>
      <c r="AE158" s="66">
        <v>1</v>
      </c>
      <c r="AF158" s="66">
        <v>1</v>
      </c>
      <c r="AG158" s="66">
        <v>1</v>
      </c>
      <c r="AH158" s="66">
        <v>1</v>
      </c>
      <c r="AI158" s="66">
        <v>1</v>
      </c>
      <c r="AJ158" s="67">
        <v>18</v>
      </c>
      <c r="AK158" s="67">
        <v>18</v>
      </c>
      <c r="AL158" s="67">
        <v>1</v>
      </c>
      <c r="AM158" s="67">
        <v>1</v>
      </c>
      <c r="AN158" s="67">
        <v>1</v>
      </c>
      <c r="AO158" s="67">
        <v>1</v>
      </c>
      <c r="AP158" s="67">
        <v>1</v>
      </c>
      <c r="AQ158" s="67">
        <v>1</v>
      </c>
      <c r="AR158" s="67"/>
      <c r="AS158" s="67"/>
      <c r="AT158" s="67"/>
      <c r="AU158" s="67"/>
      <c r="AV158" s="67"/>
      <c r="AW158" s="67"/>
    </row>
    <row r="159" spans="1:50" s="86" customFormat="1" ht="15.75" x14ac:dyDescent="0.2">
      <c r="A159" s="114"/>
      <c r="B159" s="71" t="s">
        <v>340</v>
      </c>
      <c r="C159" s="64" t="s">
        <v>601</v>
      </c>
      <c r="D159" s="73" t="s">
        <v>195</v>
      </c>
      <c r="E159" s="73" t="s">
        <v>197</v>
      </c>
      <c r="F159" s="71" t="s">
        <v>126</v>
      </c>
      <c r="G159" s="71" t="s">
        <v>242</v>
      </c>
      <c r="H159" s="146" t="s">
        <v>363</v>
      </c>
      <c r="I159" s="67" t="s">
        <v>243</v>
      </c>
      <c r="J159" s="74"/>
      <c r="K159" s="95"/>
      <c r="L159" s="95"/>
      <c r="M159" s="74"/>
      <c r="N159" s="67">
        <v>24</v>
      </c>
      <c r="O159" s="67">
        <v>24</v>
      </c>
      <c r="P159" s="67">
        <v>1</v>
      </c>
      <c r="Q159" s="66"/>
      <c r="R159" s="67">
        <v>24</v>
      </c>
      <c r="S159" s="67">
        <v>24</v>
      </c>
      <c r="T159" s="67">
        <v>1</v>
      </c>
      <c r="U159" s="67">
        <v>1</v>
      </c>
      <c r="V159" s="67">
        <v>1</v>
      </c>
      <c r="W159" s="67">
        <v>1</v>
      </c>
      <c r="X159" s="67">
        <v>24</v>
      </c>
      <c r="Y159" s="67">
        <v>24</v>
      </c>
      <c r="Z159" s="66">
        <v>2</v>
      </c>
      <c r="AA159" s="66">
        <v>2</v>
      </c>
      <c r="AB159" s="66">
        <v>2</v>
      </c>
      <c r="AC159" s="66">
        <v>2</v>
      </c>
      <c r="AD159" s="66">
        <v>2</v>
      </c>
      <c r="AE159" s="66">
        <v>1</v>
      </c>
      <c r="AF159" s="66">
        <v>2</v>
      </c>
      <c r="AG159" s="66">
        <v>1</v>
      </c>
      <c r="AH159" s="66">
        <v>2</v>
      </c>
      <c r="AI159" s="66">
        <v>1</v>
      </c>
      <c r="AJ159" s="67">
        <v>24</v>
      </c>
      <c r="AK159" s="67">
        <v>24</v>
      </c>
      <c r="AL159" s="67">
        <v>1</v>
      </c>
      <c r="AM159" s="67">
        <v>1</v>
      </c>
      <c r="AN159" s="67">
        <v>1</v>
      </c>
      <c r="AO159" s="67">
        <v>1</v>
      </c>
      <c r="AP159" s="67">
        <v>1</v>
      </c>
      <c r="AQ159" s="67">
        <v>1</v>
      </c>
      <c r="AR159" s="67"/>
      <c r="AS159" s="67"/>
      <c r="AT159" s="67"/>
      <c r="AU159" s="67"/>
      <c r="AV159" s="67"/>
      <c r="AW159" s="67"/>
    </row>
    <row r="160" spans="1:50" s="62" customFormat="1" ht="15" x14ac:dyDescent="0.2">
      <c r="A160" s="69"/>
      <c r="B160" s="69" t="s">
        <v>340</v>
      </c>
      <c r="C160" s="69"/>
      <c r="D160" s="69"/>
      <c r="E160" s="69" t="s">
        <v>354</v>
      </c>
      <c r="F160" s="69"/>
      <c r="G160" s="69"/>
      <c r="H160" s="69"/>
      <c r="I160" s="69"/>
      <c r="J160" s="69"/>
      <c r="K160" s="69"/>
      <c r="L160" s="69"/>
      <c r="M160" s="69"/>
      <c r="N160" s="70">
        <f>SUM(N155:N159)</f>
        <v>74</v>
      </c>
      <c r="O160" s="70">
        <f t="shared" ref="O160:AW160" si="42">SUM(O155:O159)</f>
        <v>74</v>
      </c>
      <c r="P160" s="70">
        <f t="shared" si="42"/>
        <v>5</v>
      </c>
      <c r="Q160" s="70">
        <f t="shared" si="42"/>
        <v>3</v>
      </c>
      <c r="R160" s="70">
        <f t="shared" si="42"/>
        <v>74</v>
      </c>
      <c r="S160" s="70">
        <f>SUM(S155:S159)</f>
        <v>74</v>
      </c>
      <c r="T160" s="70">
        <f t="shared" si="42"/>
        <v>5</v>
      </c>
      <c r="U160" s="70">
        <f t="shared" si="42"/>
        <v>5</v>
      </c>
      <c r="V160" s="70">
        <f t="shared" si="42"/>
        <v>4</v>
      </c>
      <c r="W160" s="70">
        <f t="shared" si="42"/>
        <v>4</v>
      </c>
      <c r="X160" s="70">
        <f t="shared" si="42"/>
        <v>74</v>
      </c>
      <c r="Y160" s="70">
        <f>SUM(Y155:Y159)</f>
        <v>74</v>
      </c>
      <c r="Z160" s="70">
        <f t="shared" si="42"/>
        <v>6</v>
      </c>
      <c r="AA160" s="70">
        <f t="shared" si="42"/>
        <v>6</v>
      </c>
      <c r="AB160" s="70">
        <f t="shared" si="42"/>
        <v>5</v>
      </c>
      <c r="AC160" s="70">
        <f t="shared" si="42"/>
        <v>5</v>
      </c>
      <c r="AD160" s="70">
        <f t="shared" si="42"/>
        <v>5</v>
      </c>
      <c r="AE160" s="70">
        <f t="shared" si="42"/>
        <v>4</v>
      </c>
      <c r="AF160" s="70">
        <f>SUM(AF155:AF159)</f>
        <v>5</v>
      </c>
      <c r="AG160" s="70">
        <f t="shared" si="42"/>
        <v>4</v>
      </c>
      <c r="AH160" s="70">
        <f t="shared" si="42"/>
        <v>5</v>
      </c>
      <c r="AI160" s="70">
        <f t="shared" si="42"/>
        <v>4</v>
      </c>
      <c r="AJ160" s="70">
        <f t="shared" si="42"/>
        <v>68</v>
      </c>
      <c r="AK160" s="70">
        <f t="shared" si="42"/>
        <v>68</v>
      </c>
      <c r="AL160" s="70">
        <f t="shared" si="42"/>
        <v>4</v>
      </c>
      <c r="AM160" s="70">
        <f t="shared" si="42"/>
        <v>4</v>
      </c>
      <c r="AN160" s="70">
        <f t="shared" si="42"/>
        <v>4</v>
      </c>
      <c r="AO160" s="70">
        <f t="shared" si="42"/>
        <v>4</v>
      </c>
      <c r="AP160" s="70">
        <f t="shared" si="42"/>
        <v>4</v>
      </c>
      <c r="AQ160" s="70">
        <f t="shared" si="42"/>
        <v>4</v>
      </c>
      <c r="AR160" s="70">
        <f t="shared" si="42"/>
        <v>26</v>
      </c>
      <c r="AS160" s="70">
        <f t="shared" si="42"/>
        <v>0</v>
      </c>
      <c r="AT160" s="70">
        <f t="shared" si="42"/>
        <v>0</v>
      </c>
      <c r="AU160" s="70">
        <f t="shared" si="42"/>
        <v>0</v>
      </c>
      <c r="AV160" s="70">
        <f t="shared" si="42"/>
        <v>26</v>
      </c>
      <c r="AW160" s="70">
        <f t="shared" si="42"/>
        <v>0</v>
      </c>
    </row>
    <row r="161" spans="1:50" s="86" customFormat="1" ht="15.75" x14ac:dyDescent="0.2">
      <c r="A161" s="114"/>
      <c r="B161" s="71"/>
      <c r="C161" s="72"/>
      <c r="D161" s="73"/>
      <c r="E161" s="73"/>
      <c r="F161" s="71"/>
      <c r="G161" s="71"/>
      <c r="H161" s="71"/>
      <c r="I161" s="67"/>
      <c r="J161" s="74"/>
      <c r="K161" s="95"/>
      <c r="L161" s="95"/>
      <c r="M161" s="74"/>
      <c r="N161" s="67"/>
      <c r="O161" s="67"/>
      <c r="P161" s="67"/>
      <c r="Q161" s="66"/>
      <c r="R161" s="67"/>
      <c r="S161" s="67"/>
      <c r="T161" s="67"/>
      <c r="U161" s="67"/>
      <c r="V161" s="67"/>
      <c r="W161" s="67"/>
      <c r="X161" s="67"/>
      <c r="Y161" s="67"/>
      <c r="Z161" s="66"/>
      <c r="AA161" s="66"/>
      <c r="AB161" s="66"/>
      <c r="AC161" s="66"/>
      <c r="AD161" s="66"/>
      <c r="AE161" s="66"/>
      <c r="AF161" s="66"/>
      <c r="AG161" s="66"/>
      <c r="AH161" s="66"/>
      <c r="AI161" s="66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</row>
    <row r="162" spans="1:50" s="62" customFormat="1" x14ac:dyDescent="0.2">
      <c r="A162" s="114"/>
      <c r="B162" s="71" t="s">
        <v>342</v>
      </c>
      <c r="C162" s="64" t="s">
        <v>601</v>
      </c>
      <c r="D162" s="73" t="s">
        <v>214</v>
      </c>
      <c r="E162" s="73" t="s">
        <v>215</v>
      </c>
      <c r="F162" s="71" t="s">
        <v>128</v>
      </c>
      <c r="G162" s="71" t="s">
        <v>512</v>
      </c>
      <c r="H162" s="146" t="s">
        <v>363</v>
      </c>
      <c r="I162" s="67" t="s">
        <v>243</v>
      </c>
      <c r="J162" s="74"/>
      <c r="K162" s="66"/>
      <c r="L162" s="66"/>
      <c r="M162" s="127"/>
      <c r="N162" s="66">
        <v>18</v>
      </c>
      <c r="O162" s="66">
        <v>18</v>
      </c>
      <c r="P162" s="66">
        <v>1</v>
      </c>
      <c r="Q162" s="66"/>
      <c r="R162" s="66">
        <v>18</v>
      </c>
      <c r="S162" s="66">
        <v>18</v>
      </c>
      <c r="T162" s="67">
        <v>1</v>
      </c>
      <c r="U162" s="67">
        <v>1</v>
      </c>
      <c r="V162" s="67">
        <v>1</v>
      </c>
      <c r="W162" s="67">
        <v>1</v>
      </c>
      <c r="X162" s="66">
        <v>18</v>
      </c>
      <c r="Y162" s="66">
        <v>18</v>
      </c>
      <c r="Z162" s="66">
        <v>1</v>
      </c>
      <c r="AA162" s="66">
        <v>1</v>
      </c>
      <c r="AB162" s="66">
        <v>1</v>
      </c>
      <c r="AC162" s="66">
        <v>1</v>
      </c>
      <c r="AD162" s="66">
        <v>1</v>
      </c>
      <c r="AE162" s="66">
        <v>1</v>
      </c>
      <c r="AF162" s="66">
        <v>1</v>
      </c>
      <c r="AG162" s="182">
        <v>0</v>
      </c>
      <c r="AH162" s="66">
        <v>1</v>
      </c>
      <c r="AI162" s="182">
        <v>0</v>
      </c>
      <c r="AJ162" s="66">
        <v>18</v>
      </c>
      <c r="AK162" s="66">
        <v>18</v>
      </c>
      <c r="AL162" s="67">
        <v>1</v>
      </c>
      <c r="AM162" s="67">
        <v>1</v>
      </c>
      <c r="AN162" s="67">
        <v>1</v>
      </c>
      <c r="AO162" s="67">
        <v>1</v>
      </c>
      <c r="AP162" s="67">
        <v>1</v>
      </c>
      <c r="AQ162" s="67">
        <v>1</v>
      </c>
    </row>
    <row r="163" spans="1:50" s="62" customFormat="1" x14ac:dyDescent="0.2">
      <c r="A163" s="114"/>
      <c r="B163" s="71" t="s">
        <v>342</v>
      </c>
      <c r="C163" s="64" t="s">
        <v>601</v>
      </c>
      <c r="D163" s="73" t="s">
        <v>212</v>
      </c>
      <c r="E163" s="73" t="s">
        <v>213</v>
      </c>
      <c r="F163" s="71" t="s">
        <v>126</v>
      </c>
      <c r="G163" s="71" t="s">
        <v>242</v>
      </c>
      <c r="H163" s="146" t="s">
        <v>363</v>
      </c>
      <c r="I163" s="67" t="s">
        <v>243</v>
      </c>
      <c r="J163" s="187">
        <v>15913</v>
      </c>
      <c r="K163" s="66"/>
      <c r="L163" s="66"/>
      <c r="M163" s="127"/>
      <c r="N163" s="66">
        <v>24</v>
      </c>
      <c r="O163" s="66">
        <v>24</v>
      </c>
      <c r="P163" s="66">
        <v>1</v>
      </c>
      <c r="Q163" s="66"/>
      <c r="R163" s="66">
        <v>24</v>
      </c>
      <c r="S163" s="66">
        <v>24</v>
      </c>
      <c r="T163" s="67">
        <v>1</v>
      </c>
      <c r="U163" s="67">
        <v>1</v>
      </c>
      <c r="V163" s="67">
        <v>1</v>
      </c>
      <c r="W163" s="67">
        <v>1</v>
      </c>
      <c r="X163" s="66">
        <v>24</v>
      </c>
      <c r="Y163" s="66">
        <v>24</v>
      </c>
      <c r="Z163" s="66">
        <v>2</v>
      </c>
      <c r="AA163" s="66">
        <v>2</v>
      </c>
      <c r="AB163" s="66">
        <v>2</v>
      </c>
      <c r="AC163" s="66">
        <v>1</v>
      </c>
      <c r="AD163" s="66">
        <v>2</v>
      </c>
      <c r="AE163" s="66">
        <v>2</v>
      </c>
      <c r="AF163" s="66">
        <v>2</v>
      </c>
      <c r="AG163" s="182">
        <v>0</v>
      </c>
      <c r="AH163" s="66">
        <v>2</v>
      </c>
      <c r="AI163" s="182">
        <v>0</v>
      </c>
      <c r="AJ163" s="66">
        <v>24</v>
      </c>
      <c r="AK163" s="66">
        <v>24</v>
      </c>
      <c r="AL163" s="67">
        <v>1</v>
      </c>
      <c r="AM163" s="67">
        <v>2</v>
      </c>
      <c r="AN163" s="67">
        <v>1</v>
      </c>
      <c r="AO163" s="67">
        <v>1</v>
      </c>
      <c r="AP163" s="67">
        <v>1</v>
      </c>
      <c r="AQ163" s="67">
        <v>1</v>
      </c>
    </row>
    <row r="164" spans="1:50" s="62" customFormat="1" x14ac:dyDescent="0.2">
      <c r="A164" s="114"/>
      <c r="B164" s="71" t="s">
        <v>342</v>
      </c>
      <c r="C164" s="64" t="s">
        <v>601</v>
      </c>
      <c r="D164" s="73" t="s">
        <v>216</v>
      </c>
      <c r="E164" s="73" t="s">
        <v>217</v>
      </c>
      <c r="F164" s="71" t="s">
        <v>128</v>
      </c>
      <c r="G164" s="71" t="s">
        <v>151</v>
      </c>
      <c r="H164" s="146" t="s">
        <v>363</v>
      </c>
      <c r="I164" s="67" t="s">
        <v>243</v>
      </c>
      <c r="J164" s="74"/>
      <c r="K164" s="66"/>
      <c r="L164" s="66"/>
      <c r="M164" s="127"/>
      <c r="N164" s="67">
        <v>6</v>
      </c>
      <c r="O164" s="67">
        <v>6</v>
      </c>
      <c r="P164" s="67">
        <v>1</v>
      </c>
      <c r="Q164" s="66"/>
      <c r="R164" s="67">
        <v>6</v>
      </c>
      <c r="S164" s="67">
        <v>6</v>
      </c>
      <c r="T164" s="67"/>
      <c r="U164" s="67"/>
      <c r="V164" s="67">
        <v>1</v>
      </c>
      <c r="W164" s="67">
        <v>1</v>
      </c>
      <c r="X164" s="67">
        <v>6</v>
      </c>
      <c r="Y164" s="67">
        <v>6</v>
      </c>
      <c r="Z164" s="66"/>
      <c r="AA164" s="66"/>
      <c r="AB164" s="66">
        <v>1</v>
      </c>
      <c r="AC164" s="66">
        <v>1</v>
      </c>
      <c r="AD164" s="66">
        <v>1</v>
      </c>
      <c r="AE164" s="66">
        <v>1</v>
      </c>
      <c r="AF164" s="66">
        <v>1</v>
      </c>
      <c r="AG164" s="182">
        <v>0</v>
      </c>
      <c r="AH164" s="66">
        <v>1</v>
      </c>
      <c r="AI164" s="182">
        <v>0</v>
      </c>
      <c r="AJ164" s="67">
        <v>0</v>
      </c>
      <c r="AK164" s="67">
        <v>0</v>
      </c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</row>
    <row r="165" spans="1:50" s="62" customFormat="1" ht="15" x14ac:dyDescent="0.2">
      <c r="A165" s="69"/>
      <c r="B165" s="69" t="s">
        <v>342</v>
      </c>
      <c r="C165" s="69"/>
      <c r="D165" s="69"/>
      <c r="E165" s="69" t="s">
        <v>354</v>
      </c>
      <c r="F165" s="69"/>
      <c r="G165" s="69"/>
      <c r="H165" s="69"/>
      <c r="I165" s="69"/>
      <c r="J165" s="69"/>
      <c r="K165" s="69"/>
      <c r="L165" s="69"/>
      <c r="M165" s="69"/>
      <c r="N165" s="70">
        <f t="shared" ref="N165:AW165" si="43">SUM(N162:N164)</f>
        <v>48</v>
      </c>
      <c r="O165" s="70">
        <f t="shared" si="43"/>
        <v>48</v>
      </c>
      <c r="P165" s="70">
        <f t="shared" si="43"/>
        <v>3</v>
      </c>
      <c r="Q165" s="70">
        <f t="shared" si="43"/>
        <v>0</v>
      </c>
      <c r="R165" s="70">
        <f t="shared" si="43"/>
        <v>48</v>
      </c>
      <c r="S165" s="70">
        <f>SUM(S162:S164)</f>
        <v>48</v>
      </c>
      <c r="T165" s="70">
        <f t="shared" si="43"/>
        <v>2</v>
      </c>
      <c r="U165" s="70">
        <f t="shared" si="43"/>
        <v>2</v>
      </c>
      <c r="V165" s="70">
        <f t="shared" si="43"/>
        <v>3</v>
      </c>
      <c r="W165" s="70">
        <f t="shared" si="43"/>
        <v>3</v>
      </c>
      <c r="X165" s="70">
        <f t="shared" si="43"/>
        <v>48</v>
      </c>
      <c r="Y165" s="70">
        <f>SUM(Y162:Y164)</f>
        <v>48</v>
      </c>
      <c r="Z165" s="70">
        <f t="shared" si="43"/>
        <v>3</v>
      </c>
      <c r="AA165" s="70">
        <f t="shared" si="43"/>
        <v>3</v>
      </c>
      <c r="AB165" s="70">
        <f t="shared" si="43"/>
        <v>4</v>
      </c>
      <c r="AC165" s="70">
        <f t="shared" si="43"/>
        <v>3</v>
      </c>
      <c r="AD165" s="70">
        <f t="shared" si="43"/>
        <v>4</v>
      </c>
      <c r="AE165" s="70">
        <f t="shared" si="43"/>
        <v>4</v>
      </c>
      <c r="AF165" s="70">
        <f t="shared" si="43"/>
        <v>4</v>
      </c>
      <c r="AG165" s="70">
        <f t="shared" si="43"/>
        <v>0</v>
      </c>
      <c r="AH165" s="70">
        <f t="shared" si="43"/>
        <v>4</v>
      </c>
      <c r="AI165" s="70">
        <f t="shared" si="43"/>
        <v>0</v>
      </c>
      <c r="AJ165" s="70">
        <f t="shared" si="43"/>
        <v>42</v>
      </c>
      <c r="AK165" s="70">
        <f t="shared" si="43"/>
        <v>42</v>
      </c>
      <c r="AL165" s="70">
        <f t="shared" si="43"/>
        <v>2</v>
      </c>
      <c r="AM165" s="70">
        <f t="shared" si="43"/>
        <v>3</v>
      </c>
      <c r="AN165" s="70">
        <f t="shared" si="43"/>
        <v>2</v>
      </c>
      <c r="AO165" s="70">
        <f t="shared" si="43"/>
        <v>2</v>
      </c>
      <c r="AP165" s="70">
        <f t="shared" si="43"/>
        <v>2</v>
      </c>
      <c r="AQ165" s="70">
        <f t="shared" si="43"/>
        <v>2</v>
      </c>
      <c r="AR165" s="70">
        <f t="shared" si="43"/>
        <v>0</v>
      </c>
      <c r="AS165" s="70">
        <f t="shared" si="43"/>
        <v>0</v>
      </c>
      <c r="AT165" s="70">
        <f t="shared" si="43"/>
        <v>0</v>
      </c>
      <c r="AU165" s="70">
        <f t="shared" si="43"/>
        <v>0</v>
      </c>
      <c r="AV165" s="70">
        <f t="shared" si="43"/>
        <v>0</v>
      </c>
      <c r="AW165" s="70">
        <f t="shared" si="43"/>
        <v>0</v>
      </c>
    </row>
    <row r="166" spans="1:50" s="62" customFormat="1" x14ac:dyDescent="0.2">
      <c r="A166" s="114"/>
      <c r="B166" s="71"/>
      <c r="C166" s="72"/>
      <c r="D166" s="73"/>
      <c r="E166" s="73"/>
      <c r="F166" s="71"/>
      <c r="G166" s="71"/>
      <c r="H166" s="71"/>
      <c r="I166" s="67"/>
      <c r="J166" s="74"/>
      <c r="K166" s="66"/>
      <c r="L166" s="66"/>
      <c r="M166" s="127"/>
      <c r="N166" s="67"/>
      <c r="O166" s="67"/>
      <c r="P166" s="67"/>
      <c r="Q166" s="66"/>
      <c r="R166" s="67"/>
      <c r="S166" s="67"/>
      <c r="T166" s="67"/>
      <c r="U166" s="67"/>
      <c r="V166" s="67"/>
      <c r="W166" s="67"/>
      <c r="X166" s="67"/>
      <c r="Y166" s="67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</row>
    <row r="167" spans="1:50" s="62" customFormat="1" x14ac:dyDescent="0.2">
      <c r="A167" s="114"/>
      <c r="B167" s="71" t="s">
        <v>347</v>
      </c>
      <c r="C167" s="64" t="s">
        <v>601</v>
      </c>
      <c r="D167" s="73" t="s">
        <v>172</v>
      </c>
      <c r="E167" s="73" t="s">
        <v>76</v>
      </c>
      <c r="F167" s="71" t="s">
        <v>128</v>
      </c>
      <c r="G167" s="71" t="s">
        <v>352</v>
      </c>
      <c r="H167" s="146" t="s">
        <v>363</v>
      </c>
      <c r="I167" s="115" t="s">
        <v>243</v>
      </c>
      <c r="J167" s="187">
        <v>15518</v>
      </c>
      <c r="K167" s="66"/>
      <c r="L167" s="66"/>
      <c r="M167" s="127"/>
      <c r="N167" s="67">
        <v>24</v>
      </c>
      <c r="O167" s="67">
        <v>24</v>
      </c>
      <c r="P167" s="67">
        <v>1</v>
      </c>
      <c r="Q167" s="66"/>
      <c r="R167" s="67">
        <v>24</v>
      </c>
      <c r="S167" s="67">
        <v>24</v>
      </c>
      <c r="T167" s="67">
        <v>1</v>
      </c>
      <c r="U167" s="67">
        <v>1</v>
      </c>
      <c r="V167" s="67">
        <v>1</v>
      </c>
      <c r="W167" s="67">
        <v>1</v>
      </c>
      <c r="X167" s="67">
        <v>24</v>
      </c>
      <c r="Y167" s="67">
        <v>24</v>
      </c>
      <c r="Z167" s="66">
        <v>2</v>
      </c>
      <c r="AA167" s="66">
        <v>2</v>
      </c>
      <c r="AB167" s="66">
        <v>2</v>
      </c>
      <c r="AC167" s="66">
        <v>2</v>
      </c>
      <c r="AD167" s="66">
        <v>2</v>
      </c>
      <c r="AE167" s="66">
        <v>2</v>
      </c>
      <c r="AF167" s="66">
        <v>2</v>
      </c>
      <c r="AG167" s="66">
        <v>2</v>
      </c>
      <c r="AH167" s="66">
        <v>2</v>
      </c>
      <c r="AI167" s="66">
        <v>2</v>
      </c>
      <c r="AJ167" s="67">
        <v>24</v>
      </c>
      <c r="AK167" s="67">
        <v>24</v>
      </c>
      <c r="AL167" s="67">
        <v>1</v>
      </c>
      <c r="AM167" s="67">
        <v>1</v>
      </c>
      <c r="AN167" s="67">
        <v>1</v>
      </c>
      <c r="AO167" s="67">
        <v>1</v>
      </c>
      <c r="AP167" s="67">
        <v>1</v>
      </c>
      <c r="AQ167" s="67">
        <v>1</v>
      </c>
      <c r="AR167" s="67"/>
      <c r="AS167" s="67"/>
      <c r="AT167" s="67"/>
      <c r="AU167" s="67"/>
      <c r="AV167" s="67"/>
      <c r="AW167" s="67"/>
    </row>
    <row r="168" spans="1:50" s="62" customFormat="1" x14ac:dyDescent="0.2">
      <c r="A168" s="114"/>
      <c r="B168" s="71" t="s">
        <v>347</v>
      </c>
      <c r="C168" s="64" t="s">
        <v>601</v>
      </c>
      <c r="D168" s="73" t="s">
        <v>87</v>
      </c>
      <c r="E168" s="73" t="s">
        <v>88</v>
      </c>
      <c r="F168" s="71" t="s">
        <v>125</v>
      </c>
      <c r="G168" s="71" t="s">
        <v>151</v>
      </c>
      <c r="H168" s="146" t="s">
        <v>363</v>
      </c>
      <c r="I168" s="67" t="s">
        <v>243</v>
      </c>
      <c r="J168" s="74"/>
      <c r="K168" s="95"/>
      <c r="L168" s="95"/>
      <c r="M168" s="74"/>
      <c r="N168" s="66">
        <v>6</v>
      </c>
      <c r="O168" s="66">
        <v>5</v>
      </c>
      <c r="P168" s="66">
        <v>1</v>
      </c>
      <c r="Q168" s="66"/>
      <c r="R168" s="66">
        <v>6</v>
      </c>
      <c r="S168" s="66">
        <v>5</v>
      </c>
      <c r="T168" s="67">
        <v>1</v>
      </c>
      <c r="U168" s="67">
        <v>1</v>
      </c>
      <c r="V168" s="67"/>
      <c r="W168" s="67"/>
      <c r="X168" s="66">
        <v>6</v>
      </c>
      <c r="Y168" s="66">
        <v>5</v>
      </c>
      <c r="Z168" s="66">
        <v>1</v>
      </c>
      <c r="AA168" s="182">
        <v>0</v>
      </c>
      <c r="AB168" s="66">
        <v>0</v>
      </c>
      <c r="AC168" s="66"/>
      <c r="AD168" s="66"/>
      <c r="AE168" s="66"/>
      <c r="AF168" s="67"/>
      <c r="AG168" s="67"/>
      <c r="AH168" s="67"/>
      <c r="AI168" s="67"/>
      <c r="AJ168" s="66">
        <v>0</v>
      </c>
      <c r="AK168" s="66">
        <v>0</v>
      </c>
      <c r="AL168" s="67"/>
      <c r="AN168" s="67"/>
      <c r="AO168" s="67"/>
      <c r="AP168" s="67"/>
      <c r="AQ168" s="67"/>
      <c r="AX168" s="192" t="s">
        <v>617</v>
      </c>
    </row>
    <row r="169" spans="1:50" s="62" customFormat="1" x14ac:dyDescent="0.2">
      <c r="A169" s="114"/>
      <c r="B169" s="71" t="s">
        <v>347</v>
      </c>
      <c r="C169" s="64" t="s">
        <v>601</v>
      </c>
      <c r="D169" s="73" t="s">
        <v>31</v>
      </c>
      <c r="E169" s="73" t="s">
        <v>32</v>
      </c>
      <c r="F169" s="71" t="s">
        <v>128</v>
      </c>
      <c r="G169" s="71" t="s">
        <v>512</v>
      </c>
      <c r="H169" s="146" t="s">
        <v>363</v>
      </c>
      <c r="I169" s="67" t="s">
        <v>243</v>
      </c>
      <c r="J169" s="74"/>
      <c r="K169" s="66"/>
      <c r="L169" s="66"/>
      <c r="M169" s="127"/>
      <c r="N169" s="67">
        <v>18</v>
      </c>
      <c r="O169" s="67">
        <v>18</v>
      </c>
      <c r="P169" s="67">
        <v>1</v>
      </c>
      <c r="Q169" s="66"/>
      <c r="R169" s="67">
        <v>18</v>
      </c>
      <c r="S169" s="67">
        <v>18</v>
      </c>
      <c r="T169" s="67">
        <v>1</v>
      </c>
      <c r="U169" s="67">
        <v>1</v>
      </c>
      <c r="V169" s="67">
        <v>1</v>
      </c>
      <c r="W169" s="67">
        <v>1</v>
      </c>
      <c r="X169" s="67">
        <v>18</v>
      </c>
      <c r="Y169" s="67">
        <v>18</v>
      </c>
      <c r="Z169" s="66">
        <v>1</v>
      </c>
      <c r="AA169" s="66">
        <v>1</v>
      </c>
      <c r="AB169" s="66">
        <v>1</v>
      </c>
      <c r="AC169" s="66">
        <v>1</v>
      </c>
      <c r="AD169" s="66">
        <v>1</v>
      </c>
      <c r="AE169" s="66">
        <v>1</v>
      </c>
      <c r="AF169" s="66">
        <v>1</v>
      </c>
      <c r="AG169" s="182">
        <v>0</v>
      </c>
      <c r="AH169" s="66">
        <v>1</v>
      </c>
      <c r="AI169" s="182">
        <v>0</v>
      </c>
      <c r="AJ169" s="67">
        <v>18</v>
      </c>
      <c r="AK169" s="67">
        <v>18</v>
      </c>
      <c r="AL169" s="67">
        <v>1</v>
      </c>
      <c r="AM169" s="67">
        <v>1</v>
      </c>
      <c r="AN169" s="67">
        <v>1</v>
      </c>
      <c r="AO169" s="67">
        <v>1</v>
      </c>
      <c r="AP169" s="67">
        <v>1</v>
      </c>
      <c r="AQ169" s="67">
        <v>1</v>
      </c>
      <c r="AR169" s="67"/>
      <c r="AS169" s="67"/>
      <c r="AT169" s="67"/>
      <c r="AU169" s="67"/>
      <c r="AV169" s="67"/>
      <c r="AW169" s="67"/>
    </row>
    <row r="170" spans="1:50" s="62" customFormat="1" ht="15" x14ac:dyDescent="0.2">
      <c r="A170" s="69"/>
      <c r="B170" s="69" t="s">
        <v>347</v>
      </c>
      <c r="C170" s="69"/>
      <c r="D170" s="69"/>
      <c r="E170" s="69" t="s">
        <v>354</v>
      </c>
      <c r="F170" s="69"/>
      <c r="G170" s="69"/>
      <c r="H170" s="69"/>
      <c r="I170" s="69"/>
      <c r="J170" s="69"/>
      <c r="K170" s="69"/>
      <c r="L170" s="69"/>
      <c r="M170" s="69"/>
      <c r="N170" s="70">
        <f t="shared" ref="N170:AW170" si="44">SUM(N167:N169)</f>
        <v>48</v>
      </c>
      <c r="O170" s="70">
        <f t="shared" si="44"/>
        <v>47</v>
      </c>
      <c r="P170" s="70">
        <f t="shared" si="44"/>
        <v>3</v>
      </c>
      <c r="Q170" s="70">
        <f t="shared" si="44"/>
        <v>0</v>
      </c>
      <c r="R170" s="70">
        <f t="shared" si="44"/>
        <v>48</v>
      </c>
      <c r="S170" s="70">
        <f>SUM(S167:S169)</f>
        <v>47</v>
      </c>
      <c r="T170" s="70">
        <f t="shared" si="44"/>
        <v>3</v>
      </c>
      <c r="U170" s="70">
        <f t="shared" si="44"/>
        <v>3</v>
      </c>
      <c r="V170" s="70">
        <f t="shared" si="44"/>
        <v>2</v>
      </c>
      <c r="W170" s="70">
        <f t="shared" si="44"/>
        <v>2</v>
      </c>
      <c r="X170" s="70">
        <f t="shared" si="44"/>
        <v>48</v>
      </c>
      <c r="Y170" s="70">
        <f>SUM(Y167:Y169)</f>
        <v>47</v>
      </c>
      <c r="Z170" s="70">
        <f t="shared" si="44"/>
        <v>4</v>
      </c>
      <c r="AA170" s="70">
        <f t="shared" si="44"/>
        <v>3</v>
      </c>
      <c r="AB170" s="70">
        <f t="shared" si="44"/>
        <v>3</v>
      </c>
      <c r="AC170" s="70">
        <f t="shared" si="44"/>
        <v>3</v>
      </c>
      <c r="AD170" s="70">
        <f t="shared" si="44"/>
        <v>3</v>
      </c>
      <c r="AE170" s="70">
        <f t="shared" si="44"/>
        <v>3</v>
      </c>
      <c r="AF170" s="70">
        <f t="shared" si="44"/>
        <v>3</v>
      </c>
      <c r="AG170" s="70">
        <f t="shared" si="44"/>
        <v>2</v>
      </c>
      <c r="AH170" s="70">
        <f t="shared" si="44"/>
        <v>3</v>
      </c>
      <c r="AI170" s="70">
        <f t="shared" si="44"/>
        <v>2</v>
      </c>
      <c r="AJ170" s="70">
        <f t="shared" si="44"/>
        <v>42</v>
      </c>
      <c r="AK170" s="70">
        <f t="shared" si="44"/>
        <v>42</v>
      </c>
      <c r="AL170" s="70">
        <f t="shared" si="44"/>
        <v>2</v>
      </c>
      <c r="AM170" s="70">
        <f t="shared" si="44"/>
        <v>2</v>
      </c>
      <c r="AN170" s="70">
        <f t="shared" si="44"/>
        <v>2</v>
      </c>
      <c r="AO170" s="70">
        <f t="shared" si="44"/>
        <v>2</v>
      </c>
      <c r="AP170" s="70">
        <f t="shared" si="44"/>
        <v>2</v>
      </c>
      <c r="AQ170" s="70">
        <f t="shared" si="44"/>
        <v>2</v>
      </c>
      <c r="AR170" s="70">
        <f t="shared" si="44"/>
        <v>0</v>
      </c>
      <c r="AS170" s="70">
        <f t="shared" si="44"/>
        <v>0</v>
      </c>
      <c r="AT170" s="70">
        <f t="shared" si="44"/>
        <v>0</v>
      </c>
      <c r="AU170" s="70">
        <f t="shared" si="44"/>
        <v>0</v>
      </c>
      <c r="AV170" s="70">
        <f t="shared" si="44"/>
        <v>0</v>
      </c>
      <c r="AW170" s="70">
        <f t="shared" si="44"/>
        <v>0</v>
      </c>
    </row>
    <row r="171" spans="1:50" s="62" customFormat="1" x14ac:dyDescent="0.2">
      <c r="A171" s="114"/>
      <c r="B171" s="71"/>
      <c r="C171" s="72"/>
      <c r="D171" s="73"/>
      <c r="E171" s="73"/>
      <c r="F171" s="71"/>
      <c r="G171" s="71"/>
      <c r="H171" s="71"/>
      <c r="I171" s="67"/>
      <c r="J171" s="74"/>
      <c r="K171" s="66"/>
      <c r="L171" s="66"/>
      <c r="M171" s="127"/>
      <c r="N171" s="67"/>
      <c r="O171" s="67"/>
      <c r="P171" s="67"/>
      <c r="Q171" s="66"/>
      <c r="R171" s="67"/>
      <c r="S171" s="67"/>
      <c r="T171" s="67"/>
      <c r="U171" s="67"/>
      <c r="V171" s="67"/>
      <c r="W171" s="67"/>
      <c r="X171" s="67"/>
      <c r="Y171" s="67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</row>
    <row r="172" spans="1:50" s="62" customFormat="1" ht="15.75" x14ac:dyDescent="0.2">
      <c r="A172" s="76"/>
      <c r="B172" s="71" t="s">
        <v>334</v>
      </c>
      <c r="C172" s="64" t="s">
        <v>601</v>
      </c>
      <c r="D172" s="73" t="s">
        <v>142</v>
      </c>
      <c r="E172" s="73" t="s">
        <v>143</v>
      </c>
      <c r="F172" s="71" t="s">
        <v>128</v>
      </c>
      <c r="G172" s="71" t="s">
        <v>151</v>
      </c>
      <c r="H172" s="146" t="s">
        <v>363</v>
      </c>
      <c r="I172" s="123" t="s">
        <v>243</v>
      </c>
      <c r="J172" s="126"/>
      <c r="K172" s="156" t="s">
        <v>419</v>
      </c>
      <c r="L172" s="95"/>
      <c r="M172" s="74"/>
      <c r="N172" s="66">
        <v>6</v>
      </c>
      <c r="O172" s="66">
        <v>6</v>
      </c>
      <c r="P172" s="67">
        <v>1</v>
      </c>
      <c r="Q172" s="67">
        <v>1</v>
      </c>
      <c r="R172" s="66">
        <v>6</v>
      </c>
      <c r="S172" s="66">
        <v>6</v>
      </c>
      <c r="T172" s="67">
        <v>0</v>
      </c>
      <c r="U172" s="67">
        <v>1</v>
      </c>
      <c r="V172" s="67">
        <v>1</v>
      </c>
      <c r="W172" s="67">
        <v>1</v>
      </c>
      <c r="X172" s="66">
        <v>6</v>
      </c>
      <c r="Y172" s="66">
        <v>6</v>
      </c>
      <c r="Z172" s="66">
        <v>0</v>
      </c>
      <c r="AA172" s="66">
        <v>1</v>
      </c>
      <c r="AB172" s="66">
        <v>1</v>
      </c>
      <c r="AC172" s="66">
        <v>1</v>
      </c>
      <c r="AD172" s="66">
        <v>1</v>
      </c>
      <c r="AE172" s="66">
        <v>1</v>
      </c>
      <c r="AF172" s="67">
        <v>1</v>
      </c>
      <c r="AG172" s="66">
        <v>1</v>
      </c>
      <c r="AH172" s="67">
        <v>1</v>
      </c>
      <c r="AI172" s="67">
        <v>1</v>
      </c>
      <c r="AJ172" s="66">
        <v>0</v>
      </c>
      <c r="AK172" s="66">
        <v>0</v>
      </c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</row>
    <row r="173" spans="1:50" s="62" customFormat="1" ht="15" x14ac:dyDescent="0.2">
      <c r="A173" s="69"/>
      <c r="B173" s="69" t="s">
        <v>334</v>
      </c>
      <c r="C173" s="69"/>
      <c r="D173" s="69"/>
      <c r="E173" s="69" t="s">
        <v>354</v>
      </c>
      <c r="F173" s="69"/>
      <c r="G173" s="69"/>
      <c r="H173" s="69"/>
      <c r="I173" s="69"/>
      <c r="J173" s="69"/>
      <c r="K173" s="69"/>
      <c r="L173" s="69"/>
      <c r="M173" s="69"/>
      <c r="N173" s="70">
        <f t="shared" ref="N173:AI173" si="45">SUM(N172:N172)</f>
        <v>6</v>
      </c>
      <c r="O173" s="70">
        <f t="shared" si="45"/>
        <v>6</v>
      </c>
      <c r="P173" s="70">
        <f t="shared" si="45"/>
        <v>1</v>
      </c>
      <c r="Q173" s="70">
        <f t="shared" si="45"/>
        <v>1</v>
      </c>
      <c r="R173" s="70">
        <f>SUM(R172:R172)</f>
        <v>6</v>
      </c>
      <c r="S173" s="70">
        <f>SUM(S172:S172)</f>
        <v>6</v>
      </c>
      <c r="T173" s="70">
        <f t="shared" si="45"/>
        <v>0</v>
      </c>
      <c r="U173" s="70">
        <f t="shared" si="45"/>
        <v>1</v>
      </c>
      <c r="V173" s="70">
        <f t="shared" si="45"/>
        <v>1</v>
      </c>
      <c r="W173" s="70">
        <f t="shared" si="45"/>
        <v>1</v>
      </c>
      <c r="X173" s="70">
        <f>SUM(X172:X172)</f>
        <v>6</v>
      </c>
      <c r="Y173" s="70">
        <f>SUM(Y172:Y172)</f>
        <v>6</v>
      </c>
      <c r="Z173" s="70">
        <f t="shared" si="45"/>
        <v>0</v>
      </c>
      <c r="AA173" s="70">
        <f t="shared" si="45"/>
        <v>1</v>
      </c>
      <c r="AB173" s="70">
        <f t="shared" si="45"/>
        <v>1</v>
      </c>
      <c r="AC173" s="70">
        <f t="shared" si="45"/>
        <v>1</v>
      </c>
      <c r="AD173" s="70">
        <f t="shared" si="45"/>
        <v>1</v>
      </c>
      <c r="AE173" s="70">
        <f t="shared" si="45"/>
        <v>1</v>
      </c>
      <c r="AF173" s="70">
        <f>SUM(AF172:AF172)</f>
        <v>1</v>
      </c>
      <c r="AG173" s="70">
        <f t="shared" si="45"/>
        <v>1</v>
      </c>
      <c r="AH173" s="70">
        <f t="shared" si="45"/>
        <v>1</v>
      </c>
      <c r="AI173" s="70">
        <f t="shared" si="45"/>
        <v>1</v>
      </c>
      <c r="AJ173" s="70">
        <f>SUM(AJ172:AJ172)</f>
        <v>0</v>
      </c>
      <c r="AK173" s="70">
        <f>SUM(AK172:AK172)</f>
        <v>0</v>
      </c>
      <c r="AL173" s="70">
        <f t="shared" ref="AL173:AW173" si="46">SUM(AL172:AL172)</f>
        <v>0</v>
      </c>
      <c r="AM173" s="70">
        <f t="shared" si="46"/>
        <v>0</v>
      </c>
      <c r="AN173" s="70">
        <f t="shared" si="46"/>
        <v>0</v>
      </c>
      <c r="AO173" s="70">
        <f t="shared" si="46"/>
        <v>0</v>
      </c>
      <c r="AP173" s="70">
        <f t="shared" si="46"/>
        <v>0</v>
      </c>
      <c r="AQ173" s="70">
        <f t="shared" si="46"/>
        <v>0</v>
      </c>
      <c r="AR173" s="70">
        <f t="shared" si="46"/>
        <v>0</v>
      </c>
      <c r="AS173" s="70">
        <f t="shared" si="46"/>
        <v>0</v>
      </c>
      <c r="AT173" s="70">
        <f t="shared" si="46"/>
        <v>0</v>
      </c>
      <c r="AU173" s="70">
        <f t="shared" si="46"/>
        <v>0</v>
      </c>
      <c r="AV173" s="70">
        <f t="shared" si="46"/>
        <v>0</v>
      </c>
      <c r="AW173" s="70">
        <f t="shared" si="46"/>
        <v>0</v>
      </c>
    </row>
    <row r="174" spans="1:50" s="62" customFormat="1" ht="15.75" x14ac:dyDescent="0.2">
      <c r="A174" s="76"/>
      <c r="B174" s="71"/>
      <c r="C174" s="72"/>
      <c r="D174" s="73"/>
      <c r="E174" s="73"/>
      <c r="F174" s="71"/>
      <c r="G174" s="71"/>
      <c r="H174" s="71"/>
      <c r="I174" s="123"/>
      <c r="J174" s="126"/>
      <c r="K174" s="132"/>
      <c r="L174" s="95"/>
      <c r="M174" s="74"/>
      <c r="N174" s="66"/>
      <c r="O174" s="67"/>
      <c r="P174" s="67"/>
      <c r="Q174" s="67"/>
      <c r="R174" s="66"/>
      <c r="S174" s="67"/>
      <c r="T174" s="67"/>
      <c r="U174" s="67"/>
      <c r="V174" s="67"/>
      <c r="W174" s="67"/>
      <c r="X174" s="66"/>
      <c r="Y174" s="67"/>
      <c r="Z174" s="66"/>
      <c r="AA174" s="66"/>
      <c r="AB174" s="66"/>
      <c r="AC174" s="66"/>
      <c r="AD174" s="66"/>
      <c r="AE174" s="66"/>
      <c r="AF174" s="67"/>
      <c r="AG174" s="66"/>
      <c r="AH174" s="67"/>
      <c r="AI174" s="67"/>
      <c r="AJ174" s="66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</row>
    <row r="175" spans="1:50" s="62" customFormat="1" ht="15.75" x14ac:dyDescent="0.2">
      <c r="A175" s="116"/>
      <c r="B175" s="64" t="s">
        <v>337</v>
      </c>
      <c r="C175" s="64" t="s">
        <v>601</v>
      </c>
      <c r="D175" s="73" t="s">
        <v>144</v>
      </c>
      <c r="E175" s="73" t="s">
        <v>183</v>
      </c>
      <c r="F175" s="64" t="s">
        <v>128</v>
      </c>
      <c r="G175" s="71" t="s">
        <v>151</v>
      </c>
      <c r="H175" s="146" t="s">
        <v>363</v>
      </c>
      <c r="I175" s="123" t="s">
        <v>243</v>
      </c>
      <c r="J175" s="124"/>
      <c r="K175" s="87"/>
      <c r="L175" s="87"/>
      <c r="M175" s="124"/>
      <c r="N175" s="67">
        <v>6</v>
      </c>
      <c r="O175" s="67">
        <v>6</v>
      </c>
      <c r="P175" s="67">
        <v>1</v>
      </c>
      <c r="Q175" s="66"/>
      <c r="R175" s="67">
        <v>6</v>
      </c>
      <c r="S175" s="67">
        <v>6</v>
      </c>
      <c r="T175" s="67">
        <v>1</v>
      </c>
      <c r="U175" s="67">
        <v>1</v>
      </c>
      <c r="V175" s="67"/>
      <c r="W175" s="67"/>
      <c r="X175" s="67">
        <v>6</v>
      </c>
      <c r="Y175" s="67">
        <v>6</v>
      </c>
      <c r="Z175" s="66">
        <v>1</v>
      </c>
      <c r="AA175" s="66">
        <v>1</v>
      </c>
      <c r="AB175" s="66"/>
      <c r="AC175" s="66"/>
      <c r="AD175" s="66">
        <v>0</v>
      </c>
      <c r="AE175" s="66">
        <v>1</v>
      </c>
      <c r="AF175" s="66"/>
      <c r="AG175" s="66"/>
      <c r="AH175" s="66"/>
      <c r="AI175" s="66"/>
      <c r="AJ175" s="67">
        <v>0</v>
      </c>
      <c r="AK175" s="67">
        <v>0</v>
      </c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</row>
    <row r="176" spans="1:50" s="62" customFormat="1" ht="15.75" x14ac:dyDescent="0.2">
      <c r="A176" s="116"/>
      <c r="B176" s="64" t="s">
        <v>337</v>
      </c>
      <c r="C176" s="64" t="s">
        <v>601</v>
      </c>
      <c r="D176" s="73" t="s">
        <v>145</v>
      </c>
      <c r="E176" s="73" t="s">
        <v>146</v>
      </c>
      <c r="F176" s="64" t="s">
        <v>128</v>
      </c>
      <c r="G176" s="71" t="s">
        <v>512</v>
      </c>
      <c r="H176" s="146" t="s">
        <v>363</v>
      </c>
      <c r="I176" s="123" t="s">
        <v>243</v>
      </c>
      <c r="J176" s="124"/>
      <c r="K176" s="87"/>
      <c r="L176" s="87"/>
      <c r="M176" s="124"/>
      <c r="N176" s="66">
        <v>14</v>
      </c>
      <c r="O176" s="66">
        <v>14</v>
      </c>
      <c r="P176" s="67">
        <v>1</v>
      </c>
      <c r="Q176" s="123"/>
      <c r="R176" s="67">
        <v>14</v>
      </c>
      <c r="S176" s="66">
        <v>14</v>
      </c>
      <c r="T176" s="67">
        <v>1</v>
      </c>
      <c r="U176" s="67">
        <v>1</v>
      </c>
      <c r="V176" s="67">
        <v>1</v>
      </c>
      <c r="W176" s="67">
        <v>1</v>
      </c>
      <c r="X176" s="67">
        <v>14</v>
      </c>
      <c r="Y176" s="66">
        <v>14</v>
      </c>
      <c r="Z176" s="66">
        <v>1</v>
      </c>
      <c r="AA176" s="66">
        <v>1</v>
      </c>
      <c r="AB176" s="66">
        <v>1</v>
      </c>
      <c r="AC176" s="66">
        <v>1</v>
      </c>
      <c r="AD176" s="66">
        <v>1</v>
      </c>
      <c r="AE176" s="123">
        <v>1</v>
      </c>
      <c r="AF176" s="66">
        <v>1</v>
      </c>
      <c r="AG176" s="182">
        <v>0</v>
      </c>
      <c r="AH176" s="66">
        <v>1</v>
      </c>
      <c r="AI176" s="182">
        <v>0</v>
      </c>
      <c r="AJ176" s="67">
        <v>14</v>
      </c>
      <c r="AK176" s="66">
        <v>14</v>
      </c>
      <c r="AL176" s="67">
        <v>1</v>
      </c>
      <c r="AM176" s="67">
        <v>1</v>
      </c>
      <c r="AN176" s="67">
        <v>1</v>
      </c>
      <c r="AO176" s="67">
        <v>1</v>
      </c>
      <c r="AP176" s="67">
        <v>1</v>
      </c>
      <c r="AQ176" s="67">
        <v>1</v>
      </c>
      <c r="AR176" s="86"/>
      <c r="AS176" s="86"/>
      <c r="AT176" s="86"/>
      <c r="AU176" s="86"/>
      <c r="AV176" s="86"/>
      <c r="AW176" s="86"/>
    </row>
    <row r="177" spans="1:49" s="62" customFormat="1" ht="15" x14ac:dyDescent="0.2">
      <c r="A177" s="69"/>
      <c r="B177" s="69" t="s">
        <v>337</v>
      </c>
      <c r="C177" s="69"/>
      <c r="D177" s="69"/>
      <c r="E177" s="69" t="s">
        <v>354</v>
      </c>
      <c r="F177" s="69"/>
      <c r="G177" s="69"/>
      <c r="H177" s="69"/>
      <c r="I177" s="69"/>
      <c r="J177" s="69"/>
      <c r="K177" s="69"/>
      <c r="L177" s="69"/>
      <c r="M177" s="69"/>
      <c r="N177" s="70">
        <f t="shared" ref="N177:AW177" si="47">SUM(N175:N176)</f>
        <v>20</v>
      </c>
      <c r="O177" s="70">
        <f t="shared" si="47"/>
        <v>20</v>
      </c>
      <c r="P177" s="70">
        <f t="shared" si="47"/>
        <v>2</v>
      </c>
      <c r="Q177" s="70">
        <f t="shared" si="47"/>
        <v>0</v>
      </c>
      <c r="R177" s="70">
        <f t="shared" si="47"/>
        <v>20</v>
      </c>
      <c r="S177" s="70">
        <f>SUM(S175:S176)</f>
        <v>20</v>
      </c>
      <c r="T177" s="70">
        <f t="shared" si="47"/>
        <v>2</v>
      </c>
      <c r="U177" s="70">
        <f t="shared" si="47"/>
        <v>2</v>
      </c>
      <c r="V177" s="70">
        <f t="shared" si="47"/>
        <v>1</v>
      </c>
      <c r="W177" s="70">
        <f t="shared" si="47"/>
        <v>1</v>
      </c>
      <c r="X177" s="70">
        <f t="shared" si="47"/>
        <v>20</v>
      </c>
      <c r="Y177" s="70">
        <f>SUM(Y175:Y176)</f>
        <v>20</v>
      </c>
      <c r="Z177" s="70">
        <f t="shared" si="47"/>
        <v>2</v>
      </c>
      <c r="AA177" s="70">
        <f t="shared" si="47"/>
        <v>2</v>
      </c>
      <c r="AB177" s="70">
        <f t="shared" si="47"/>
        <v>1</v>
      </c>
      <c r="AC177" s="70">
        <f t="shared" si="47"/>
        <v>1</v>
      </c>
      <c r="AD177" s="70">
        <f t="shared" si="47"/>
        <v>1</v>
      </c>
      <c r="AE177" s="70">
        <f t="shared" si="47"/>
        <v>2</v>
      </c>
      <c r="AF177" s="70">
        <f t="shared" si="47"/>
        <v>1</v>
      </c>
      <c r="AG177" s="70">
        <f t="shared" si="47"/>
        <v>0</v>
      </c>
      <c r="AH177" s="70">
        <f t="shared" si="47"/>
        <v>1</v>
      </c>
      <c r="AI177" s="70">
        <f t="shared" si="47"/>
        <v>0</v>
      </c>
      <c r="AJ177" s="70">
        <f t="shared" si="47"/>
        <v>14</v>
      </c>
      <c r="AK177" s="70">
        <f t="shared" si="47"/>
        <v>14</v>
      </c>
      <c r="AL177" s="70">
        <f t="shared" si="47"/>
        <v>1</v>
      </c>
      <c r="AM177" s="70">
        <f t="shared" si="47"/>
        <v>1</v>
      </c>
      <c r="AN177" s="70">
        <f t="shared" si="47"/>
        <v>1</v>
      </c>
      <c r="AO177" s="70">
        <f t="shared" si="47"/>
        <v>1</v>
      </c>
      <c r="AP177" s="70">
        <f t="shared" si="47"/>
        <v>1</v>
      </c>
      <c r="AQ177" s="70">
        <f t="shared" si="47"/>
        <v>1</v>
      </c>
      <c r="AR177" s="70">
        <f t="shared" si="47"/>
        <v>0</v>
      </c>
      <c r="AS177" s="70">
        <f t="shared" si="47"/>
        <v>0</v>
      </c>
      <c r="AT177" s="70">
        <f t="shared" si="47"/>
        <v>0</v>
      </c>
      <c r="AU177" s="70">
        <f t="shared" si="47"/>
        <v>0</v>
      </c>
      <c r="AV177" s="70">
        <f t="shared" si="47"/>
        <v>0</v>
      </c>
      <c r="AW177" s="70">
        <f t="shared" si="47"/>
        <v>0</v>
      </c>
    </row>
    <row r="178" spans="1:49" s="62" customFormat="1" ht="15.75" x14ac:dyDescent="0.2">
      <c r="A178" s="116"/>
      <c r="B178" s="64"/>
      <c r="C178" s="64"/>
      <c r="D178" s="73"/>
      <c r="E178" s="73"/>
      <c r="F178" s="64"/>
      <c r="G178" s="73"/>
      <c r="H178" s="71"/>
      <c r="I178" s="123"/>
      <c r="J178" s="124">
        <f>SUM(J4:J177)</f>
        <v>340747</v>
      </c>
      <c r="K178" s="87"/>
      <c r="L178" s="87"/>
      <c r="M178" s="124"/>
      <c r="N178" s="286"/>
      <c r="O178" s="123"/>
      <c r="P178" s="286">
        <f>SUM(P3:P177)/2</f>
        <v>100</v>
      </c>
      <c r="Q178" s="286">
        <f>SUM(Q3:Q177)/2</f>
        <v>46</v>
      </c>
      <c r="R178" s="123"/>
      <c r="S178" s="123"/>
      <c r="T178" s="286">
        <f>SUM(T3:T177)/2</f>
        <v>91</v>
      </c>
      <c r="U178" s="286">
        <f>SUM(U3:U177)/2</f>
        <v>91</v>
      </c>
      <c r="V178" s="286">
        <f>SUM(V3:V177)/2</f>
        <v>90</v>
      </c>
      <c r="W178" s="286">
        <f>SUM(W3:W177)/2</f>
        <v>91</v>
      </c>
      <c r="X178" s="123"/>
      <c r="Y178" s="123"/>
      <c r="Z178" s="286">
        <f t="shared" ref="Z178:AI178" si="48">SUM(Z3:Z177)/2</f>
        <v>111</v>
      </c>
      <c r="AA178" s="286">
        <f t="shared" si="48"/>
        <v>104</v>
      </c>
      <c r="AB178" s="286">
        <f t="shared" si="48"/>
        <v>110</v>
      </c>
      <c r="AC178" s="286">
        <f t="shared" si="48"/>
        <v>103</v>
      </c>
      <c r="AD178" s="286">
        <f t="shared" si="48"/>
        <v>110</v>
      </c>
      <c r="AE178" s="286">
        <f t="shared" si="48"/>
        <v>103</v>
      </c>
      <c r="AF178" s="286">
        <f t="shared" si="48"/>
        <v>109</v>
      </c>
      <c r="AG178" s="286">
        <f t="shared" si="48"/>
        <v>92</v>
      </c>
      <c r="AH178" s="286">
        <f t="shared" si="48"/>
        <v>109</v>
      </c>
      <c r="AI178" s="286">
        <f t="shared" si="48"/>
        <v>97</v>
      </c>
      <c r="AJ178" s="123"/>
      <c r="AK178" s="86"/>
      <c r="AL178" s="286">
        <f t="shared" ref="AL178:AQ178" si="49">SUM(AL3:AL177)/2</f>
        <v>80</v>
      </c>
      <c r="AM178" s="286">
        <f t="shared" si="49"/>
        <v>79</v>
      </c>
      <c r="AN178" s="286">
        <f t="shared" si="49"/>
        <v>80</v>
      </c>
      <c r="AO178" s="286">
        <f t="shared" si="49"/>
        <v>80</v>
      </c>
      <c r="AP178" s="286">
        <f t="shared" si="49"/>
        <v>81</v>
      </c>
      <c r="AQ178" s="286">
        <f t="shared" si="49"/>
        <v>77</v>
      </c>
    </row>
    <row r="179" spans="1:49" s="62" customFormat="1" ht="42.75" x14ac:dyDescent="0.2">
      <c r="A179" s="80"/>
      <c r="B179" s="66"/>
      <c r="C179" s="72"/>
      <c r="D179" s="73"/>
      <c r="E179" s="95"/>
      <c r="F179" s="66"/>
      <c r="G179" s="66"/>
      <c r="H179" s="66"/>
      <c r="I179" s="66"/>
      <c r="J179" s="74"/>
      <c r="K179" s="95"/>
      <c r="L179" s="95"/>
      <c r="M179" s="74"/>
      <c r="N179" s="66" t="s">
        <v>120</v>
      </c>
      <c r="O179" s="66"/>
      <c r="P179" s="66" t="s">
        <v>116</v>
      </c>
      <c r="Q179" s="66"/>
      <c r="R179" s="66" t="s">
        <v>120</v>
      </c>
      <c r="S179" s="66"/>
      <c r="T179" s="66" t="s">
        <v>116</v>
      </c>
      <c r="U179" s="66"/>
      <c r="V179" s="66" t="s">
        <v>111</v>
      </c>
      <c r="W179" s="67"/>
      <c r="X179" s="66" t="s">
        <v>120</v>
      </c>
      <c r="Y179" s="66"/>
      <c r="Z179" s="66" t="s">
        <v>116</v>
      </c>
      <c r="AA179" s="66"/>
      <c r="AB179" s="66" t="s">
        <v>111</v>
      </c>
      <c r="AC179" s="67"/>
      <c r="AD179" s="66" t="s">
        <v>111</v>
      </c>
      <c r="AE179" s="67"/>
      <c r="AF179" s="66" t="s">
        <v>111</v>
      </c>
      <c r="AG179" s="67"/>
      <c r="AH179" s="66" t="s">
        <v>111</v>
      </c>
      <c r="AJ179" s="66" t="s">
        <v>515</v>
      </c>
      <c r="AK179" s="66"/>
      <c r="AL179" s="66" t="s">
        <v>111</v>
      </c>
      <c r="AM179" s="66"/>
      <c r="AN179" s="66" t="s">
        <v>116</v>
      </c>
      <c r="AO179" s="66"/>
      <c r="AP179" s="66" t="s">
        <v>117</v>
      </c>
      <c r="AQ179" s="66"/>
      <c r="AR179" s="86"/>
      <c r="AS179" s="86"/>
      <c r="AT179" s="86"/>
      <c r="AU179" s="86"/>
      <c r="AV179" s="86"/>
      <c r="AW179" s="86"/>
    </row>
    <row r="180" spans="1:49" x14ac:dyDescent="0.2">
      <c r="N180" s="96">
        <f xml:space="preserve"> SUM(N5:N177)/2</f>
        <v>1519</v>
      </c>
      <c r="P180" s="96">
        <f xml:space="preserve"> SUM(P5:P177)/2</f>
        <v>100</v>
      </c>
      <c r="R180" s="96">
        <f xml:space="preserve"> SUM(R5:R177)/2</f>
        <v>1519</v>
      </c>
      <c r="T180" s="96">
        <f xml:space="preserve"> SUM(T5:T177)/2</f>
        <v>91</v>
      </c>
      <c r="V180" s="96">
        <f xml:space="preserve"> SUM(V5:V177)/2</f>
        <v>90</v>
      </c>
      <c r="X180" s="96">
        <f xml:space="preserve"> SUM(X5:X177)/2</f>
        <v>1519</v>
      </c>
      <c r="Z180" s="96">
        <f xml:space="preserve"> SUM(Z5:Z177)/2</f>
        <v>111</v>
      </c>
      <c r="AB180" s="96">
        <f xml:space="preserve"> SUM(AB5:AB177)/2</f>
        <v>110</v>
      </c>
      <c r="AD180" s="96">
        <f xml:space="preserve"> SUM(AD5:AD177)/2</f>
        <v>110</v>
      </c>
      <c r="AF180" s="96">
        <f xml:space="preserve"> SUM(AF5:AF177)/2</f>
        <v>109</v>
      </c>
      <c r="AH180" s="96">
        <f xml:space="preserve"> SUM(AH5:AH177)/2</f>
        <v>109</v>
      </c>
      <c r="AJ180" s="96">
        <f xml:space="preserve"> SUM(AJ5:AJ177)/2</f>
        <v>1401</v>
      </c>
      <c r="AL180" s="96">
        <f xml:space="preserve"> SUM(AL5:AL177)/2</f>
        <v>80</v>
      </c>
      <c r="AN180" s="96">
        <f xml:space="preserve"> SUM(AN5:AN177)/2</f>
        <v>80</v>
      </c>
      <c r="AP180" s="96">
        <f xml:space="preserve"> SUM(AP5:AP177)/2</f>
        <v>81</v>
      </c>
      <c r="AR180" s="66"/>
      <c r="AS180" s="66"/>
      <c r="AT180" s="66"/>
      <c r="AU180" s="66"/>
      <c r="AV180" s="66"/>
      <c r="AW180" s="66"/>
    </row>
    <row r="181" spans="1:49" ht="15" thickBot="1" x14ac:dyDescent="0.25">
      <c r="N181" s="104">
        <f>P180</f>
        <v>100</v>
      </c>
      <c r="P181" s="45"/>
      <c r="R181" s="104">
        <f>T180</f>
        <v>91</v>
      </c>
      <c r="T181" s="45"/>
      <c r="X181" s="104">
        <f>Z180</f>
        <v>111</v>
      </c>
      <c r="Z181" s="45"/>
      <c r="AH181" s="11"/>
      <c r="AJ181" s="11">
        <f>AN180</f>
        <v>80</v>
      </c>
      <c r="AL181" s="45"/>
    </row>
    <row r="182" spans="1:49" ht="15.75" thickTop="1" thickBot="1" x14ac:dyDescent="0.25">
      <c r="D182" s="3" t="s">
        <v>605</v>
      </c>
      <c r="G182" s="3" t="s">
        <v>363</v>
      </c>
      <c r="H182" s="3">
        <f>COUNTIF(H4:H177, "NAWQA")</f>
        <v>70</v>
      </c>
      <c r="N182" s="11">
        <f>SUM(N180:N181)</f>
        <v>1619</v>
      </c>
      <c r="P182" s="11">
        <f>SUM(P180:P181)</f>
        <v>100</v>
      </c>
      <c r="R182" s="11">
        <f>SUM(R180:R181)</f>
        <v>1610</v>
      </c>
      <c r="T182" s="11">
        <f>SUM(T180:T181)</f>
        <v>91</v>
      </c>
      <c r="X182" s="11">
        <f>SUM(X180:X181)</f>
        <v>1630</v>
      </c>
      <c r="Z182" s="11">
        <f>SUM(Z180:Z181)</f>
        <v>111</v>
      </c>
      <c r="AH182" s="11"/>
      <c r="AJ182" s="45">
        <f>AP180</f>
        <v>81</v>
      </c>
      <c r="AL182" s="11">
        <f>SUM(AL180:AL181)</f>
        <v>80</v>
      </c>
    </row>
    <row r="183" spans="1:49" ht="15" thickTop="1" x14ac:dyDescent="0.2">
      <c r="G183" s="3" t="s">
        <v>361</v>
      </c>
      <c r="H183" s="3">
        <f>COUNTIF(H4:H178, "NASQAN")</f>
        <v>26</v>
      </c>
      <c r="AJ183" s="11">
        <f>SUM(AJ180:AJ182)</f>
        <v>1562</v>
      </c>
    </row>
    <row r="184" spans="1:49" x14ac:dyDescent="0.2">
      <c r="A184" s="2"/>
      <c r="B184" s="2"/>
      <c r="C184" s="2"/>
      <c r="D184" s="2"/>
      <c r="E184" s="2"/>
      <c r="F184" s="2"/>
      <c r="G184" s="11" t="s">
        <v>357</v>
      </c>
      <c r="H184" s="3">
        <f>COUNTIF(H5:H179, "NMN")</f>
        <v>4</v>
      </c>
      <c r="I184" s="2"/>
      <c r="J184" s="2"/>
      <c r="K184" s="2"/>
      <c r="L184" s="2"/>
      <c r="M184" s="29" t="s">
        <v>121</v>
      </c>
      <c r="N184" s="11">
        <f>100*(P180)/(N180)</f>
        <v>6.5832784726793943</v>
      </c>
      <c r="R184" s="11">
        <f>100*(V180+T180)/(R180)</f>
        <v>11.915734035549704</v>
      </c>
      <c r="X184" s="11">
        <f>100*(AB180+Z180)/(X180)</f>
        <v>14.549045424621461</v>
      </c>
      <c r="AJ184" s="11">
        <f>100*(AN180+AL180+AP180)/(AJ180)</f>
        <v>17.20199857244825</v>
      </c>
      <c r="AP184" s="2"/>
    </row>
    <row r="185" spans="1:49" x14ac:dyDescent="0.2">
      <c r="A185" s="2"/>
      <c r="B185" s="2"/>
      <c r="C185" s="2"/>
      <c r="D185" s="2"/>
      <c r="E185" s="2"/>
      <c r="F185" s="2"/>
      <c r="G185" s="11" t="s">
        <v>352</v>
      </c>
      <c r="H185" s="3">
        <f>COUNTIF(G5:G180, "Agriculture")</f>
        <v>10</v>
      </c>
      <c r="I185" s="2"/>
      <c r="J185" s="2"/>
      <c r="K185" s="2"/>
      <c r="L185" s="2"/>
      <c r="AP185" s="2"/>
      <c r="AR185" s="2"/>
      <c r="AS185" s="2"/>
      <c r="AT185" s="2"/>
      <c r="AU185" s="2"/>
      <c r="AV185" s="2"/>
      <c r="AW185" s="2"/>
    </row>
    <row r="186" spans="1:49" x14ac:dyDescent="0.2">
      <c r="A186" s="2"/>
      <c r="B186" s="2"/>
      <c r="C186" s="2"/>
      <c r="D186" s="2"/>
      <c r="E186" s="2"/>
      <c r="F186" s="2"/>
      <c r="G186" s="11" t="s">
        <v>242</v>
      </c>
      <c r="H186" s="3">
        <f>COUNTIF(G5:G177, "Urban")</f>
        <v>10</v>
      </c>
      <c r="I186" s="2"/>
      <c r="J186" s="2"/>
      <c r="K186" s="2"/>
      <c r="L186" s="2"/>
      <c r="AP186" s="2"/>
      <c r="AR186" s="2"/>
      <c r="AS186" s="2"/>
      <c r="AT186" s="2"/>
      <c r="AU186" s="2"/>
      <c r="AV186" s="2"/>
      <c r="AW186" s="2"/>
    </row>
    <row r="187" spans="1:49" x14ac:dyDescent="0.2">
      <c r="A187" s="2"/>
      <c r="B187" s="2"/>
      <c r="C187" s="2"/>
      <c r="D187" s="2"/>
      <c r="E187" s="2"/>
      <c r="F187" s="2"/>
      <c r="G187" s="11" t="s">
        <v>151</v>
      </c>
      <c r="H187" s="3">
        <f>COUNTIF(G5:G177, "Reference")</f>
        <v>19</v>
      </c>
      <c r="I187" s="2"/>
      <c r="J187" s="2"/>
      <c r="K187" s="2"/>
      <c r="L187" s="2"/>
      <c r="AP187" s="2"/>
      <c r="AR187" s="2"/>
      <c r="AS187" s="2"/>
      <c r="AT187" s="2"/>
      <c r="AU187" s="2"/>
      <c r="AV187" s="2"/>
      <c r="AW187" s="2"/>
    </row>
    <row r="188" spans="1:49" x14ac:dyDescent="0.2">
      <c r="A188" s="2"/>
      <c r="B188" s="2"/>
      <c r="C188" s="2"/>
      <c r="D188" s="2"/>
      <c r="E188" s="2"/>
      <c r="F188" s="2"/>
      <c r="G188" s="11" t="s">
        <v>512</v>
      </c>
      <c r="H188" s="3">
        <f>COUNTIF(G5:G183, "Large Inland River")</f>
        <v>42</v>
      </c>
      <c r="I188" s="2"/>
      <c r="J188" s="2"/>
      <c r="K188" s="2"/>
      <c r="L188" s="2"/>
      <c r="AP188" s="2"/>
      <c r="AR188" s="2"/>
      <c r="AS188" s="2"/>
      <c r="AT188" s="2"/>
      <c r="AU188" s="2"/>
      <c r="AV188" s="2"/>
      <c r="AW188" s="2"/>
    </row>
    <row r="189" spans="1:49" x14ac:dyDescent="0.2">
      <c r="A189" s="2"/>
      <c r="B189" s="2"/>
      <c r="C189" s="2"/>
      <c r="D189" s="2"/>
      <c r="E189" s="2"/>
      <c r="F189" s="2"/>
      <c r="G189" s="11" t="s">
        <v>532</v>
      </c>
      <c r="H189" s="3">
        <f>COUNTIF(G3:G177, "Coastal River")</f>
        <v>19</v>
      </c>
      <c r="I189" s="2"/>
      <c r="J189" s="2"/>
      <c r="K189" s="2"/>
      <c r="L189" s="2"/>
      <c r="AP189" s="2"/>
      <c r="AR189" s="2"/>
      <c r="AS189" s="2"/>
      <c r="AT189" s="2"/>
      <c r="AU189" s="2"/>
      <c r="AV189" s="2"/>
      <c r="AW189" s="2"/>
    </row>
    <row r="190" spans="1:49" x14ac:dyDescent="0.2">
      <c r="A190" s="2"/>
      <c r="B190" s="2"/>
      <c r="C190" s="2"/>
      <c r="D190" s="2"/>
      <c r="E190" s="2"/>
      <c r="F190" s="2"/>
      <c r="G190" s="2"/>
      <c r="H190" s="11"/>
      <c r="I190" s="2"/>
      <c r="J190" s="2"/>
      <c r="K190" s="2"/>
      <c r="L190" s="2"/>
      <c r="AP190" s="2"/>
      <c r="AR190" s="2"/>
      <c r="AS190" s="2"/>
      <c r="AT190" s="2"/>
      <c r="AU190" s="2"/>
      <c r="AV190" s="2"/>
      <c r="AW190" s="2"/>
    </row>
    <row r="191" spans="1:49" x14ac:dyDescent="0.2">
      <c r="A191" s="2"/>
      <c r="B191" s="2"/>
      <c r="C191" s="2"/>
      <c r="D191" s="2"/>
      <c r="E191" s="2"/>
      <c r="F191" s="2"/>
      <c r="G191" s="2"/>
      <c r="H191" s="11"/>
      <c r="I191" s="2"/>
      <c r="J191" s="2"/>
      <c r="K191" s="2"/>
      <c r="L191" s="2"/>
      <c r="AP191" s="2"/>
      <c r="AR191" s="2"/>
      <c r="AS191" s="2"/>
      <c r="AT191" s="2"/>
      <c r="AU191" s="2"/>
      <c r="AV191" s="2"/>
      <c r="AW191" s="2"/>
    </row>
    <row r="192" spans="1:49" x14ac:dyDescent="0.2">
      <c r="A192" s="2"/>
      <c r="B192" s="2"/>
      <c r="C192" s="2"/>
      <c r="D192" s="2"/>
      <c r="E192" s="2"/>
      <c r="F192" s="2"/>
      <c r="G192" s="2"/>
      <c r="H192" s="11"/>
      <c r="I192" s="2"/>
      <c r="J192" s="2"/>
      <c r="K192" s="2"/>
      <c r="L192" s="2"/>
      <c r="AP192" s="2"/>
      <c r="AR192" s="2"/>
      <c r="AS192" s="2"/>
      <c r="AT192" s="2"/>
      <c r="AU192" s="2"/>
      <c r="AV192" s="2"/>
      <c r="AW192" s="2"/>
    </row>
    <row r="193" spans="1:49" x14ac:dyDescent="0.2">
      <c r="A193" s="2"/>
      <c r="B193" s="2"/>
      <c r="C193" s="2"/>
      <c r="D193" s="2"/>
      <c r="E193" s="2"/>
      <c r="F193" s="2"/>
      <c r="G193" s="2"/>
      <c r="H193" s="11"/>
      <c r="I193" s="2"/>
      <c r="J193" s="2"/>
      <c r="K193" s="2"/>
      <c r="L193" s="2"/>
      <c r="AP193" s="2"/>
      <c r="AR193" s="2"/>
      <c r="AS193" s="2"/>
      <c r="AT193" s="2"/>
      <c r="AU193" s="2"/>
      <c r="AV193" s="2"/>
      <c r="AW193" s="2"/>
    </row>
    <row r="194" spans="1:49" x14ac:dyDescent="0.2">
      <c r="A194" s="2"/>
      <c r="B194" s="2"/>
      <c r="C194" s="2"/>
      <c r="D194" s="2"/>
      <c r="E194" s="2"/>
      <c r="F194" s="2"/>
      <c r="G194" s="2"/>
      <c r="H194" s="11"/>
      <c r="I194" s="2"/>
      <c r="J194" s="2"/>
      <c r="K194" s="2"/>
      <c r="L194" s="2"/>
      <c r="AP194" s="2"/>
      <c r="AR194" s="2"/>
      <c r="AS194" s="2"/>
      <c r="AT194" s="2"/>
      <c r="AU194" s="2"/>
      <c r="AV194" s="2"/>
      <c r="AW194" s="2"/>
    </row>
    <row r="195" spans="1:49" x14ac:dyDescent="0.2">
      <c r="A195" s="2"/>
      <c r="B195" s="2"/>
      <c r="C195" s="2"/>
      <c r="D195" s="2"/>
      <c r="E195" s="2"/>
      <c r="F195" s="2"/>
      <c r="G195" s="2"/>
      <c r="H195" s="11"/>
      <c r="I195" s="2"/>
      <c r="J195" s="2"/>
      <c r="K195" s="2"/>
      <c r="L195" s="2"/>
      <c r="AP195" s="2"/>
      <c r="AR195" s="2"/>
      <c r="AS195" s="2"/>
      <c r="AT195" s="2"/>
      <c r="AU195" s="2"/>
      <c r="AV195" s="2"/>
      <c r="AW195" s="2"/>
    </row>
    <row r="196" spans="1:49" x14ac:dyDescent="0.2">
      <c r="A196" s="2"/>
      <c r="B196" s="2"/>
      <c r="C196" s="2"/>
      <c r="D196" s="2"/>
      <c r="E196" s="2"/>
      <c r="F196" s="2"/>
      <c r="G196" s="2"/>
      <c r="H196" s="11"/>
      <c r="I196" s="2"/>
      <c r="J196" s="2"/>
      <c r="K196" s="2"/>
      <c r="L196" s="2"/>
      <c r="AP196" s="2"/>
      <c r="AR196" s="2"/>
      <c r="AS196" s="2"/>
      <c r="AT196" s="2"/>
      <c r="AU196" s="2"/>
      <c r="AV196" s="2"/>
      <c r="AW196" s="2"/>
    </row>
    <row r="197" spans="1:49" x14ac:dyDescent="0.2">
      <c r="A197" s="2"/>
      <c r="B197" s="2"/>
      <c r="C197" s="2"/>
      <c r="D197" s="2"/>
      <c r="E197" s="2"/>
      <c r="F197" s="2"/>
      <c r="G197" s="2"/>
      <c r="H197" s="11"/>
      <c r="I197" s="2"/>
      <c r="J197" s="2"/>
      <c r="K197" s="2"/>
      <c r="L197" s="2"/>
      <c r="AP197" s="2"/>
      <c r="AR197" s="2"/>
      <c r="AS197" s="2"/>
      <c r="AT197" s="2"/>
      <c r="AU197" s="2"/>
      <c r="AV197" s="2"/>
      <c r="AW197" s="2"/>
    </row>
    <row r="198" spans="1:49" x14ac:dyDescent="0.2">
      <c r="A198" s="2"/>
      <c r="B198" s="2"/>
      <c r="C198" s="2"/>
      <c r="D198" s="2"/>
      <c r="E198" s="2"/>
      <c r="F198" s="2"/>
      <c r="G198" s="2"/>
      <c r="H198" s="11"/>
      <c r="I198" s="2"/>
      <c r="J198" s="2"/>
      <c r="K198" s="2"/>
      <c r="L198" s="2"/>
      <c r="AP198" s="2"/>
      <c r="AR198" s="2"/>
      <c r="AS198" s="2"/>
      <c r="AT198" s="2"/>
      <c r="AU198" s="2"/>
      <c r="AV198" s="2"/>
      <c r="AW198" s="2"/>
    </row>
    <row r="199" spans="1:49" x14ac:dyDescent="0.2">
      <c r="A199" s="2"/>
      <c r="B199" s="2"/>
      <c r="C199" s="2"/>
      <c r="D199" s="2"/>
      <c r="E199" s="2"/>
      <c r="F199" s="2"/>
      <c r="G199" s="2"/>
      <c r="H199" s="11"/>
      <c r="I199" s="2"/>
      <c r="J199" s="2"/>
      <c r="K199" s="2"/>
      <c r="L199" s="2"/>
      <c r="AP199" s="2"/>
      <c r="AR199" s="2"/>
      <c r="AS199" s="2"/>
      <c r="AT199" s="2"/>
      <c r="AU199" s="2"/>
      <c r="AV199" s="2"/>
      <c r="AW199" s="2"/>
    </row>
    <row r="200" spans="1:49" x14ac:dyDescent="0.2">
      <c r="A200" s="2"/>
      <c r="B200" s="2"/>
      <c r="C200" s="2"/>
      <c r="D200" s="2"/>
      <c r="E200" s="2"/>
      <c r="F200" s="2"/>
      <c r="G200" s="2"/>
      <c r="H200" s="1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J200" s="2"/>
      <c r="AK200" s="2"/>
      <c r="AM200" s="2"/>
      <c r="AN200" s="2"/>
      <c r="AP200" s="2"/>
      <c r="AR200" s="2"/>
      <c r="AS200" s="2"/>
      <c r="AT200" s="2"/>
      <c r="AU200" s="2"/>
      <c r="AV200" s="2"/>
      <c r="AW200" s="2"/>
    </row>
    <row r="201" spans="1:49" x14ac:dyDescent="0.2">
      <c r="AR201" s="2"/>
      <c r="AS201" s="2"/>
      <c r="AT201" s="2"/>
      <c r="AU201" s="2"/>
      <c r="AV201" s="2"/>
      <c r="AW201" s="2"/>
    </row>
  </sheetData>
  <mergeCells count="22">
    <mergeCell ref="AT1:AU1"/>
    <mergeCell ref="AV1:AW1"/>
    <mergeCell ref="AX1:AX2"/>
    <mergeCell ref="AY1:AY2"/>
    <mergeCell ref="AB1:AC1"/>
    <mergeCell ref="AD1:AE1"/>
    <mergeCell ref="AF1:AG1"/>
    <mergeCell ref="AH1:AI1"/>
    <mergeCell ref="AJ1:AQ1"/>
    <mergeCell ref="AR1:AS1"/>
    <mergeCell ref="X1:AA1"/>
    <mergeCell ref="A1:A2"/>
    <mergeCell ref="B1:B2"/>
    <mergeCell ref="C1:C2"/>
    <mergeCell ref="D1:E1"/>
    <mergeCell ref="F1:F2"/>
    <mergeCell ref="G1:G2"/>
    <mergeCell ref="H1:H2"/>
    <mergeCell ref="I1:J1"/>
    <mergeCell ref="K1:M1"/>
    <mergeCell ref="R1:U1"/>
    <mergeCell ref="V1:W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02"/>
  <sheetViews>
    <sheetView workbookViewId="0">
      <selection activeCell="E20" sqref="E20"/>
    </sheetView>
  </sheetViews>
  <sheetFormatPr defaultRowHeight="14.25" x14ac:dyDescent="0.2"/>
  <cols>
    <col min="1" max="1" width="12.140625" style="27" customWidth="1"/>
    <col min="2" max="2" width="15.42578125" style="3" customWidth="1"/>
    <col min="3" max="3" width="9.140625" style="10"/>
    <col min="4" max="4" width="22.85546875" style="1" customWidth="1"/>
    <col min="5" max="5" width="49" style="4" customWidth="1"/>
    <col min="6" max="6" width="17.5703125" style="3" customWidth="1"/>
    <col min="7" max="7" width="17.7109375" style="3" customWidth="1"/>
    <col min="8" max="9" width="20" style="3" customWidth="1"/>
    <col min="10" max="10" width="10.7109375" style="11" customWidth="1"/>
    <col min="11" max="11" width="11.85546875" style="31" customWidth="1"/>
    <col min="12" max="12" width="13.42578125" style="4" customWidth="1"/>
    <col min="13" max="13" width="16.85546875" style="4" customWidth="1"/>
    <col min="14" max="14" width="12.28515625" style="29" customWidth="1"/>
    <col min="15" max="18" width="11.42578125" style="11" customWidth="1"/>
    <col min="19" max="28" width="11" style="11" customWidth="1"/>
    <col min="29" max="32" width="12.5703125" style="11" customWidth="1"/>
    <col min="33" max="33" width="13.7109375" style="11" customWidth="1"/>
    <col min="34" max="34" width="10.85546875" style="11" customWidth="1"/>
    <col min="35" max="35" width="11.85546875" style="11" customWidth="1"/>
    <col min="36" max="50" width="10.85546875" style="11" customWidth="1"/>
    <col min="51" max="51" width="85.7109375" style="2" customWidth="1"/>
    <col min="52" max="52" width="121.28515625" style="2" customWidth="1"/>
    <col min="53" max="53" width="75.42578125" style="2" customWidth="1"/>
    <col min="54" max="16384" width="9.140625" style="2"/>
  </cols>
  <sheetData>
    <row r="1" spans="1:52" s="30" customFormat="1" ht="15.75" customHeight="1" x14ac:dyDescent="0.2">
      <c r="A1" s="307" t="s">
        <v>147</v>
      </c>
      <c r="B1" s="309" t="s">
        <v>472</v>
      </c>
      <c r="C1" s="311" t="s">
        <v>533</v>
      </c>
      <c r="D1" s="316">
        <v>41701</v>
      </c>
      <c r="E1" s="316"/>
      <c r="F1" s="322" t="s">
        <v>421</v>
      </c>
      <c r="G1" s="322" t="s">
        <v>422</v>
      </c>
      <c r="H1" s="320" t="s">
        <v>508</v>
      </c>
      <c r="I1" s="327" t="s">
        <v>526</v>
      </c>
      <c r="J1" s="407" t="s">
        <v>148</v>
      </c>
      <c r="K1" s="409"/>
      <c r="L1" s="317" t="s">
        <v>152</v>
      </c>
      <c r="M1" s="318"/>
      <c r="N1" s="319"/>
      <c r="O1" s="184" t="s">
        <v>440</v>
      </c>
      <c r="P1" s="185"/>
      <c r="Q1" s="185"/>
      <c r="R1" s="185"/>
      <c r="S1" s="324" t="s">
        <v>309</v>
      </c>
      <c r="T1" s="325"/>
      <c r="U1" s="325"/>
      <c r="V1" s="325"/>
      <c r="W1" s="325"/>
      <c r="X1" s="326"/>
      <c r="Y1" s="313" t="s">
        <v>498</v>
      </c>
      <c r="Z1" s="314"/>
      <c r="AA1" s="314"/>
      <c r="AB1" s="315"/>
      <c r="AC1" s="330" t="s">
        <v>559</v>
      </c>
      <c r="AD1" s="331"/>
      <c r="AE1" s="330" t="s">
        <v>560</v>
      </c>
      <c r="AF1" s="331"/>
      <c r="AG1" s="332" t="s">
        <v>441</v>
      </c>
      <c r="AH1" s="333"/>
      <c r="AI1" s="333"/>
      <c r="AJ1" s="333"/>
      <c r="AK1" s="333"/>
      <c r="AL1" s="333"/>
      <c r="AM1" s="333"/>
      <c r="AN1" s="334"/>
      <c r="AO1" s="330" t="s">
        <v>499</v>
      </c>
      <c r="AP1" s="331"/>
      <c r="AQ1" s="332" t="s">
        <v>500</v>
      </c>
      <c r="AR1" s="334"/>
      <c r="AS1" s="330" t="s">
        <v>561</v>
      </c>
      <c r="AT1" s="331"/>
      <c r="AU1" s="332" t="s">
        <v>558</v>
      </c>
      <c r="AV1" s="334"/>
      <c r="AW1" s="330" t="s">
        <v>501</v>
      </c>
      <c r="AX1" s="331"/>
      <c r="AY1" s="335" t="s">
        <v>471</v>
      </c>
      <c r="AZ1" s="322" t="s">
        <v>510</v>
      </c>
    </row>
    <row r="2" spans="1:52" s="11" customFormat="1" ht="60.75" thickBot="1" x14ac:dyDescent="0.25">
      <c r="A2" s="308"/>
      <c r="B2" s="310"/>
      <c r="C2" s="312"/>
      <c r="D2" s="290" t="s">
        <v>14</v>
      </c>
      <c r="E2" s="290" t="s">
        <v>74</v>
      </c>
      <c r="F2" s="323"/>
      <c r="G2" s="323"/>
      <c r="H2" s="321"/>
      <c r="I2" s="328"/>
      <c r="J2" s="190" t="s">
        <v>227</v>
      </c>
      <c r="K2" s="191" t="s">
        <v>513</v>
      </c>
      <c r="L2" s="105" t="s">
        <v>226</v>
      </c>
      <c r="M2" s="106" t="s">
        <v>225</v>
      </c>
      <c r="N2" s="107" t="s">
        <v>160</v>
      </c>
      <c r="O2" s="110" t="s">
        <v>228</v>
      </c>
      <c r="P2" s="111" t="s">
        <v>229</v>
      </c>
      <c r="Q2" s="12" t="s">
        <v>232</v>
      </c>
      <c r="R2" s="13" t="s">
        <v>235</v>
      </c>
      <c r="S2" s="108" t="s">
        <v>240</v>
      </c>
      <c r="T2" s="109" t="s">
        <v>241</v>
      </c>
      <c r="U2" s="14" t="s">
        <v>232</v>
      </c>
      <c r="V2" s="26" t="s">
        <v>233</v>
      </c>
      <c r="W2" s="14" t="s">
        <v>516</v>
      </c>
      <c r="X2" s="14" t="s">
        <v>231</v>
      </c>
      <c r="Y2" s="110" t="s">
        <v>228</v>
      </c>
      <c r="Z2" s="111" t="s">
        <v>229</v>
      </c>
      <c r="AA2" s="12" t="s">
        <v>232</v>
      </c>
      <c r="AB2" s="13" t="s">
        <v>235</v>
      </c>
      <c r="AC2" s="110" t="s">
        <v>230</v>
      </c>
      <c r="AD2" s="111" t="s">
        <v>231</v>
      </c>
      <c r="AE2" s="110" t="s">
        <v>230</v>
      </c>
      <c r="AF2" s="111" t="s">
        <v>231</v>
      </c>
      <c r="AG2" s="108" t="s">
        <v>228</v>
      </c>
      <c r="AH2" s="14" t="s">
        <v>229</v>
      </c>
      <c r="AI2" s="108" t="s">
        <v>234</v>
      </c>
      <c r="AJ2" s="109" t="s">
        <v>231</v>
      </c>
      <c r="AK2" s="108" t="s">
        <v>232</v>
      </c>
      <c r="AL2" s="109" t="s">
        <v>235</v>
      </c>
      <c r="AM2" s="108" t="s">
        <v>238</v>
      </c>
      <c r="AN2" s="109" t="s">
        <v>239</v>
      </c>
      <c r="AO2" s="12" t="s">
        <v>228</v>
      </c>
      <c r="AP2" s="12" t="s">
        <v>229</v>
      </c>
      <c r="AQ2" s="108" t="s">
        <v>228</v>
      </c>
      <c r="AR2" s="109" t="s">
        <v>229</v>
      </c>
      <c r="AS2" s="12" t="s">
        <v>228</v>
      </c>
      <c r="AT2" s="12" t="s">
        <v>229</v>
      </c>
      <c r="AU2" s="108" t="s">
        <v>228</v>
      </c>
      <c r="AV2" s="109" t="s">
        <v>229</v>
      </c>
      <c r="AW2" s="12" t="s">
        <v>228</v>
      </c>
      <c r="AX2" s="111" t="s">
        <v>229</v>
      </c>
      <c r="AY2" s="336" t="s">
        <v>471</v>
      </c>
      <c r="AZ2" s="323" t="s">
        <v>471</v>
      </c>
    </row>
    <row r="3" spans="1:52" s="120" customFormat="1" ht="15.75" thickTop="1" x14ac:dyDescent="0.2">
      <c r="A3" s="119"/>
      <c r="B3" s="119"/>
      <c r="C3" s="119"/>
      <c r="D3" s="119"/>
      <c r="E3" s="119"/>
      <c r="F3" s="119"/>
      <c r="G3" s="119"/>
      <c r="H3" s="154"/>
      <c r="I3" s="154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81"/>
      <c r="AP3" s="181"/>
      <c r="AQ3" s="181"/>
      <c r="AR3" s="181"/>
      <c r="AS3" s="287"/>
      <c r="AT3" s="181"/>
      <c r="AU3" s="181"/>
      <c r="AV3" s="181"/>
      <c r="AW3" s="181"/>
      <c r="AX3" s="181"/>
    </row>
    <row r="4" spans="1:52" s="62" customFormat="1" x14ac:dyDescent="0.2">
      <c r="A4" s="114"/>
      <c r="B4" s="71"/>
      <c r="C4" s="72"/>
      <c r="D4" s="73"/>
      <c r="E4" s="73"/>
      <c r="F4" s="71"/>
      <c r="G4" s="73"/>
      <c r="H4" s="71"/>
      <c r="I4" s="71"/>
      <c r="J4" s="67"/>
      <c r="K4" s="74"/>
      <c r="L4" s="95"/>
      <c r="M4" s="95"/>
      <c r="N4" s="74"/>
      <c r="O4" s="67"/>
      <c r="P4" s="67"/>
      <c r="Q4" s="67"/>
      <c r="R4" s="66"/>
      <c r="S4" s="67"/>
      <c r="T4" s="67"/>
      <c r="U4" s="67"/>
      <c r="V4" s="67"/>
      <c r="W4" s="67"/>
      <c r="X4" s="67"/>
      <c r="Y4" s="67"/>
      <c r="Z4" s="67"/>
      <c r="AA4" s="66"/>
      <c r="AB4" s="66"/>
      <c r="AC4" s="66"/>
      <c r="AD4" s="66"/>
      <c r="AE4" s="66"/>
      <c r="AF4" s="66"/>
      <c r="AG4" s="67"/>
      <c r="AH4" s="67"/>
      <c r="AI4" s="67"/>
      <c r="AJ4" s="67"/>
      <c r="AK4" s="67"/>
      <c r="AL4" s="67"/>
      <c r="AM4" s="67"/>
      <c r="AN4" s="67"/>
      <c r="AS4" s="67"/>
    </row>
    <row r="5" spans="1:52" s="62" customFormat="1" x14ac:dyDescent="0.2">
      <c r="A5" s="114"/>
      <c r="B5" s="64" t="s">
        <v>326</v>
      </c>
      <c r="C5" s="64" t="s">
        <v>514</v>
      </c>
      <c r="D5" s="73" t="s">
        <v>369</v>
      </c>
      <c r="E5" s="73" t="s">
        <v>370</v>
      </c>
      <c r="F5" s="71" t="s">
        <v>361</v>
      </c>
      <c r="G5" s="201" t="s">
        <v>532</v>
      </c>
      <c r="H5" s="71" t="s">
        <v>361</v>
      </c>
      <c r="I5" s="200" t="s">
        <v>531</v>
      </c>
      <c r="J5" s="115" t="s">
        <v>243</v>
      </c>
      <c r="K5" s="74"/>
      <c r="L5" s="95"/>
      <c r="M5" s="95"/>
      <c r="N5" s="74"/>
      <c r="O5" s="67">
        <v>14</v>
      </c>
      <c r="P5" s="67"/>
      <c r="Q5" s="67">
        <v>1</v>
      </c>
      <c r="R5" s="66"/>
      <c r="S5" s="67">
        <v>14</v>
      </c>
      <c r="T5" s="67"/>
      <c r="U5" s="67">
        <v>1</v>
      </c>
      <c r="V5" s="67"/>
      <c r="W5" s="67">
        <v>1</v>
      </c>
      <c r="X5" s="67"/>
      <c r="Y5" s="67">
        <v>14</v>
      </c>
      <c r="Z5" s="67"/>
      <c r="AA5" s="66">
        <v>1</v>
      </c>
      <c r="AB5" s="66"/>
      <c r="AC5" s="66">
        <v>1</v>
      </c>
      <c r="AD5" s="66"/>
      <c r="AE5" s="66">
        <v>1</v>
      </c>
      <c r="AF5" s="66"/>
      <c r="AG5" s="67">
        <v>14</v>
      </c>
      <c r="AH5" s="67"/>
      <c r="AI5" s="67">
        <v>1</v>
      </c>
      <c r="AJ5" s="67"/>
      <c r="AK5" s="67">
        <v>1</v>
      </c>
      <c r="AL5" s="67"/>
      <c r="AM5" s="67">
        <v>1</v>
      </c>
      <c r="AN5" s="67"/>
      <c r="AO5" s="67">
        <v>14</v>
      </c>
      <c r="AQ5" s="67">
        <v>14</v>
      </c>
      <c r="AS5" s="67">
        <v>14</v>
      </c>
      <c r="AW5" s="67">
        <v>14</v>
      </c>
    </row>
    <row r="6" spans="1:52" s="62" customFormat="1" ht="28.5" x14ac:dyDescent="0.2">
      <c r="A6" s="114"/>
      <c r="B6" s="64" t="s">
        <v>326</v>
      </c>
      <c r="C6" s="64" t="s">
        <v>514</v>
      </c>
      <c r="D6" s="73" t="s">
        <v>52</v>
      </c>
      <c r="E6" s="73" t="s">
        <v>218</v>
      </c>
      <c r="F6" s="64" t="s">
        <v>128</v>
      </c>
      <c r="G6" s="201" t="s">
        <v>512</v>
      </c>
      <c r="H6" s="71" t="s">
        <v>363</v>
      </c>
      <c r="I6" s="200" t="s">
        <v>527</v>
      </c>
      <c r="J6" s="115" t="s">
        <v>243</v>
      </c>
      <c r="K6" s="74"/>
      <c r="L6" s="95"/>
      <c r="M6" s="95"/>
      <c r="N6" s="74"/>
      <c r="O6" s="67">
        <v>18</v>
      </c>
      <c r="P6" s="67"/>
      <c r="Q6" s="67">
        <v>1</v>
      </c>
      <c r="R6" s="66"/>
      <c r="S6" s="67">
        <v>18</v>
      </c>
      <c r="T6" s="67"/>
      <c r="U6" s="67">
        <v>1</v>
      </c>
      <c r="V6" s="67"/>
      <c r="W6" s="67">
        <v>1</v>
      </c>
      <c r="X6" s="67"/>
      <c r="Y6" s="67">
        <v>18</v>
      </c>
      <c r="Z6" s="67"/>
      <c r="AA6" s="66">
        <v>1</v>
      </c>
      <c r="AB6" s="66"/>
      <c r="AC6" s="66">
        <v>1</v>
      </c>
      <c r="AD6" s="66"/>
      <c r="AE6" s="66">
        <v>1</v>
      </c>
      <c r="AF6" s="66"/>
      <c r="AG6" s="67">
        <v>18</v>
      </c>
      <c r="AH6" s="67"/>
      <c r="AI6" s="67">
        <v>1</v>
      </c>
      <c r="AJ6" s="67"/>
      <c r="AK6" s="67">
        <v>1</v>
      </c>
      <c r="AL6" s="67"/>
      <c r="AM6" s="67">
        <v>1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</row>
    <row r="7" spans="1:52" s="62" customFormat="1" ht="15" x14ac:dyDescent="0.2">
      <c r="A7" s="69"/>
      <c r="B7" s="69" t="s">
        <v>326</v>
      </c>
      <c r="C7" s="69"/>
      <c r="D7" s="69"/>
      <c r="E7" s="69" t="s">
        <v>354</v>
      </c>
      <c r="F7" s="69"/>
      <c r="G7" s="69"/>
      <c r="H7" s="69"/>
      <c r="I7" s="69"/>
      <c r="J7" s="69"/>
      <c r="K7" s="69"/>
      <c r="L7" s="69"/>
      <c r="M7" s="69"/>
      <c r="N7" s="69"/>
      <c r="O7" s="70">
        <f t="shared" ref="O7:AX7" si="0">SUM(O5:O6)</f>
        <v>32</v>
      </c>
      <c r="P7" s="70">
        <f t="shared" si="0"/>
        <v>0</v>
      </c>
      <c r="Q7" s="70">
        <f t="shared" si="0"/>
        <v>2</v>
      </c>
      <c r="R7" s="70">
        <f t="shared" si="0"/>
        <v>0</v>
      </c>
      <c r="S7" s="70">
        <f t="shared" si="0"/>
        <v>32</v>
      </c>
      <c r="T7" s="70">
        <f t="shared" si="0"/>
        <v>0</v>
      </c>
      <c r="U7" s="70">
        <f t="shared" si="0"/>
        <v>2</v>
      </c>
      <c r="V7" s="70">
        <f t="shared" si="0"/>
        <v>0</v>
      </c>
      <c r="W7" s="70">
        <f t="shared" si="0"/>
        <v>2</v>
      </c>
      <c r="X7" s="70">
        <f t="shared" si="0"/>
        <v>0</v>
      </c>
      <c r="Y7" s="70">
        <f t="shared" si="0"/>
        <v>32</v>
      </c>
      <c r="Z7" s="70">
        <f t="shared" si="0"/>
        <v>0</v>
      </c>
      <c r="AA7" s="70">
        <f t="shared" si="0"/>
        <v>2</v>
      </c>
      <c r="AB7" s="70">
        <f t="shared" si="0"/>
        <v>0</v>
      </c>
      <c r="AC7" s="70">
        <f t="shared" si="0"/>
        <v>2</v>
      </c>
      <c r="AD7" s="70">
        <f t="shared" si="0"/>
        <v>0</v>
      </c>
      <c r="AE7" s="70">
        <f t="shared" si="0"/>
        <v>2</v>
      </c>
      <c r="AF7" s="70">
        <f t="shared" si="0"/>
        <v>0</v>
      </c>
      <c r="AG7" s="70">
        <f t="shared" si="0"/>
        <v>32</v>
      </c>
      <c r="AH7" s="70">
        <f t="shared" si="0"/>
        <v>0</v>
      </c>
      <c r="AI7" s="70">
        <f t="shared" si="0"/>
        <v>2</v>
      </c>
      <c r="AJ7" s="70">
        <f t="shared" si="0"/>
        <v>0</v>
      </c>
      <c r="AK7" s="70">
        <f t="shared" si="0"/>
        <v>2</v>
      </c>
      <c r="AL7" s="70">
        <f t="shared" si="0"/>
        <v>0</v>
      </c>
      <c r="AM7" s="70">
        <f t="shared" si="0"/>
        <v>2</v>
      </c>
      <c r="AN7" s="70">
        <f t="shared" si="0"/>
        <v>0</v>
      </c>
      <c r="AO7" s="70">
        <f t="shared" si="0"/>
        <v>14</v>
      </c>
      <c r="AP7" s="70">
        <f t="shared" si="0"/>
        <v>0</v>
      </c>
      <c r="AQ7" s="70">
        <f>SUM(AQ5:AQ6)</f>
        <v>14</v>
      </c>
      <c r="AR7" s="70">
        <f>SUM(AR5:AR6)</f>
        <v>0</v>
      </c>
      <c r="AS7" s="70">
        <f>SUM(AS5:AS6)</f>
        <v>14</v>
      </c>
      <c r="AT7" s="70"/>
      <c r="AU7" s="70">
        <f t="shared" si="0"/>
        <v>0</v>
      </c>
      <c r="AV7" s="70">
        <f t="shared" si="0"/>
        <v>0</v>
      </c>
      <c r="AW7" s="70">
        <f t="shared" si="0"/>
        <v>14</v>
      </c>
      <c r="AX7" s="70">
        <f t="shared" si="0"/>
        <v>0</v>
      </c>
    </row>
    <row r="8" spans="1:52" s="62" customFormat="1" x14ac:dyDescent="0.2">
      <c r="A8" s="114"/>
      <c r="B8" s="64"/>
      <c r="C8" s="65"/>
      <c r="D8" s="73"/>
      <c r="E8" s="73"/>
      <c r="F8" s="64"/>
      <c r="G8" s="71"/>
      <c r="H8" s="71"/>
      <c r="I8" s="71"/>
      <c r="J8" s="115"/>
      <c r="K8" s="74"/>
      <c r="L8" s="95"/>
      <c r="M8" s="95"/>
      <c r="N8" s="74"/>
      <c r="O8" s="67"/>
      <c r="P8" s="67"/>
      <c r="Q8" s="67"/>
      <c r="R8" s="66"/>
      <c r="S8" s="67"/>
      <c r="T8" s="67"/>
      <c r="U8" s="67"/>
      <c r="V8" s="67"/>
      <c r="W8" s="67"/>
      <c r="X8" s="67"/>
      <c r="Y8" s="67"/>
      <c r="Z8" s="67"/>
      <c r="AA8" s="66"/>
      <c r="AB8" s="66"/>
      <c r="AC8" s="66"/>
      <c r="AD8" s="66"/>
      <c r="AE8" s="66"/>
      <c r="AF8" s="66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</row>
    <row r="9" spans="1:52" s="62" customFormat="1" x14ac:dyDescent="0.2">
      <c r="A9" s="114"/>
      <c r="B9" s="64" t="s">
        <v>415</v>
      </c>
      <c r="C9" s="64" t="s">
        <v>514</v>
      </c>
      <c r="D9" s="73" t="s">
        <v>416</v>
      </c>
      <c r="E9" s="73" t="s">
        <v>417</v>
      </c>
      <c r="F9" s="71" t="s">
        <v>361</v>
      </c>
      <c r="G9" s="201" t="s">
        <v>532</v>
      </c>
      <c r="H9" s="71" t="s">
        <v>361</v>
      </c>
      <c r="I9" s="200" t="s">
        <v>531</v>
      </c>
      <c r="J9" s="115" t="s">
        <v>243</v>
      </c>
      <c r="K9" s="74"/>
      <c r="L9" s="95"/>
      <c r="M9" s="95"/>
      <c r="N9" s="74"/>
      <c r="O9" s="67">
        <v>7</v>
      </c>
      <c r="P9" s="67"/>
      <c r="Q9" s="67">
        <v>1</v>
      </c>
      <c r="R9" s="66"/>
      <c r="S9" s="67">
        <v>7</v>
      </c>
      <c r="T9" s="67"/>
      <c r="U9" s="67">
        <v>0</v>
      </c>
      <c r="V9" s="67"/>
      <c r="W9" s="67">
        <v>1</v>
      </c>
      <c r="X9" s="67"/>
      <c r="Y9" s="67">
        <v>7</v>
      </c>
      <c r="Z9" s="67"/>
      <c r="AA9" s="66">
        <v>0</v>
      </c>
      <c r="AB9" s="66"/>
      <c r="AC9" s="66">
        <v>1</v>
      </c>
      <c r="AD9" s="66"/>
      <c r="AE9" s="66">
        <v>1</v>
      </c>
      <c r="AF9" s="66"/>
      <c r="AG9" s="67">
        <v>3</v>
      </c>
      <c r="AH9" s="67"/>
      <c r="AI9" s="67">
        <v>1</v>
      </c>
      <c r="AJ9" s="67"/>
      <c r="AK9" s="67"/>
      <c r="AL9" s="67"/>
      <c r="AM9" s="67"/>
      <c r="AN9" s="67"/>
      <c r="AO9" s="67">
        <v>7</v>
      </c>
      <c r="AP9" s="67"/>
      <c r="AQ9" s="67">
        <v>7</v>
      </c>
      <c r="AR9" s="67"/>
      <c r="AS9" s="67">
        <v>7</v>
      </c>
      <c r="AT9" s="67"/>
      <c r="AU9" s="67"/>
      <c r="AV9" s="67"/>
      <c r="AW9" s="67">
        <v>7</v>
      </c>
      <c r="AX9" s="67"/>
    </row>
    <row r="10" spans="1:52" s="62" customFormat="1" ht="15" x14ac:dyDescent="0.2">
      <c r="A10" s="69"/>
      <c r="B10" s="69" t="s">
        <v>415</v>
      </c>
      <c r="C10" s="69"/>
      <c r="D10" s="69"/>
      <c r="E10" s="69" t="s">
        <v>354</v>
      </c>
      <c r="F10" s="69"/>
      <c r="G10" s="69"/>
      <c r="H10" s="69"/>
      <c r="I10" s="69"/>
      <c r="J10" s="69"/>
      <c r="K10" s="69"/>
      <c r="L10" s="69"/>
      <c r="M10" s="69"/>
      <c r="N10" s="69"/>
      <c r="O10" s="70">
        <f>SUM(O8:O9)</f>
        <v>7</v>
      </c>
      <c r="P10" s="70">
        <f>SUM(P8:P9)</f>
        <v>0</v>
      </c>
      <c r="Q10" s="70">
        <f>SUM(Q8:Q9)</f>
        <v>1</v>
      </c>
      <c r="R10" s="70">
        <f>SUM(R8:R9)</f>
        <v>0</v>
      </c>
      <c r="S10" s="70">
        <f t="shared" ref="S10:AF10" si="1">SUM(S8:S9)</f>
        <v>7</v>
      </c>
      <c r="T10" s="70">
        <f t="shared" si="1"/>
        <v>0</v>
      </c>
      <c r="U10" s="70">
        <f t="shared" si="1"/>
        <v>0</v>
      </c>
      <c r="V10" s="70">
        <f t="shared" si="1"/>
        <v>0</v>
      </c>
      <c r="W10" s="70">
        <f t="shared" si="1"/>
        <v>1</v>
      </c>
      <c r="X10" s="70">
        <f t="shared" si="1"/>
        <v>0</v>
      </c>
      <c r="Y10" s="70">
        <f t="shared" si="1"/>
        <v>7</v>
      </c>
      <c r="Z10" s="70">
        <f t="shared" si="1"/>
        <v>0</v>
      </c>
      <c r="AA10" s="70">
        <f t="shared" si="1"/>
        <v>0</v>
      </c>
      <c r="AB10" s="70">
        <f t="shared" si="1"/>
        <v>0</v>
      </c>
      <c r="AC10" s="70">
        <f t="shared" si="1"/>
        <v>1</v>
      </c>
      <c r="AD10" s="70">
        <f t="shared" si="1"/>
        <v>0</v>
      </c>
      <c r="AE10" s="70">
        <f t="shared" si="1"/>
        <v>1</v>
      </c>
      <c r="AF10" s="70">
        <f t="shared" si="1"/>
        <v>0</v>
      </c>
      <c r="AG10" s="70">
        <f>SUM(AG8:AG9)</f>
        <v>3</v>
      </c>
      <c r="AH10" s="70">
        <f t="shared" ref="AH10:AX10" si="2">SUM(AH8:AH9)</f>
        <v>0</v>
      </c>
      <c r="AI10" s="70">
        <f t="shared" si="2"/>
        <v>1</v>
      </c>
      <c r="AJ10" s="70">
        <f t="shared" si="2"/>
        <v>0</v>
      </c>
      <c r="AK10" s="70">
        <f t="shared" si="2"/>
        <v>0</v>
      </c>
      <c r="AL10" s="70">
        <f t="shared" si="2"/>
        <v>0</v>
      </c>
      <c r="AM10" s="70">
        <f t="shared" si="2"/>
        <v>0</v>
      </c>
      <c r="AN10" s="70">
        <f t="shared" si="2"/>
        <v>0</v>
      </c>
      <c r="AO10" s="70">
        <f t="shared" si="2"/>
        <v>7</v>
      </c>
      <c r="AP10" s="70">
        <f t="shared" si="2"/>
        <v>0</v>
      </c>
      <c r="AQ10" s="70">
        <f>SUM(AQ8:AQ9)</f>
        <v>7</v>
      </c>
      <c r="AR10" s="70">
        <f>SUM(AR8:AR9)</f>
        <v>0</v>
      </c>
      <c r="AS10" s="70">
        <f>SUM(AS8:AS9)</f>
        <v>7</v>
      </c>
      <c r="AT10" s="70"/>
      <c r="AU10" s="70">
        <f t="shared" si="2"/>
        <v>0</v>
      </c>
      <c r="AV10" s="70">
        <f t="shared" si="2"/>
        <v>0</v>
      </c>
      <c r="AW10" s="70">
        <f t="shared" si="2"/>
        <v>7</v>
      </c>
      <c r="AX10" s="70">
        <f t="shared" si="2"/>
        <v>0</v>
      </c>
    </row>
    <row r="11" spans="1:52" s="62" customFormat="1" x14ac:dyDescent="0.2">
      <c r="A11" s="114"/>
      <c r="B11" s="64"/>
      <c r="C11" s="65"/>
      <c r="D11" s="73"/>
      <c r="E11" s="73"/>
      <c r="F11" s="64"/>
      <c r="G11" s="71"/>
      <c r="H11" s="71"/>
      <c r="I11" s="71"/>
      <c r="J11" s="115"/>
      <c r="K11" s="74"/>
      <c r="L11" s="95"/>
      <c r="M11" s="95"/>
      <c r="N11" s="74"/>
      <c r="O11" s="67"/>
      <c r="P11" s="67"/>
      <c r="Q11" s="67"/>
      <c r="R11" s="66"/>
      <c r="S11" s="67"/>
      <c r="T11" s="67"/>
      <c r="U11" s="67"/>
      <c r="V11" s="67"/>
      <c r="W11" s="67"/>
      <c r="X11" s="67"/>
      <c r="Y11" s="67"/>
      <c r="Z11" s="67"/>
      <c r="AA11" s="66"/>
      <c r="AB11" s="66"/>
      <c r="AC11" s="66"/>
      <c r="AD11" s="66"/>
      <c r="AE11" s="66"/>
      <c r="AF11" s="66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</row>
    <row r="12" spans="1:52" s="62" customFormat="1" ht="28.5" x14ac:dyDescent="0.2">
      <c r="A12" s="75"/>
      <c r="B12" s="71" t="s">
        <v>341</v>
      </c>
      <c r="C12" s="64" t="s">
        <v>514</v>
      </c>
      <c r="D12" s="73" t="s">
        <v>318</v>
      </c>
      <c r="E12" s="73" t="s">
        <v>319</v>
      </c>
      <c r="F12" s="67" t="s">
        <v>438</v>
      </c>
      <c r="G12" s="201" t="s">
        <v>512</v>
      </c>
      <c r="H12" s="146" t="s">
        <v>363</v>
      </c>
      <c r="I12" s="200" t="s">
        <v>527</v>
      </c>
      <c r="J12" s="67" t="s">
        <v>243</v>
      </c>
      <c r="K12" s="74"/>
      <c r="L12" s="87" t="s">
        <v>419</v>
      </c>
      <c r="M12" s="112"/>
      <c r="N12" s="113"/>
      <c r="O12" s="67">
        <v>14</v>
      </c>
      <c r="P12" s="103"/>
      <c r="Q12" s="67">
        <v>1</v>
      </c>
      <c r="R12" s="103"/>
      <c r="S12" s="67">
        <v>14</v>
      </c>
      <c r="T12" s="103"/>
      <c r="U12" s="67">
        <v>1</v>
      </c>
      <c r="V12" s="67"/>
      <c r="W12" s="67">
        <v>1</v>
      </c>
      <c r="X12" s="67"/>
      <c r="Y12" s="67">
        <v>14</v>
      </c>
      <c r="Z12" s="102"/>
      <c r="AA12" s="66">
        <v>1</v>
      </c>
      <c r="AB12" s="66"/>
      <c r="AC12" s="66">
        <v>1</v>
      </c>
      <c r="AD12" s="66"/>
      <c r="AE12" s="66">
        <v>1</v>
      </c>
      <c r="AF12" s="103"/>
      <c r="AG12" s="67">
        <v>14</v>
      </c>
      <c r="AH12" s="103"/>
      <c r="AI12" s="67">
        <v>1</v>
      </c>
      <c r="AJ12" s="67"/>
      <c r="AK12" s="67">
        <v>1</v>
      </c>
      <c r="AL12" s="103"/>
      <c r="AM12" s="67">
        <v>1</v>
      </c>
      <c r="AN12" s="103"/>
      <c r="AO12" s="67"/>
      <c r="AP12" s="103"/>
      <c r="AQ12" s="67"/>
      <c r="AR12" s="103"/>
      <c r="AS12" s="103"/>
      <c r="AT12" s="103"/>
      <c r="AU12" s="103"/>
      <c r="AV12" s="103"/>
      <c r="AW12" s="67"/>
      <c r="AX12" s="103"/>
    </row>
    <row r="13" spans="1:52" s="62" customFormat="1" ht="15" x14ac:dyDescent="0.2">
      <c r="A13" s="75"/>
      <c r="B13" s="71" t="s">
        <v>341</v>
      </c>
      <c r="C13" s="64" t="s">
        <v>514</v>
      </c>
      <c r="D13" s="73" t="s">
        <v>410</v>
      </c>
      <c r="E13" s="73" t="s">
        <v>411</v>
      </c>
      <c r="F13" s="71" t="s">
        <v>361</v>
      </c>
      <c r="G13" s="201" t="s">
        <v>532</v>
      </c>
      <c r="H13" s="71" t="s">
        <v>361</v>
      </c>
      <c r="I13" s="200" t="s">
        <v>531</v>
      </c>
      <c r="J13" s="115" t="s">
        <v>243</v>
      </c>
      <c r="K13" s="74"/>
      <c r="L13" s="112"/>
      <c r="M13" s="112"/>
      <c r="N13" s="113"/>
      <c r="O13" s="67">
        <v>12</v>
      </c>
      <c r="P13" s="103"/>
      <c r="Q13" s="67">
        <v>1</v>
      </c>
      <c r="R13" s="103"/>
      <c r="S13" s="67">
        <v>12</v>
      </c>
      <c r="T13" s="103"/>
      <c r="U13" s="67">
        <v>1</v>
      </c>
      <c r="V13" s="67"/>
      <c r="W13" s="67">
        <v>1</v>
      </c>
      <c r="X13" s="67"/>
      <c r="Y13" s="67">
        <v>12</v>
      </c>
      <c r="Z13" s="102"/>
      <c r="AA13" s="66">
        <v>1</v>
      </c>
      <c r="AB13" s="66"/>
      <c r="AC13" s="66">
        <v>1</v>
      </c>
      <c r="AD13" s="66"/>
      <c r="AE13" s="66">
        <v>1</v>
      </c>
      <c r="AF13" s="103"/>
      <c r="AG13" s="67">
        <v>12</v>
      </c>
      <c r="AH13" s="103"/>
      <c r="AI13" s="67">
        <v>1</v>
      </c>
      <c r="AJ13" s="67"/>
      <c r="AK13" s="67">
        <v>1</v>
      </c>
      <c r="AL13" s="103"/>
      <c r="AM13" s="67">
        <v>1</v>
      </c>
      <c r="AN13" s="67"/>
      <c r="AO13" s="67">
        <v>12</v>
      </c>
      <c r="AP13" s="103"/>
      <c r="AQ13" s="67">
        <v>12</v>
      </c>
      <c r="AR13" s="103"/>
      <c r="AS13" s="67">
        <v>12</v>
      </c>
      <c r="AT13" s="103"/>
      <c r="AU13" s="103"/>
      <c r="AV13" s="103"/>
      <c r="AW13" s="67">
        <v>12</v>
      </c>
      <c r="AX13" s="103"/>
    </row>
    <row r="14" spans="1:52" s="62" customFormat="1" ht="15.75" x14ac:dyDescent="0.2">
      <c r="A14" s="116"/>
      <c r="B14" s="64" t="s">
        <v>341</v>
      </c>
      <c r="C14" s="64" t="s">
        <v>514</v>
      </c>
      <c r="D14" s="73" t="s">
        <v>250</v>
      </c>
      <c r="E14" s="73" t="s">
        <v>251</v>
      </c>
      <c r="F14" s="64" t="s">
        <v>128</v>
      </c>
      <c r="G14" s="71" t="s">
        <v>151</v>
      </c>
      <c r="H14" s="71" t="s">
        <v>363</v>
      </c>
      <c r="I14" s="200" t="s">
        <v>528</v>
      </c>
      <c r="J14" s="115" t="s">
        <v>243</v>
      </c>
      <c r="K14" s="74"/>
      <c r="L14" s="87"/>
      <c r="M14" s="87"/>
      <c r="N14" s="124"/>
      <c r="O14" s="67">
        <v>6</v>
      </c>
      <c r="P14" s="67"/>
      <c r="Q14" s="67">
        <v>1</v>
      </c>
      <c r="R14" s="66"/>
      <c r="S14" s="67">
        <v>6</v>
      </c>
      <c r="T14" s="67"/>
      <c r="U14" s="67">
        <v>1</v>
      </c>
      <c r="V14" s="67"/>
      <c r="W14" s="67">
        <v>0</v>
      </c>
      <c r="X14" s="67"/>
      <c r="Y14" s="67">
        <v>6</v>
      </c>
      <c r="Z14" s="67"/>
      <c r="AA14" s="66">
        <v>1</v>
      </c>
      <c r="AB14" s="66"/>
      <c r="AC14" s="66">
        <v>0</v>
      </c>
      <c r="AD14" s="66"/>
      <c r="AE14" s="66">
        <v>0</v>
      </c>
      <c r="AF14" s="66"/>
      <c r="AG14" s="67">
        <v>0</v>
      </c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</row>
    <row r="15" spans="1:52" s="62" customFormat="1" ht="15.75" x14ac:dyDescent="0.2">
      <c r="A15" s="116"/>
      <c r="B15" s="64" t="s">
        <v>341</v>
      </c>
      <c r="C15" s="64" t="s">
        <v>514</v>
      </c>
      <c r="D15" s="73" t="s">
        <v>252</v>
      </c>
      <c r="E15" s="73" t="s">
        <v>253</v>
      </c>
      <c r="F15" s="64" t="s">
        <v>128</v>
      </c>
      <c r="G15" s="71" t="s">
        <v>151</v>
      </c>
      <c r="H15" s="71" t="s">
        <v>363</v>
      </c>
      <c r="I15" s="200" t="s">
        <v>528</v>
      </c>
      <c r="J15" s="115" t="s">
        <v>243</v>
      </c>
      <c r="K15" s="74"/>
      <c r="L15" s="87"/>
      <c r="M15" s="87"/>
      <c r="N15" s="124"/>
      <c r="O15" s="67">
        <v>6</v>
      </c>
      <c r="P15" s="67"/>
      <c r="Q15" s="67">
        <v>1</v>
      </c>
      <c r="R15" s="66"/>
      <c r="S15" s="67">
        <v>6</v>
      </c>
      <c r="T15" s="67"/>
      <c r="U15" s="67">
        <v>0</v>
      </c>
      <c r="V15" s="67"/>
      <c r="W15" s="67">
        <v>1</v>
      </c>
      <c r="X15" s="67"/>
      <c r="Y15" s="67">
        <v>6</v>
      </c>
      <c r="Z15" s="67"/>
      <c r="AA15" s="66">
        <v>0</v>
      </c>
      <c r="AB15" s="66"/>
      <c r="AC15" s="66">
        <v>1</v>
      </c>
      <c r="AD15" s="66"/>
      <c r="AE15" s="66">
        <v>1</v>
      </c>
      <c r="AF15" s="66"/>
      <c r="AG15" s="67">
        <v>0</v>
      </c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</row>
    <row r="16" spans="1:52" s="62" customFormat="1" ht="15" x14ac:dyDescent="0.2">
      <c r="A16" s="69"/>
      <c r="B16" s="69" t="s">
        <v>341</v>
      </c>
      <c r="C16" s="69"/>
      <c r="D16" s="69"/>
      <c r="E16" s="69" t="s">
        <v>354</v>
      </c>
      <c r="F16" s="69"/>
      <c r="G16" s="69"/>
      <c r="H16" s="69"/>
      <c r="I16" s="69"/>
      <c r="J16" s="69"/>
      <c r="K16" s="69"/>
      <c r="L16" s="69"/>
      <c r="M16" s="69"/>
      <c r="N16" s="69"/>
      <c r="O16" s="70">
        <f>SUM(O12:O15)</f>
        <v>38</v>
      </c>
      <c r="P16" s="70">
        <f t="shared" ref="P16:AX16" si="3">SUM(P12:P15)</f>
        <v>0</v>
      </c>
      <c r="Q16" s="70">
        <f t="shared" si="3"/>
        <v>4</v>
      </c>
      <c r="R16" s="70">
        <f t="shared" si="3"/>
        <v>0</v>
      </c>
      <c r="S16" s="70">
        <f>SUM(S12:S15)</f>
        <v>38</v>
      </c>
      <c r="T16" s="70">
        <f t="shared" si="3"/>
        <v>0</v>
      </c>
      <c r="U16" s="70">
        <f t="shared" si="3"/>
        <v>3</v>
      </c>
      <c r="V16" s="70">
        <f t="shared" si="3"/>
        <v>0</v>
      </c>
      <c r="W16" s="70">
        <f t="shared" si="3"/>
        <v>3</v>
      </c>
      <c r="X16" s="70">
        <f t="shared" si="3"/>
        <v>0</v>
      </c>
      <c r="Y16" s="70">
        <f>SUM(Y12:Y15)</f>
        <v>38</v>
      </c>
      <c r="Z16" s="70">
        <f t="shared" si="3"/>
        <v>0</v>
      </c>
      <c r="AA16" s="70">
        <f t="shared" si="3"/>
        <v>3</v>
      </c>
      <c r="AB16" s="70">
        <f t="shared" si="3"/>
        <v>0</v>
      </c>
      <c r="AC16" s="70">
        <f t="shared" si="3"/>
        <v>3</v>
      </c>
      <c r="AD16" s="70">
        <f t="shared" si="3"/>
        <v>0</v>
      </c>
      <c r="AE16" s="70">
        <f>SUM(AE12:AE15)</f>
        <v>3</v>
      </c>
      <c r="AF16" s="70">
        <f>SUM(AF12:AF15)</f>
        <v>0</v>
      </c>
      <c r="AG16" s="70">
        <f>SUM(AG12:AG15)</f>
        <v>26</v>
      </c>
      <c r="AH16" s="70">
        <f t="shared" si="3"/>
        <v>0</v>
      </c>
      <c r="AI16" s="70">
        <f t="shared" si="3"/>
        <v>2</v>
      </c>
      <c r="AJ16" s="70">
        <f t="shared" si="3"/>
        <v>0</v>
      </c>
      <c r="AK16" s="70">
        <f t="shared" si="3"/>
        <v>2</v>
      </c>
      <c r="AL16" s="70">
        <f t="shared" si="3"/>
        <v>0</v>
      </c>
      <c r="AM16" s="70">
        <f t="shared" si="3"/>
        <v>2</v>
      </c>
      <c r="AN16" s="70">
        <f t="shared" si="3"/>
        <v>0</v>
      </c>
      <c r="AO16" s="70">
        <f t="shared" si="3"/>
        <v>12</v>
      </c>
      <c r="AP16" s="70">
        <f t="shared" si="3"/>
        <v>0</v>
      </c>
      <c r="AQ16" s="70">
        <f>SUM(AQ12:AQ15)</f>
        <v>12</v>
      </c>
      <c r="AR16" s="70">
        <f>SUM(AR12:AR15)</f>
        <v>0</v>
      </c>
      <c r="AS16" s="70">
        <f>SUM(AS12:AS15)</f>
        <v>12</v>
      </c>
      <c r="AT16" s="70"/>
      <c r="AU16" s="70">
        <f t="shared" si="3"/>
        <v>0</v>
      </c>
      <c r="AV16" s="70">
        <f t="shared" si="3"/>
        <v>0</v>
      </c>
      <c r="AW16" s="70">
        <f t="shared" si="3"/>
        <v>12</v>
      </c>
      <c r="AX16" s="70">
        <f t="shared" si="3"/>
        <v>0</v>
      </c>
    </row>
    <row r="17" spans="1:51" s="62" customFormat="1" ht="15.75" x14ac:dyDescent="0.2">
      <c r="A17" s="116"/>
      <c r="B17" s="64"/>
      <c r="C17" s="64"/>
      <c r="D17" s="73"/>
      <c r="E17" s="73"/>
      <c r="F17" s="64"/>
      <c r="G17" s="71"/>
      <c r="H17" s="71"/>
      <c r="I17" s="71"/>
      <c r="J17" s="67"/>
      <c r="K17" s="74"/>
      <c r="L17" s="87"/>
      <c r="M17" s="87"/>
      <c r="N17" s="124"/>
      <c r="O17" s="67"/>
      <c r="P17" s="67"/>
      <c r="Q17" s="67"/>
      <c r="R17" s="66"/>
      <c r="S17" s="67"/>
      <c r="T17" s="67"/>
      <c r="U17" s="67"/>
      <c r="V17" s="67"/>
      <c r="W17" s="67"/>
      <c r="X17" s="67"/>
      <c r="Y17" s="67"/>
      <c r="Z17" s="67"/>
      <c r="AA17" s="66"/>
      <c r="AB17" s="66"/>
      <c r="AC17" s="66"/>
      <c r="AD17" s="66"/>
      <c r="AE17" s="66"/>
      <c r="AF17" s="66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</row>
    <row r="18" spans="1:51" s="62" customFormat="1" ht="28.5" x14ac:dyDescent="0.2">
      <c r="A18" s="114"/>
      <c r="B18" s="71" t="s">
        <v>339</v>
      </c>
      <c r="C18" s="64" t="s">
        <v>514</v>
      </c>
      <c r="D18" s="73" t="s">
        <v>392</v>
      </c>
      <c r="E18" s="73" t="s">
        <v>391</v>
      </c>
      <c r="F18" s="71" t="s">
        <v>361</v>
      </c>
      <c r="G18" s="201" t="s">
        <v>512</v>
      </c>
      <c r="H18" s="146" t="s">
        <v>361</v>
      </c>
      <c r="I18" s="200" t="s">
        <v>527</v>
      </c>
      <c r="J18" s="115" t="s">
        <v>243</v>
      </c>
      <c r="K18" s="74">
        <v>5510</v>
      </c>
      <c r="L18" s="95"/>
      <c r="M18" s="95"/>
      <c r="N18" s="74"/>
      <c r="O18" s="67">
        <v>14</v>
      </c>
      <c r="P18" s="67"/>
      <c r="Q18" s="67">
        <v>1</v>
      </c>
      <c r="R18" s="66"/>
      <c r="S18" s="67">
        <v>14</v>
      </c>
      <c r="T18" s="67"/>
      <c r="U18" s="67">
        <v>1</v>
      </c>
      <c r="V18" s="67"/>
      <c r="W18" s="67">
        <v>1</v>
      </c>
      <c r="X18" s="67"/>
      <c r="Y18" s="67">
        <v>14</v>
      </c>
      <c r="Z18" s="67"/>
      <c r="AA18" s="66">
        <v>1</v>
      </c>
      <c r="AB18" s="66"/>
      <c r="AC18" s="66">
        <v>1</v>
      </c>
      <c r="AD18" s="66"/>
      <c r="AE18" s="66">
        <v>1</v>
      </c>
      <c r="AF18" s="66"/>
      <c r="AG18" s="67">
        <v>14</v>
      </c>
      <c r="AH18" s="67"/>
      <c r="AI18" s="67">
        <v>1</v>
      </c>
      <c r="AJ18" s="67"/>
      <c r="AK18" s="67">
        <v>1</v>
      </c>
      <c r="AL18" s="67"/>
      <c r="AM18" s="67">
        <v>1</v>
      </c>
      <c r="AN18" s="67"/>
      <c r="AO18" s="67">
        <v>14</v>
      </c>
      <c r="AP18" s="67"/>
      <c r="AQ18" s="67">
        <v>14</v>
      </c>
      <c r="AR18" s="67"/>
      <c r="AS18" s="67"/>
      <c r="AT18" s="67"/>
      <c r="AU18" s="67"/>
      <c r="AV18" s="67"/>
      <c r="AW18" s="67">
        <v>0</v>
      </c>
      <c r="AX18" s="67"/>
      <c r="AY18" s="62" t="s">
        <v>618</v>
      </c>
    </row>
    <row r="19" spans="1:51" s="62" customFormat="1" ht="15" x14ac:dyDescent="0.2">
      <c r="A19" s="114"/>
      <c r="B19" s="71" t="s">
        <v>339</v>
      </c>
      <c r="C19" s="64" t="s">
        <v>514</v>
      </c>
      <c r="D19" s="73" t="s">
        <v>53</v>
      </c>
      <c r="E19" s="73" t="s">
        <v>85</v>
      </c>
      <c r="F19" s="71" t="s">
        <v>128</v>
      </c>
      <c r="G19" s="71" t="s">
        <v>151</v>
      </c>
      <c r="H19" s="71" t="s">
        <v>363</v>
      </c>
      <c r="I19" s="200" t="s">
        <v>528</v>
      </c>
      <c r="J19" s="67" t="s">
        <v>243</v>
      </c>
      <c r="K19" s="74"/>
      <c r="L19" s="95"/>
      <c r="M19" s="95"/>
      <c r="N19" s="74"/>
      <c r="O19" s="67">
        <v>6</v>
      </c>
      <c r="P19" s="67"/>
      <c r="Q19" s="67">
        <v>1</v>
      </c>
      <c r="R19" s="66"/>
      <c r="S19" s="67">
        <v>6</v>
      </c>
      <c r="T19" s="67"/>
      <c r="U19" s="67">
        <v>1</v>
      </c>
      <c r="V19" s="67"/>
      <c r="W19" s="67">
        <v>0</v>
      </c>
      <c r="X19" s="67"/>
      <c r="Y19" s="67">
        <v>6</v>
      </c>
      <c r="Z19" s="67"/>
      <c r="AA19" s="66">
        <v>1</v>
      </c>
      <c r="AB19" s="66"/>
      <c r="AC19" s="66">
        <v>0</v>
      </c>
      <c r="AD19" s="66"/>
      <c r="AE19" s="66">
        <v>0</v>
      </c>
      <c r="AF19" s="66"/>
      <c r="AG19" s="67">
        <v>0</v>
      </c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30"/>
    </row>
    <row r="20" spans="1:51" s="62" customFormat="1" x14ac:dyDescent="0.2">
      <c r="A20" s="114"/>
      <c r="B20" s="71" t="s">
        <v>339</v>
      </c>
      <c r="C20" s="64" t="s">
        <v>514</v>
      </c>
      <c r="D20" s="73" t="s">
        <v>54</v>
      </c>
      <c r="E20" s="73" t="s">
        <v>86</v>
      </c>
      <c r="F20" s="71" t="s">
        <v>418</v>
      </c>
      <c r="G20" s="71" t="s">
        <v>151</v>
      </c>
      <c r="H20" s="71" t="s">
        <v>363</v>
      </c>
      <c r="I20" s="200" t="s">
        <v>528</v>
      </c>
      <c r="J20" s="67" t="s">
        <v>243</v>
      </c>
      <c r="K20" s="74"/>
      <c r="L20" s="95"/>
      <c r="M20" s="95"/>
      <c r="N20" s="74"/>
      <c r="O20" s="67">
        <v>6</v>
      </c>
      <c r="P20" s="67"/>
      <c r="Q20" s="67">
        <v>1</v>
      </c>
      <c r="R20" s="66"/>
      <c r="S20" s="67">
        <v>6</v>
      </c>
      <c r="T20" s="67"/>
      <c r="U20" s="67">
        <v>0</v>
      </c>
      <c r="V20" s="67"/>
      <c r="W20" s="67">
        <v>1</v>
      </c>
      <c r="X20" s="67"/>
      <c r="Y20" s="67">
        <v>6</v>
      </c>
      <c r="Z20" s="67"/>
      <c r="AA20" s="66">
        <v>0</v>
      </c>
      <c r="AB20" s="66"/>
      <c r="AC20" s="66">
        <v>1</v>
      </c>
      <c r="AD20" s="66"/>
      <c r="AE20" s="66">
        <v>1</v>
      </c>
      <c r="AF20" s="66"/>
      <c r="AG20" s="67">
        <v>0</v>
      </c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</row>
    <row r="21" spans="1:51" s="62" customFormat="1" ht="15" x14ac:dyDescent="0.2">
      <c r="A21" s="69"/>
      <c r="B21" s="69" t="s">
        <v>339</v>
      </c>
      <c r="C21" s="69"/>
      <c r="D21" s="69"/>
      <c r="E21" s="69" t="s">
        <v>354</v>
      </c>
      <c r="F21" s="69"/>
      <c r="G21" s="69"/>
      <c r="H21" s="69"/>
      <c r="I21" s="69"/>
      <c r="J21" s="69"/>
      <c r="K21" s="69"/>
      <c r="L21" s="69"/>
      <c r="M21" s="69"/>
      <c r="N21" s="69"/>
      <c r="O21" s="70">
        <f>SUM(O18:O20)</f>
        <v>26</v>
      </c>
      <c r="P21" s="70">
        <f>SUM(P18:P20)</f>
        <v>0</v>
      </c>
      <c r="Q21" s="70">
        <f>SUM(Q18:Q20)</f>
        <v>3</v>
      </c>
      <c r="R21" s="70">
        <f>SUM(R18:R20)</f>
        <v>0</v>
      </c>
      <c r="S21" s="70">
        <f>SUM(S18:S20)</f>
        <v>26</v>
      </c>
      <c r="T21" s="70">
        <f t="shared" ref="T21:AX21" si="4">SUM(T18:T20)</f>
        <v>0</v>
      </c>
      <c r="U21" s="70">
        <f t="shared" si="4"/>
        <v>2</v>
      </c>
      <c r="V21" s="70">
        <f t="shared" si="4"/>
        <v>0</v>
      </c>
      <c r="W21" s="70">
        <f t="shared" si="4"/>
        <v>2</v>
      </c>
      <c r="X21" s="70">
        <f t="shared" si="4"/>
        <v>0</v>
      </c>
      <c r="Y21" s="70">
        <f t="shared" si="4"/>
        <v>26</v>
      </c>
      <c r="Z21" s="70">
        <f t="shared" si="4"/>
        <v>0</v>
      </c>
      <c r="AA21" s="70">
        <f t="shared" si="4"/>
        <v>2</v>
      </c>
      <c r="AB21" s="70">
        <f t="shared" si="4"/>
        <v>0</v>
      </c>
      <c r="AC21" s="70">
        <f t="shared" si="4"/>
        <v>2</v>
      </c>
      <c r="AD21" s="70">
        <f t="shared" si="4"/>
        <v>0</v>
      </c>
      <c r="AE21" s="70">
        <f t="shared" si="4"/>
        <v>2</v>
      </c>
      <c r="AF21" s="70">
        <f t="shared" si="4"/>
        <v>0</v>
      </c>
      <c r="AG21" s="70">
        <f t="shared" si="4"/>
        <v>14</v>
      </c>
      <c r="AH21" s="70">
        <f t="shared" si="4"/>
        <v>0</v>
      </c>
      <c r="AI21" s="70">
        <f t="shared" si="4"/>
        <v>1</v>
      </c>
      <c r="AJ21" s="70">
        <f t="shared" si="4"/>
        <v>0</v>
      </c>
      <c r="AK21" s="70">
        <f t="shared" si="4"/>
        <v>1</v>
      </c>
      <c r="AL21" s="70">
        <f t="shared" si="4"/>
        <v>0</v>
      </c>
      <c r="AM21" s="70">
        <f t="shared" si="4"/>
        <v>1</v>
      </c>
      <c r="AN21" s="70">
        <f t="shared" si="4"/>
        <v>0</v>
      </c>
      <c r="AO21" s="70">
        <f t="shared" si="4"/>
        <v>14</v>
      </c>
      <c r="AP21" s="70">
        <f t="shared" si="4"/>
        <v>0</v>
      </c>
      <c r="AQ21" s="70">
        <f>SUM(AQ18:AQ20)</f>
        <v>14</v>
      </c>
      <c r="AR21" s="70">
        <f>SUM(AR18:AR20)</f>
        <v>0</v>
      </c>
      <c r="AS21" s="70">
        <f>SUM(AS18:AS20)</f>
        <v>0</v>
      </c>
      <c r="AT21" s="70"/>
      <c r="AU21" s="70">
        <f t="shared" si="4"/>
        <v>0</v>
      </c>
      <c r="AV21" s="70">
        <f t="shared" si="4"/>
        <v>0</v>
      </c>
      <c r="AW21" s="70">
        <f t="shared" si="4"/>
        <v>0</v>
      </c>
      <c r="AX21" s="70">
        <f t="shared" si="4"/>
        <v>0</v>
      </c>
    </row>
    <row r="22" spans="1:51" s="62" customFormat="1" ht="15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</row>
    <row r="23" spans="1:51" s="62" customFormat="1" x14ac:dyDescent="0.2">
      <c r="A23" s="75"/>
      <c r="B23" s="77" t="s">
        <v>344</v>
      </c>
      <c r="C23" s="64" t="s">
        <v>514</v>
      </c>
      <c r="D23" s="73" t="s">
        <v>187</v>
      </c>
      <c r="E23" s="73" t="s">
        <v>64</v>
      </c>
      <c r="F23" s="67" t="s">
        <v>125</v>
      </c>
      <c r="G23" s="71" t="s">
        <v>151</v>
      </c>
      <c r="H23" s="71" t="s">
        <v>363</v>
      </c>
      <c r="I23" s="200" t="s">
        <v>528</v>
      </c>
      <c r="J23" s="67" t="s">
        <v>243</v>
      </c>
      <c r="K23" s="74"/>
      <c r="L23" s="95"/>
      <c r="M23" s="95"/>
      <c r="N23" s="74"/>
      <c r="O23" s="67">
        <v>6</v>
      </c>
      <c r="P23" s="67"/>
      <c r="Q23" s="67">
        <v>1</v>
      </c>
      <c r="R23" s="66"/>
      <c r="S23" s="67">
        <v>6</v>
      </c>
      <c r="T23" s="67"/>
      <c r="U23" s="67">
        <v>1</v>
      </c>
      <c r="V23" s="67"/>
      <c r="W23" s="67">
        <v>1</v>
      </c>
      <c r="X23" s="67"/>
      <c r="Y23" s="67">
        <v>6</v>
      </c>
      <c r="Z23" s="67"/>
      <c r="AA23" s="66">
        <v>1</v>
      </c>
      <c r="AB23" s="66"/>
      <c r="AC23" s="66">
        <v>1</v>
      </c>
      <c r="AD23" s="66"/>
      <c r="AE23" s="66">
        <v>1</v>
      </c>
      <c r="AF23" s="66"/>
      <c r="AG23" s="67">
        <v>0</v>
      </c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</row>
    <row r="24" spans="1:51" s="62" customFormat="1" ht="15.75" x14ac:dyDescent="0.2">
      <c r="A24" s="75"/>
      <c r="B24" s="71" t="s">
        <v>344</v>
      </c>
      <c r="C24" s="64" t="s">
        <v>514</v>
      </c>
      <c r="D24" s="73" t="s">
        <v>65</v>
      </c>
      <c r="E24" s="73" t="s">
        <v>66</v>
      </c>
      <c r="F24" s="71" t="s">
        <v>128</v>
      </c>
      <c r="G24" s="71" t="s">
        <v>352</v>
      </c>
      <c r="H24" s="71" t="s">
        <v>363</v>
      </c>
      <c r="I24" s="200" t="s">
        <v>529</v>
      </c>
      <c r="J24" s="67" t="s">
        <v>243</v>
      </c>
      <c r="K24" s="74">
        <v>22600</v>
      </c>
      <c r="L24" s="87" t="s">
        <v>419</v>
      </c>
      <c r="M24" s="95"/>
      <c r="N24" s="74"/>
      <c r="O24" s="67">
        <v>0</v>
      </c>
      <c r="P24" s="67"/>
      <c r="Q24" s="67">
        <v>0</v>
      </c>
      <c r="R24" s="66"/>
      <c r="S24" s="67">
        <v>0</v>
      </c>
      <c r="T24" s="67"/>
      <c r="U24" s="67">
        <v>0</v>
      </c>
      <c r="V24" s="67"/>
      <c r="W24" s="67">
        <v>0</v>
      </c>
      <c r="X24" s="67"/>
      <c r="Y24" s="67">
        <v>0</v>
      </c>
      <c r="Z24" s="67"/>
      <c r="AA24" s="66">
        <v>0</v>
      </c>
      <c r="AB24" s="66"/>
      <c r="AC24" s="66">
        <v>0</v>
      </c>
      <c r="AD24" s="66"/>
      <c r="AE24" s="66">
        <v>0</v>
      </c>
      <c r="AF24" s="66"/>
      <c r="AG24" s="67">
        <v>0</v>
      </c>
      <c r="AH24" s="67"/>
      <c r="AI24" s="67">
        <v>0</v>
      </c>
      <c r="AJ24" s="67"/>
      <c r="AK24" s="67">
        <v>0</v>
      </c>
      <c r="AL24" s="67"/>
      <c r="AM24" s="67">
        <v>0</v>
      </c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2" t="s">
        <v>595</v>
      </c>
    </row>
    <row r="25" spans="1:51" s="62" customFormat="1" ht="15.75" x14ac:dyDescent="0.2">
      <c r="A25" s="114"/>
      <c r="B25" s="71" t="s">
        <v>344</v>
      </c>
      <c r="C25" s="64" t="s">
        <v>514</v>
      </c>
      <c r="D25" s="73" t="s">
        <v>62</v>
      </c>
      <c r="E25" s="73" t="s">
        <v>63</v>
      </c>
      <c r="F25" s="79" t="s">
        <v>412</v>
      </c>
      <c r="G25" s="201" t="s">
        <v>532</v>
      </c>
      <c r="H25" s="71" t="s">
        <v>363</v>
      </c>
      <c r="I25" s="200" t="s">
        <v>531</v>
      </c>
      <c r="J25" s="67" t="s">
        <v>243</v>
      </c>
      <c r="K25" s="74"/>
      <c r="L25" s="87" t="s">
        <v>419</v>
      </c>
      <c r="M25" s="98"/>
      <c r="N25" s="127"/>
      <c r="O25" s="66">
        <v>14</v>
      </c>
      <c r="P25" s="66"/>
      <c r="Q25" s="66">
        <v>1</v>
      </c>
      <c r="R25" s="66"/>
      <c r="S25" s="66">
        <v>14</v>
      </c>
      <c r="T25" s="67"/>
      <c r="U25" s="67">
        <v>1</v>
      </c>
      <c r="V25" s="67"/>
      <c r="W25" s="67">
        <v>1</v>
      </c>
      <c r="X25" s="67"/>
      <c r="Y25" s="66">
        <v>14</v>
      </c>
      <c r="Z25" s="67"/>
      <c r="AA25" s="66">
        <v>1</v>
      </c>
      <c r="AB25" s="66"/>
      <c r="AC25" s="66">
        <v>1</v>
      </c>
      <c r="AD25" s="66"/>
      <c r="AE25" s="66">
        <v>1</v>
      </c>
      <c r="AF25" s="66"/>
      <c r="AG25" s="66">
        <v>14</v>
      </c>
      <c r="AH25" s="67"/>
      <c r="AI25" s="67">
        <v>1</v>
      </c>
      <c r="AJ25" s="67"/>
      <c r="AK25" s="67">
        <v>1</v>
      </c>
      <c r="AL25" s="67"/>
      <c r="AM25" s="67">
        <v>1</v>
      </c>
      <c r="AN25" s="67"/>
      <c r="AO25" s="67">
        <v>14</v>
      </c>
      <c r="AP25" s="67"/>
      <c r="AQ25" s="67">
        <v>14</v>
      </c>
      <c r="AR25" s="67"/>
      <c r="AS25" s="67">
        <v>14</v>
      </c>
      <c r="AT25" s="67"/>
      <c r="AU25" s="67"/>
      <c r="AV25" s="67"/>
      <c r="AW25" s="67">
        <v>14</v>
      </c>
      <c r="AX25" s="67"/>
    </row>
    <row r="26" spans="1:51" s="62" customFormat="1" x14ac:dyDescent="0.2">
      <c r="A26" s="75"/>
      <c r="B26" s="71" t="s">
        <v>344</v>
      </c>
      <c r="C26" s="64" t="s">
        <v>514</v>
      </c>
      <c r="D26" s="73" t="s">
        <v>67</v>
      </c>
      <c r="E26" s="73" t="s">
        <v>68</v>
      </c>
      <c r="F26" s="71" t="s">
        <v>129</v>
      </c>
      <c r="G26" s="201" t="s">
        <v>532</v>
      </c>
      <c r="H26" s="71" t="s">
        <v>363</v>
      </c>
      <c r="I26" s="200" t="s">
        <v>531</v>
      </c>
      <c r="J26" s="67" t="s">
        <v>243</v>
      </c>
      <c r="K26" s="74"/>
      <c r="L26" s="95"/>
      <c r="M26" s="95"/>
      <c r="N26" s="74"/>
      <c r="O26" s="67">
        <v>18</v>
      </c>
      <c r="P26" s="67"/>
      <c r="Q26" s="67">
        <v>1</v>
      </c>
      <c r="R26" s="66"/>
      <c r="S26" s="67">
        <v>18</v>
      </c>
      <c r="T26" s="67"/>
      <c r="U26" s="67">
        <v>1</v>
      </c>
      <c r="V26" s="67"/>
      <c r="W26" s="67">
        <v>1</v>
      </c>
      <c r="X26" s="67"/>
      <c r="Y26" s="67">
        <v>18</v>
      </c>
      <c r="Z26" s="67"/>
      <c r="AA26" s="66">
        <v>1</v>
      </c>
      <c r="AB26" s="66"/>
      <c r="AC26" s="66">
        <v>1</v>
      </c>
      <c r="AD26" s="66"/>
      <c r="AE26" s="66">
        <v>1</v>
      </c>
      <c r="AF26" s="66"/>
      <c r="AG26" s="67">
        <v>18</v>
      </c>
      <c r="AH26" s="67"/>
      <c r="AI26" s="67">
        <v>1</v>
      </c>
      <c r="AJ26" s="67"/>
      <c r="AK26" s="67">
        <v>1</v>
      </c>
      <c r="AL26" s="67"/>
      <c r="AM26" s="67">
        <v>1</v>
      </c>
      <c r="AN26" s="67"/>
      <c r="AO26" s="67">
        <v>18</v>
      </c>
      <c r="AP26" s="67"/>
      <c r="AQ26" s="67">
        <v>18</v>
      </c>
      <c r="AR26" s="67"/>
      <c r="AS26" s="67">
        <v>18</v>
      </c>
      <c r="AT26" s="67"/>
      <c r="AU26" s="67"/>
      <c r="AV26" s="67"/>
      <c r="AW26" s="67">
        <v>18</v>
      </c>
      <c r="AX26" s="67"/>
    </row>
    <row r="27" spans="1:51" s="62" customFormat="1" ht="28.5" x14ac:dyDescent="0.2">
      <c r="A27" s="75"/>
      <c r="B27" s="71" t="s">
        <v>344</v>
      </c>
      <c r="C27" s="64" t="s">
        <v>514</v>
      </c>
      <c r="D27" s="73">
        <v>11264500</v>
      </c>
      <c r="E27" s="73" t="s">
        <v>524</v>
      </c>
      <c r="F27" s="71"/>
      <c r="G27" s="71" t="s">
        <v>151</v>
      </c>
      <c r="H27" s="71" t="s">
        <v>363</v>
      </c>
      <c r="I27" s="200" t="s">
        <v>528</v>
      </c>
      <c r="J27" s="67" t="s">
        <v>243</v>
      </c>
      <c r="K27" s="74"/>
      <c r="L27" s="95"/>
      <c r="M27" s="95"/>
      <c r="N27" s="74"/>
      <c r="O27" s="66">
        <v>6</v>
      </c>
      <c r="P27" s="66"/>
      <c r="Q27" s="66">
        <v>1</v>
      </c>
      <c r="R27" s="66"/>
      <c r="S27" s="66">
        <v>6</v>
      </c>
      <c r="T27" s="67"/>
      <c r="U27" s="67">
        <v>1</v>
      </c>
      <c r="V27" s="67"/>
      <c r="W27" s="67">
        <v>0</v>
      </c>
      <c r="X27" s="67"/>
      <c r="Y27" s="66">
        <v>6</v>
      </c>
      <c r="Z27" s="67"/>
      <c r="AA27" s="66">
        <v>1</v>
      </c>
      <c r="AB27" s="66"/>
      <c r="AC27" s="66">
        <v>0</v>
      </c>
      <c r="AD27" s="66"/>
      <c r="AE27" s="66">
        <v>0</v>
      </c>
      <c r="AF27" s="66"/>
      <c r="AG27" s="66">
        <v>0</v>
      </c>
      <c r="AH27" s="67"/>
      <c r="AI27" s="66"/>
      <c r="AJ27" s="66"/>
      <c r="AK27" s="66"/>
      <c r="AL27" s="67"/>
      <c r="AM27" s="67"/>
      <c r="AN27" s="67"/>
      <c r="AO27" s="67"/>
      <c r="AQ27" s="67"/>
      <c r="AR27" s="67"/>
      <c r="AS27" s="67"/>
      <c r="AT27" s="67"/>
      <c r="AU27" s="67"/>
      <c r="AV27" s="67"/>
      <c r="AW27" s="67"/>
      <c r="AX27" s="67"/>
    </row>
    <row r="28" spans="1:51" s="62" customFormat="1" x14ac:dyDescent="0.2">
      <c r="A28" s="114"/>
      <c r="B28" s="71" t="s">
        <v>344</v>
      </c>
      <c r="C28" s="64" t="s">
        <v>514</v>
      </c>
      <c r="D28" s="73" t="s">
        <v>189</v>
      </c>
      <c r="E28" s="73" t="s">
        <v>153</v>
      </c>
      <c r="F28" s="79" t="s">
        <v>125</v>
      </c>
      <c r="G28" s="71" t="s">
        <v>151</v>
      </c>
      <c r="H28" s="71" t="s">
        <v>363</v>
      </c>
      <c r="I28" s="200" t="s">
        <v>528</v>
      </c>
      <c r="J28" s="182" t="s">
        <v>503</v>
      </c>
      <c r="K28" s="74"/>
      <c r="L28" s="98"/>
      <c r="M28" s="98"/>
      <c r="N28" s="127"/>
      <c r="O28" s="66">
        <v>0</v>
      </c>
      <c r="P28" s="66"/>
      <c r="Q28" s="66"/>
      <c r="R28" s="66"/>
      <c r="S28" s="66">
        <v>0</v>
      </c>
      <c r="T28" s="67"/>
      <c r="U28" s="67"/>
      <c r="V28" s="67"/>
      <c r="W28" s="67"/>
      <c r="X28" s="67"/>
      <c r="Y28" s="66">
        <v>0</v>
      </c>
      <c r="Z28" s="67"/>
      <c r="AA28" s="66"/>
      <c r="AB28" s="66"/>
      <c r="AC28" s="66"/>
      <c r="AD28" s="66"/>
      <c r="AE28" s="66"/>
      <c r="AF28" s="66"/>
      <c r="AG28" s="66">
        <v>0</v>
      </c>
      <c r="AH28" s="67"/>
      <c r="AI28" s="66"/>
      <c r="AJ28" s="66"/>
      <c r="AK28" s="66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2" t="s">
        <v>525</v>
      </c>
    </row>
    <row r="29" spans="1:51" s="62" customFormat="1" x14ac:dyDescent="0.2">
      <c r="A29" s="114"/>
      <c r="B29" s="71" t="s">
        <v>344</v>
      </c>
      <c r="C29" s="64" t="s">
        <v>514</v>
      </c>
      <c r="D29" s="73" t="s">
        <v>180</v>
      </c>
      <c r="E29" s="73" t="s">
        <v>181</v>
      </c>
      <c r="F29" s="79" t="s">
        <v>127</v>
      </c>
      <c r="G29" s="201" t="s">
        <v>532</v>
      </c>
      <c r="H29" s="71" t="s">
        <v>363</v>
      </c>
      <c r="I29" s="200" t="s">
        <v>531</v>
      </c>
      <c r="J29" s="67" t="s">
        <v>243</v>
      </c>
      <c r="K29" s="74"/>
      <c r="L29" s="98"/>
      <c r="M29" s="98"/>
      <c r="N29" s="127"/>
      <c r="O29" s="67">
        <v>18</v>
      </c>
      <c r="P29" s="67"/>
      <c r="Q29" s="67">
        <v>1</v>
      </c>
      <c r="R29" s="66"/>
      <c r="S29" s="67">
        <v>18</v>
      </c>
      <c r="T29" s="67"/>
      <c r="U29" s="67">
        <v>1</v>
      </c>
      <c r="V29" s="67"/>
      <c r="W29" s="67">
        <v>1</v>
      </c>
      <c r="X29" s="67"/>
      <c r="Y29" s="67">
        <v>18</v>
      </c>
      <c r="Z29" s="67"/>
      <c r="AA29" s="66">
        <v>1</v>
      </c>
      <c r="AB29" s="66"/>
      <c r="AC29" s="66">
        <v>1</v>
      </c>
      <c r="AD29" s="66"/>
      <c r="AE29" s="66">
        <v>1</v>
      </c>
      <c r="AF29" s="66"/>
      <c r="AG29" s="67">
        <v>18</v>
      </c>
      <c r="AH29" s="67"/>
      <c r="AI29" s="67">
        <v>1</v>
      </c>
      <c r="AJ29" s="67"/>
      <c r="AK29" s="67">
        <v>1</v>
      </c>
      <c r="AL29" s="67"/>
      <c r="AM29" s="67">
        <v>1</v>
      </c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</row>
    <row r="30" spans="1:51" s="62" customFormat="1" ht="15" x14ac:dyDescent="0.2">
      <c r="A30" s="69"/>
      <c r="B30" s="69" t="s">
        <v>344</v>
      </c>
      <c r="C30" s="69"/>
      <c r="D30" s="69"/>
      <c r="E30" s="69" t="s">
        <v>354</v>
      </c>
      <c r="F30" s="69"/>
      <c r="G30" s="69"/>
      <c r="H30" s="69"/>
      <c r="I30" s="69"/>
      <c r="J30" s="69"/>
      <c r="K30" s="69"/>
      <c r="L30" s="69"/>
      <c r="M30" s="69"/>
      <c r="N30" s="69"/>
      <c r="O30" s="70">
        <f>SUM(O23:O29)</f>
        <v>62</v>
      </c>
      <c r="P30" s="70">
        <f t="shared" ref="P30:AX30" si="5">SUM(P23:P29)</f>
        <v>0</v>
      </c>
      <c r="Q30" s="70">
        <f t="shared" si="5"/>
        <v>5</v>
      </c>
      <c r="R30" s="70">
        <f t="shared" si="5"/>
        <v>0</v>
      </c>
      <c r="S30" s="70">
        <f>SUM(S23:S29)</f>
        <v>62</v>
      </c>
      <c r="T30" s="70">
        <f t="shared" si="5"/>
        <v>0</v>
      </c>
      <c r="U30" s="70">
        <f t="shared" si="5"/>
        <v>5</v>
      </c>
      <c r="V30" s="70">
        <f t="shared" si="5"/>
        <v>0</v>
      </c>
      <c r="W30" s="70">
        <f t="shared" si="5"/>
        <v>4</v>
      </c>
      <c r="X30" s="70">
        <f t="shared" si="5"/>
        <v>0</v>
      </c>
      <c r="Y30" s="70">
        <f>SUM(Y23:Y29)</f>
        <v>62</v>
      </c>
      <c r="Z30" s="70">
        <f t="shared" si="5"/>
        <v>0</v>
      </c>
      <c r="AA30" s="70">
        <f t="shared" si="5"/>
        <v>5</v>
      </c>
      <c r="AB30" s="70">
        <f t="shared" si="5"/>
        <v>0</v>
      </c>
      <c r="AC30" s="70">
        <f t="shared" si="5"/>
        <v>4</v>
      </c>
      <c r="AD30" s="70">
        <f t="shared" si="5"/>
        <v>0</v>
      </c>
      <c r="AE30" s="70">
        <f>SUM(AE23:AE29)</f>
        <v>4</v>
      </c>
      <c r="AF30" s="70">
        <f>SUM(AF23:AF29)</f>
        <v>0</v>
      </c>
      <c r="AG30" s="70">
        <f>SUM(AG23:AG29)</f>
        <v>50</v>
      </c>
      <c r="AH30" s="70">
        <f t="shared" si="5"/>
        <v>0</v>
      </c>
      <c r="AI30" s="70">
        <f t="shared" si="5"/>
        <v>3</v>
      </c>
      <c r="AJ30" s="70">
        <f t="shared" si="5"/>
        <v>0</v>
      </c>
      <c r="AK30" s="70">
        <f t="shared" si="5"/>
        <v>3</v>
      </c>
      <c r="AL30" s="70">
        <f t="shared" si="5"/>
        <v>0</v>
      </c>
      <c r="AM30" s="70">
        <f t="shared" si="5"/>
        <v>3</v>
      </c>
      <c r="AN30" s="70">
        <f t="shared" si="5"/>
        <v>0</v>
      </c>
      <c r="AO30" s="70">
        <f t="shared" si="5"/>
        <v>32</v>
      </c>
      <c r="AP30" s="70">
        <f t="shared" si="5"/>
        <v>0</v>
      </c>
      <c r="AQ30" s="70">
        <f>SUM(AQ23:AQ29)</f>
        <v>32</v>
      </c>
      <c r="AR30" s="70">
        <f>SUM(AR23:AR29)</f>
        <v>0</v>
      </c>
      <c r="AS30" s="70">
        <f>SUM(AS23:AS29)</f>
        <v>32</v>
      </c>
      <c r="AT30" s="70"/>
      <c r="AU30" s="70">
        <f t="shared" si="5"/>
        <v>0</v>
      </c>
      <c r="AV30" s="70">
        <f t="shared" si="5"/>
        <v>0</v>
      </c>
      <c r="AW30" s="70">
        <f t="shared" si="5"/>
        <v>32</v>
      </c>
      <c r="AX30" s="70">
        <f t="shared" si="5"/>
        <v>0</v>
      </c>
    </row>
    <row r="31" spans="1:51" s="62" customFormat="1" x14ac:dyDescent="0.2">
      <c r="A31" s="114"/>
      <c r="B31" s="71"/>
      <c r="C31" s="72"/>
      <c r="D31" s="73"/>
      <c r="E31" s="73"/>
      <c r="F31" s="79"/>
      <c r="G31" s="71"/>
      <c r="H31" s="71"/>
      <c r="I31" s="71"/>
      <c r="J31" s="67"/>
      <c r="K31" s="74"/>
      <c r="L31" s="98"/>
      <c r="M31" s="98"/>
      <c r="N31" s="127"/>
      <c r="O31" s="67"/>
      <c r="P31" s="67"/>
      <c r="Q31" s="67"/>
      <c r="R31" s="66"/>
      <c r="S31" s="67"/>
      <c r="T31" s="67"/>
      <c r="U31" s="67"/>
      <c r="V31" s="67"/>
      <c r="W31" s="67"/>
      <c r="X31" s="67"/>
      <c r="Y31" s="67"/>
      <c r="Z31" s="67"/>
      <c r="AA31" s="66"/>
      <c r="AB31" s="66"/>
      <c r="AC31" s="66"/>
      <c r="AD31" s="66"/>
      <c r="AE31" s="66"/>
      <c r="AF31" s="66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</row>
    <row r="32" spans="1:51" s="62" customFormat="1" x14ac:dyDescent="0.2">
      <c r="A32" s="114"/>
      <c r="B32" s="71" t="s">
        <v>336</v>
      </c>
      <c r="C32" s="64" t="s">
        <v>514</v>
      </c>
      <c r="D32" s="73" t="s">
        <v>204</v>
      </c>
      <c r="E32" s="73" t="s">
        <v>205</v>
      </c>
      <c r="F32" s="71" t="s">
        <v>126</v>
      </c>
      <c r="G32" s="71" t="s">
        <v>242</v>
      </c>
      <c r="H32" s="71" t="s">
        <v>363</v>
      </c>
      <c r="I32" s="200" t="s">
        <v>530</v>
      </c>
      <c r="J32" s="67" t="s">
        <v>243</v>
      </c>
      <c r="K32" s="74"/>
      <c r="L32" s="95"/>
      <c r="M32" s="95"/>
      <c r="N32" s="74"/>
      <c r="O32" s="66">
        <v>24</v>
      </c>
      <c r="P32" s="66"/>
      <c r="Q32" s="66">
        <v>1</v>
      </c>
      <c r="R32" s="66"/>
      <c r="S32" s="66">
        <v>24</v>
      </c>
      <c r="T32" s="67"/>
      <c r="U32" s="67">
        <v>1</v>
      </c>
      <c r="V32" s="67"/>
      <c r="W32" s="67">
        <v>1</v>
      </c>
      <c r="X32" s="67"/>
      <c r="Y32" s="66">
        <v>24</v>
      </c>
      <c r="Z32" s="67"/>
      <c r="AA32" s="66">
        <v>2</v>
      </c>
      <c r="AB32" s="66"/>
      <c r="AC32" s="66">
        <v>2</v>
      </c>
      <c r="AD32" s="66"/>
      <c r="AE32" s="66">
        <v>2</v>
      </c>
      <c r="AF32" s="66"/>
      <c r="AG32" s="66">
        <v>24</v>
      </c>
      <c r="AI32" s="67">
        <v>1</v>
      </c>
      <c r="AK32" s="67">
        <v>1</v>
      </c>
      <c r="AM32" s="67">
        <v>1</v>
      </c>
      <c r="AS32" s="67"/>
    </row>
    <row r="33" spans="1:50" s="62" customFormat="1" ht="28.5" x14ac:dyDescent="0.2">
      <c r="A33" s="114"/>
      <c r="B33" s="71" t="s">
        <v>336</v>
      </c>
      <c r="C33" s="64" t="s">
        <v>514</v>
      </c>
      <c r="D33" s="73" t="s">
        <v>199</v>
      </c>
      <c r="E33" s="73" t="s">
        <v>182</v>
      </c>
      <c r="F33" s="71" t="s">
        <v>128</v>
      </c>
      <c r="G33" s="201" t="s">
        <v>512</v>
      </c>
      <c r="H33" s="71" t="s">
        <v>363</v>
      </c>
      <c r="I33" s="200" t="s">
        <v>527</v>
      </c>
      <c r="J33" s="67" t="s">
        <v>243</v>
      </c>
      <c r="K33" s="74"/>
      <c r="L33" s="87" t="s">
        <v>419</v>
      </c>
      <c r="M33" s="95"/>
      <c r="N33" s="74"/>
      <c r="O33" s="67">
        <v>18</v>
      </c>
      <c r="P33" s="67"/>
      <c r="Q33" s="67">
        <v>1</v>
      </c>
      <c r="R33" s="66"/>
      <c r="S33" s="67">
        <v>18</v>
      </c>
      <c r="T33" s="67"/>
      <c r="U33" s="67">
        <v>1</v>
      </c>
      <c r="V33" s="67"/>
      <c r="W33" s="67">
        <v>1</v>
      </c>
      <c r="X33" s="67"/>
      <c r="Y33" s="67">
        <v>18</v>
      </c>
      <c r="Z33" s="67"/>
      <c r="AA33" s="66">
        <v>1</v>
      </c>
      <c r="AB33" s="66"/>
      <c r="AC33" s="66">
        <v>1</v>
      </c>
      <c r="AD33" s="66"/>
      <c r="AE33" s="66">
        <v>1</v>
      </c>
      <c r="AF33" s="66"/>
      <c r="AG33" s="67">
        <v>18</v>
      </c>
      <c r="AH33" s="67"/>
      <c r="AI33" s="67">
        <v>1</v>
      </c>
      <c r="AJ33" s="67"/>
      <c r="AK33" s="67">
        <v>1</v>
      </c>
      <c r="AL33" s="67"/>
      <c r="AM33" s="67">
        <v>1</v>
      </c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</row>
    <row r="34" spans="1:50" s="62" customFormat="1" ht="28.5" x14ac:dyDescent="0.2">
      <c r="A34" s="114"/>
      <c r="B34" s="71" t="s">
        <v>336</v>
      </c>
      <c r="C34" s="64" t="s">
        <v>514</v>
      </c>
      <c r="D34" s="73" t="s">
        <v>206</v>
      </c>
      <c r="E34" s="73" t="s">
        <v>207</v>
      </c>
      <c r="F34" s="71" t="s">
        <v>128</v>
      </c>
      <c r="G34" s="201" t="s">
        <v>512</v>
      </c>
      <c r="H34" s="71" t="s">
        <v>363</v>
      </c>
      <c r="I34" s="200" t="s">
        <v>527</v>
      </c>
      <c r="J34" s="67" t="s">
        <v>243</v>
      </c>
      <c r="K34" s="74"/>
      <c r="L34" s="95"/>
      <c r="M34" s="95"/>
      <c r="N34" s="74"/>
      <c r="O34" s="66">
        <v>18</v>
      </c>
      <c r="P34" s="66"/>
      <c r="Q34" s="66">
        <v>1</v>
      </c>
      <c r="R34" s="66"/>
      <c r="S34" s="66">
        <v>18</v>
      </c>
      <c r="T34" s="67"/>
      <c r="U34" s="67">
        <v>1</v>
      </c>
      <c r="V34" s="67"/>
      <c r="W34" s="67">
        <v>1</v>
      </c>
      <c r="X34" s="67"/>
      <c r="Y34" s="66">
        <v>18</v>
      </c>
      <c r="Z34" s="67"/>
      <c r="AA34" s="66">
        <v>1</v>
      </c>
      <c r="AB34" s="66"/>
      <c r="AC34" s="66">
        <v>1</v>
      </c>
      <c r="AD34" s="66"/>
      <c r="AE34" s="66">
        <v>1</v>
      </c>
      <c r="AF34" s="66"/>
      <c r="AG34" s="66">
        <v>18</v>
      </c>
      <c r="AI34" s="67">
        <v>1</v>
      </c>
      <c r="AJ34" s="67"/>
      <c r="AK34" s="67">
        <v>1</v>
      </c>
      <c r="AM34" s="67">
        <v>1</v>
      </c>
      <c r="AS34" s="67"/>
    </row>
    <row r="35" spans="1:50" s="62" customFormat="1" ht="15" x14ac:dyDescent="0.2">
      <c r="A35" s="69"/>
      <c r="B35" s="69" t="s">
        <v>336</v>
      </c>
      <c r="C35" s="69"/>
      <c r="D35" s="69"/>
      <c r="E35" s="69" t="s">
        <v>354</v>
      </c>
      <c r="F35" s="69"/>
      <c r="G35" s="69"/>
      <c r="H35" s="69"/>
      <c r="I35" s="69"/>
      <c r="J35" s="69"/>
      <c r="K35" s="69"/>
      <c r="L35" s="69"/>
      <c r="M35" s="69"/>
      <c r="N35" s="69"/>
      <c r="O35" s="70">
        <f t="shared" ref="O35:AX35" si="6">SUM(O32:O34)</f>
        <v>60</v>
      </c>
      <c r="P35" s="70">
        <f t="shared" si="6"/>
        <v>0</v>
      </c>
      <c r="Q35" s="70">
        <f t="shared" si="6"/>
        <v>3</v>
      </c>
      <c r="R35" s="70">
        <f t="shared" si="6"/>
        <v>0</v>
      </c>
      <c r="S35" s="70">
        <f t="shared" si="6"/>
        <v>60</v>
      </c>
      <c r="T35" s="70">
        <f t="shared" si="6"/>
        <v>0</v>
      </c>
      <c r="U35" s="70">
        <f t="shared" si="6"/>
        <v>3</v>
      </c>
      <c r="V35" s="70">
        <f t="shared" si="6"/>
        <v>0</v>
      </c>
      <c r="W35" s="70">
        <f t="shared" si="6"/>
        <v>3</v>
      </c>
      <c r="X35" s="70">
        <f t="shared" si="6"/>
        <v>0</v>
      </c>
      <c r="Y35" s="70">
        <f t="shared" si="6"/>
        <v>60</v>
      </c>
      <c r="Z35" s="70">
        <f t="shared" si="6"/>
        <v>0</v>
      </c>
      <c r="AA35" s="70">
        <f t="shared" si="6"/>
        <v>4</v>
      </c>
      <c r="AB35" s="70">
        <f t="shared" si="6"/>
        <v>0</v>
      </c>
      <c r="AC35" s="70">
        <f t="shared" si="6"/>
        <v>4</v>
      </c>
      <c r="AD35" s="70">
        <f t="shared" si="6"/>
        <v>0</v>
      </c>
      <c r="AE35" s="70">
        <f t="shared" si="6"/>
        <v>4</v>
      </c>
      <c r="AF35" s="70">
        <f t="shared" si="6"/>
        <v>0</v>
      </c>
      <c r="AG35" s="70">
        <f t="shared" si="6"/>
        <v>60</v>
      </c>
      <c r="AH35" s="70">
        <f t="shared" si="6"/>
        <v>0</v>
      </c>
      <c r="AI35" s="70">
        <f t="shared" si="6"/>
        <v>3</v>
      </c>
      <c r="AJ35" s="70">
        <f t="shared" si="6"/>
        <v>0</v>
      </c>
      <c r="AK35" s="70">
        <f t="shared" si="6"/>
        <v>3</v>
      </c>
      <c r="AL35" s="70">
        <f t="shared" si="6"/>
        <v>0</v>
      </c>
      <c r="AM35" s="70">
        <f t="shared" si="6"/>
        <v>3</v>
      </c>
      <c r="AN35" s="70">
        <f t="shared" si="6"/>
        <v>0</v>
      </c>
      <c r="AO35" s="70">
        <f t="shared" si="6"/>
        <v>0</v>
      </c>
      <c r="AP35" s="70">
        <f t="shared" si="6"/>
        <v>0</v>
      </c>
      <c r="AQ35" s="70">
        <f>SUM(AQ32:AQ34)</f>
        <v>0</v>
      </c>
      <c r="AR35" s="70">
        <f>SUM(AR32:AR34)</f>
        <v>0</v>
      </c>
      <c r="AS35" s="70">
        <f>SUM(AS32:AS34)</f>
        <v>0</v>
      </c>
      <c r="AT35" s="70"/>
      <c r="AU35" s="70">
        <f t="shared" si="6"/>
        <v>0</v>
      </c>
      <c r="AV35" s="70">
        <f t="shared" si="6"/>
        <v>0</v>
      </c>
      <c r="AW35" s="70">
        <f t="shared" si="6"/>
        <v>0</v>
      </c>
      <c r="AX35" s="70">
        <f t="shared" si="6"/>
        <v>0</v>
      </c>
    </row>
    <row r="36" spans="1:50" s="62" customFormat="1" x14ac:dyDescent="0.2">
      <c r="A36" s="114"/>
      <c r="B36" s="71"/>
      <c r="C36" s="72"/>
      <c r="D36" s="73"/>
      <c r="E36" s="73"/>
      <c r="F36" s="71"/>
      <c r="G36" s="71"/>
      <c r="H36" s="71"/>
      <c r="I36" s="71"/>
      <c r="J36" s="67"/>
      <c r="K36" s="74"/>
      <c r="L36" s="95"/>
      <c r="M36" s="95"/>
      <c r="N36" s="74"/>
      <c r="O36" s="66"/>
      <c r="P36" s="66"/>
      <c r="Q36" s="66"/>
      <c r="R36" s="66"/>
      <c r="S36" s="66"/>
      <c r="T36" s="67"/>
      <c r="U36" s="67"/>
      <c r="V36" s="67"/>
      <c r="W36" s="67"/>
      <c r="X36" s="67"/>
      <c r="Y36" s="66"/>
      <c r="Z36" s="67"/>
      <c r="AA36" s="67"/>
      <c r="AB36" s="67"/>
      <c r="AC36" s="66"/>
      <c r="AD36" s="66"/>
      <c r="AE36" s="66"/>
      <c r="AF36" s="66"/>
      <c r="AG36" s="66"/>
      <c r="AS36" s="67"/>
    </row>
    <row r="37" spans="1:50" s="62" customFormat="1" x14ac:dyDescent="0.2">
      <c r="A37" s="76"/>
      <c r="B37" s="71" t="s">
        <v>320</v>
      </c>
      <c r="C37" s="64" t="s">
        <v>514</v>
      </c>
      <c r="D37" s="73" t="s">
        <v>34</v>
      </c>
      <c r="E37" s="73" t="s">
        <v>35</v>
      </c>
      <c r="F37" s="71" t="s">
        <v>128</v>
      </c>
      <c r="G37" s="201" t="s">
        <v>532</v>
      </c>
      <c r="H37" s="71" t="s">
        <v>363</v>
      </c>
      <c r="I37" s="200" t="s">
        <v>531</v>
      </c>
      <c r="J37" s="67" t="s">
        <v>243</v>
      </c>
      <c r="K37" s="74"/>
      <c r="L37" s="98"/>
      <c r="M37" s="98"/>
      <c r="N37" s="74"/>
      <c r="O37" s="67">
        <v>18</v>
      </c>
      <c r="P37" s="67"/>
      <c r="Q37" s="67">
        <v>1</v>
      </c>
      <c r="R37" s="66"/>
      <c r="S37" s="67">
        <v>18</v>
      </c>
      <c r="T37" s="67"/>
      <c r="U37" s="67">
        <v>1</v>
      </c>
      <c r="V37" s="67"/>
      <c r="W37" s="67">
        <v>1</v>
      </c>
      <c r="X37" s="67"/>
      <c r="Y37" s="67">
        <v>18</v>
      </c>
      <c r="Z37" s="67"/>
      <c r="AA37" s="66">
        <v>1</v>
      </c>
      <c r="AB37" s="66"/>
      <c r="AC37" s="66">
        <v>1</v>
      </c>
      <c r="AD37" s="66"/>
      <c r="AE37" s="66">
        <v>1</v>
      </c>
      <c r="AF37" s="66"/>
      <c r="AG37" s="67">
        <v>18</v>
      </c>
      <c r="AH37" s="67"/>
      <c r="AI37" s="67">
        <v>1</v>
      </c>
      <c r="AJ37" s="67"/>
      <c r="AK37" s="67">
        <v>1</v>
      </c>
      <c r="AL37" s="67"/>
      <c r="AM37" s="67">
        <v>1</v>
      </c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</row>
    <row r="38" spans="1:50" s="62" customFormat="1" x14ac:dyDescent="0.2">
      <c r="A38" s="76"/>
      <c r="B38" s="71" t="s">
        <v>320</v>
      </c>
      <c r="C38" s="64" t="s">
        <v>514</v>
      </c>
      <c r="D38" s="73" t="s">
        <v>33</v>
      </c>
      <c r="E38" s="73" t="s">
        <v>37</v>
      </c>
      <c r="F38" s="71" t="s">
        <v>128</v>
      </c>
      <c r="G38" s="71" t="s">
        <v>151</v>
      </c>
      <c r="H38" s="71" t="s">
        <v>363</v>
      </c>
      <c r="I38" s="200" t="s">
        <v>528</v>
      </c>
      <c r="J38" s="67" t="s">
        <v>243</v>
      </c>
      <c r="K38" s="74"/>
      <c r="L38" s="98"/>
      <c r="M38" s="98"/>
      <c r="N38" s="74"/>
      <c r="O38" s="66">
        <v>6</v>
      </c>
      <c r="P38" s="66"/>
      <c r="Q38" s="66">
        <v>1</v>
      </c>
      <c r="R38" s="66"/>
      <c r="S38" s="66">
        <v>6</v>
      </c>
      <c r="T38" s="67"/>
      <c r="U38" s="67">
        <v>0</v>
      </c>
      <c r="V38" s="67"/>
      <c r="W38" s="67">
        <v>1</v>
      </c>
      <c r="X38" s="67"/>
      <c r="Y38" s="66">
        <v>6</v>
      </c>
      <c r="Z38" s="67"/>
      <c r="AA38" s="66">
        <v>0</v>
      </c>
      <c r="AB38" s="66"/>
      <c r="AC38" s="66">
        <v>1</v>
      </c>
      <c r="AD38" s="66"/>
      <c r="AE38" s="66">
        <v>1</v>
      </c>
      <c r="AF38" s="66"/>
      <c r="AG38" s="66">
        <v>0</v>
      </c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</row>
    <row r="39" spans="1:50" s="62" customFormat="1" x14ac:dyDescent="0.2">
      <c r="A39" s="76"/>
      <c r="B39" s="71" t="s">
        <v>320</v>
      </c>
      <c r="C39" s="64" t="s">
        <v>514</v>
      </c>
      <c r="D39" s="73" t="s">
        <v>36</v>
      </c>
      <c r="E39" s="73" t="s">
        <v>38</v>
      </c>
      <c r="F39" s="71" t="s">
        <v>128</v>
      </c>
      <c r="G39" s="71" t="s">
        <v>242</v>
      </c>
      <c r="H39" s="71" t="s">
        <v>363</v>
      </c>
      <c r="I39" s="200" t="s">
        <v>530</v>
      </c>
      <c r="J39" s="67" t="s">
        <v>243</v>
      </c>
      <c r="K39" s="74"/>
      <c r="L39" s="98"/>
      <c r="M39" s="98"/>
      <c r="N39" s="74"/>
      <c r="O39" s="66">
        <v>24</v>
      </c>
      <c r="P39" s="66"/>
      <c r="Q39" s="66">
        <v>1</v>
      </c>
      <c r="R39" s="66"/>
      <c r="S39" s="66">
        <v>24</v>
      </c>
      <c r="T39" s="67"/>
      <c r="U39" s="67">
        <v>1</v>
      </c>
      <c r="V39" s="67"/>
      <c r="W39" s="67">
        <v>1</v>
      </c>
      <c r="X39" s="67"/>
      <c r="Y39" s="66">
        <v>24</v>
      </c>
      <c r="Z39" s="67"/>
      <c r="AA39" s="66">
        <v>2</v>
      </c>
      <c r="AB39" s="66"/>
      <c r="AC39" s="66">
        <v>2</v>
      </c>
      <c r="AD39" s="66"/>
      <c r="AE39" s="66">
        <v>2</v>
      </c>
      <c r="AF39" s="66"/>
      <c r="AG39" s="66">
        <v>24</v>
      </c>
      <c r="AH39" s="67"/>
      <c r="AI39" s="67">
        <v>1</v>
      </c>
      <c r="AJ39" s="67"/>
      <c r="AK39" s="67">
        <v>1</v>
      </c>
      <c r="AL39" s="67"/>
      <c r="AM39" s="67">
        <v>1</v>
      </c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</row>
    <row r="40" spans="1:50" s="62" customFormat="1" ht="15" x14ac:dyDescent="0.2">
      <c r="A40" s="69"/>
      <c r="B40" s="69" t="s">
        <v>320</v>
      </c>
      <c r="C40" s="69"/>
      <c r="D40" s="69"/>
      <c r="E40" s="69" t="s">
        <v>354</v>
      </c>
      <c r="F40" s="69"/>
      <c r="G40" s="69"/>
      <c r="H40" s="69"/>
      <c r="I40" s="69"/>
      <c r="J40" s="69"/>
      <c r="K40" s="69"/>
      <c r="L40" s="69"/>
      <c r="M40" s="69"/>
      <c r="N40" s="69"/>
      <c r="O40" s="70">
        <f t="shared" ref="O40:AX40" si="7">SUM(O37:O39)</f>
        <v>48</v>
      </c>
      <c r="P40" s="70">
        <f t="shared" si="7"/>
        <v>0</v>
      </c>
      <c r="Q40" s="70">
        <f t="shared" si="7"/>
        <v>3</v>
      </c>
      <c r="R40" s="70">
        <f t="shared" si="7"/>
        <v>0</v>
      </c>
      <c r="S40" s="70">
        <f t="shared" si="7"/>
        <v>48</v>
      </c>
      <c r="T40" s="70">
        <f t="shared" si="7"/>
        <v>0</v>
      </c>
      <c r="U40" s="70">
        <f t="shared" si="7"/>
        <v>2</v>
      </c>
      <c r="V40" s="70">
        <f t="shared" si="7"/>
        <v>0</v>
      </c>
      <c r="W40" s="70">
        <f t="shared" si="7"/>
        <v>3</v>
      </c>
      <c r="X40" s="70">
        <f t="shared" si="7"/>
        <v>0</v>
      </c>
      <c r="Y40" s="70">
        <f t="shared" si="7"/>
        <v>48</v>
      </c>
      <c r="Z40" s="70">
        <f t="shared" si="7"/>
        <v>0</v>
      </c>
      <c r="AA40" s="70">
        <f t="shared" si="7"/>
        <v>3</v>
      </c>
      <c r="AB40" s="70">
        <f t="shared" si="7"/>
        <v>0</v>
      </c>
      <c r="AC40" s="70">
        <f t="shared" si="7"/>
        <v>4</v>
      </c>
      <c r="AD40" s="70">
        <f t="shared" si="7"/>
        <v>0</v>
      </c>
      <c r="AE40" s="70">
        <f t="shared" si="7"/>
        <v>4</v>
      </c>
      <c r="AF40" s="70">
        <f t="shared" si="7"/>
        <v>0</v>
      </c>
      <c r="AG40" s="70">
        <f t="shared" si="7"/>
        <v>42</v>
      </c>
      <c r="AH40" s="70">
        <f t="shared" si="7"/>
        <v>0</v>
      </c>
      <c r="AI40" s="70">
        <f t="shared" si="7"/>
        <v>2</v>
      </c>
      <c r="AJ40" s="70">
        <f t="shared" si="7"/>
        <v>0</v>
      </c>
      <c r="AK40" s="70">
        <f t="shared" si="7"/>
        <v>2</v>
      </c>
      <c r="AL40" s="70">
        <f t="shared" si="7"/>
        <v>0</v>
      </c>
      <c r="AM40" s="70">
        <f t="shared" si="7"/>
        <v>2</v>
      </c>
      <c r="AN40" s="70">
        <f t="shared" si="7"/>
        <v>0</v>
      </c>
      <c r="AO40" s="70">
        <f t="shared" si="7"/>
        <v>0</v>
      </c>
      <c r="AP40" s="70">
        <f t="shared" si="7"/>
        <v>0</v>
      </c>
      <c r="AQ40" s="70">
        <f>SUM(AQ37:AQ39)</f>
        <v>0</v>
      </c>
      <c r="AR40" s="70">
        <f>SUM(AR37:AR39)</f>
        <v>0</v>
      </c>
      <c r="AS40" s="70">
        <f>SUM(AS37:AS39)</f>
        <v>0</v>
      </c>
      <c r="AT40" s="70"/>
      <c r="AU40" s="70">
        <f t="shared" si="7"/>
        <v>0</v>
      </c>
      <c r="AV40" s="70">
        <f t="shared" si="7"/>
        <v>0</v>
      </c>
      <c r="AW40" s="70">
        <f t="shared" si="7"/>
        <v>0</v>
      </c>
      <c r="AX40" s="70">
        <f t="shared" si="7"/>
        <v>0</v>
      </c>
    </row>
    <row r="41" spans="1:50" s="62" customFormat="1" x14ac:dyDescent="0.2">
      <c r="A41" s="76"/>
      <c r="B41" s="71"/>
      <c r="C41" s="72"/>
      <c r="D41" s="73"/>
      <c r="E41" s="73"/>
      <c r="F41" s="71"/>
      <c r="G41" s="71"/>
      <c r="H41" s="71"/>
      <c r="I41" s="71"/>
      <c r="J41" s="67"/>
      <c r="K41" s="74"/>
      <c r="L41" s="98"/>
      <c r="M41" s="98"/>
      <c r="N41" s="74"/>
      <c r="O41" s="66"/>
      <c r="P41" s="66"/>
      <c r="Q41" s="66"/>
      <c r="R41" s="66"/>
      <c r="S41" s="66"/>
      <c r="T41" s="67"/>
      <c r="U41" s="67"/>
      <c r="V41" s="67"/>
      <c r="W41" s="67"/>
      <c r="X41" s="67"/>
      <c r="Y41" s="66"/>
      <c r="Z41" s="67"/>
      <c r="AA41" s="67"/>
      <c r="AB41" s="67"/>
      <c r="AC41" s="66"/>
      <c r="AD41" s="66"/>
      <c r="AE41" s="66"/>
      <c r="AF41" s="66"/>
      <c r="AG41" s="66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</row>
    <row r="42" spans="1:50" s="62" customFormat="1" x14ac:dyDescent="0.2">
      <c r="A42" s="76"/>
      <c r="B42" s="71" t="s">
        <v>366</v>
      </c>
      <c r="C42" s="64" t="s">
        <v>514</v>
      </c>
      <c r="D42" s="73" t="s">
        <v>368</v>
      </c>
      <c r="E42" s="73" t="s">
        <v>367</v>
      </c>
      <c r="F42" s="146" t="s">
        <v>357</v>
      </c>
      <c r="G42" s="201" t="s">
        <v>532</v>
      </c>
      <c r="H42" s="146" t="s">
        <v>357</v>
      </c>
      <c r="I42" s="200" t="s">
        <v>531</v>
      </c>
      <c r="J42" s="115" t="s">
        <v>243</v>
      </c>
      <c r="K42" s="74"/>
      <c r="L42" s="98"/>
      <c r="M42" s="98"/>
      <c r="N42" s="74"/>
      <c r="O42" s="66">
        <v>14</v>
      </c>
      <c r="P42" s="66"/>
      <c r="Q42" s="66">
        <v>1</v>
      </c>
      <c r="R42" s="66"/>
      <c r="S42" s="66">
        <v>14</v>
      </c>
      <c r="T42" s="67"/>
      <c r="U42" s="67">
        <v>1</v>
      </c>
      <c r="V42" s="67"/>
      <c r="W42" s="67">
        <v>1</v>
      </c>
      <c r="X42" s="67"/>
      <c r="Y42" s="66">
        <v>14</v>
      </c>
      <c r="Z42" s="67"/>
      <c r="AA42" s="66">
        <v>1</v>
      </c>
      <c r="AB42" s="66"/>
      <c r="AC42" s="66">
        <v>1</v>
      </c>
      <c r="AD42" s="66"/>
      <c r="AE42" s="66">
        <v>1</v>
      </c>
      <c r="AF42" s="66"/>
      <c r="AG42" s="66">
        <v>14</v>
      </c>
      <c r="AH42" s="67"/>
      <c r="AI42" s="67">
        <v>1</v>
      </c>
      <c r="AJ42" s="67"/>
      <c r="AK42" s="67">
        <v>1</v>
      </c>
      <c r="AL42" s="67"/>
      <c r="AM42" s="67">
        <v>1</v>
      </c>
      <c r="AN42" s="67"/>
      <c r="AO42" s="67">
        <v>14</v>
      </c>
      <c r="AP42" s="67"/>
      <c r="AQ42" s="67">
        <v>14</v>
      </c>
      <c r="AR42" s="67"/>
      <c r="AS42" s="67"/>
      <c r="AT42" s="67"/>
      <c r="AU42" s="67"/>
      <c r="AV42" s="67"/>
      <c r="AW42" s="67">
        <v>14</v>
      </c>
      <c r="AX42" s="67"/>
    </row>
    <row r="43" spans="1:50" s="62" customFormat="1" ht="15" x14ac:dyDescent="0.2">
      <c r="A43" s="69"/>
      <c r="B43" s="69" t="s">
        <v>366</v>
      </c>
      <c r="C43" s="69"/>
      <c r="D43" s="69"/>
      <c r="E43" s="69" t="s">
        <v>354</v>
      </c>
      <c r="F43" s="69"/>
      <c r="G43" s="69"/>
      <c r="H43" s="69"/>
      <c r="I43" s="69"/>
      <c r="J43" s="69"/>
      <c r="K43" s="69"/>
      <c r="L43" s="69"/>
      <c r="M43" s="69"/>
      <c r="N43" s="69"/>
      <c r="O43" s="70">
        <f>SUM(O42)</f>
        <v>14</v>
      </c>
      <c r="P43" s="70">
        <f t="shared" ref="P43:AX43" si="8">SUM(P41:P42)</f>
        <v>0</v>
      </c>
      <c r="Q43" s="70">
        <f t="shared" si="8"/>
        <v>1</v>
      </c>
      <c r="R43" s="70">
        <f t="shared" si="8"/>
        <v>0</v>
      </c>
      <c r="S43" s="70">
        <f>SUM(S41:S42)</f>
        <v>14</v>
      </c>
      <c r="T43" s="70">
        <f t="shared" si="8"/>
        <v>0</v>
      </c>
      <c r="U43" s="70">
        <f t="shared" si="8"/>
        <v>1</v>
      </c>
      <c r="V43" s="70">
        <f t="shared" si="8"/>
        <v>0</v>
      </c>
      <c r="W43" s="70">
        <f t="shared" si="8"/>
        <v>1</v>
      </c>
      <c r="X43" s="70">
        <f t="shared" si="8"/>
        <v>0</v>
      </c>
      <c r="Y43" s="70">
        <f>SUM(Y41:Y42)</f>
        <v>14</v>
      </c>
      <c r="Z43" s="70">
        <f t="shared" si="8"/>
        <v>0</v>
      </c>
      <c r="AA43" s="70">
        <f t="shared" si="8"/>
        <v>1</v>
      </c>
      <c r="AB43" s="70">
        <f t="shared" si="8"/>
        <v>0</v>
      </c>
      <c r="AC43" s="70">
        <f t="shared" si="8"/>
        <v>1</v>
      </c>
      <c r="AD43" s="70">
        <f t="shared" si="8"/>
        <v>0</v>
      </c>
      <c r="AE43" s="70">
        <f t="shared" si="8"/>
        <v>1</v>
      </c>
      <c r="AF43" s="70">
        <f t="shared" si="8"/>
        <v>0</v>
      </c>
      <c r="AG43" s="70">
        <f>SUM(AG41:AG42)</f>
        <v>14</v>
      </c>
      <c r="AH43" s="70">
        <f t="shared" si="8"/>
        <v>0</v>
      </c>
      <c r="AI43" s="70">
        <f t="shared" si="8"/>
        <v>1</v>
      </c>
      <c r="AJ43" s="70">
        <f t="shared" si="8"/>
        <v>0</v>
      </c>
      <c r="AK43" s="70">
        <f t="shared" si="8"/>
        <v>1</v>
      </c>
      <c r="AL43" s="70">
        <f t="shared" si="8"/>
        <v>0</v>
      </c>
      <c r="AM43" s="70">
        <f t="shared" si="8"/>
        <v>1</v>
      </c>
      <c r="AN43" s="70">
        <f t="shared" si="8"/>
        <v>0</v>
      </c>
      <c r="AO43" s="70">
        <f t="shared" si="8"/>
        <v>14</v>
      </c>
      <c r="AP43" s="70">
        <f t="shared" si="8"/>
        <v>0</v>
      </c>
      <c r="AQ43" s="70">
        <f>SUM(AQ41:AQ42)</f>
        <v>14</v>
      </c>
      <c r="AR43" s="70">
        <f>SUM(AR41:AR42)</f>
        <v>0</v>
      </c>
      <c r="AS43" s="70">
        <f>SUM(AS41:AS42)</f>
        <v>0</v>
      </c>
      <c r="AT43" s="70"/>
      <c r="AU43" s="70">
        <f t="shared" si="8"/>
        <v>0</v>
      </c>
      <c r="AV43" s="70">
        <f t="shared" si="8"/>
        <v>0</v>
      </c>
      <c r="AW43" s="70">
        <f t="shared" si="8"/>
        <v>14</v>
      </c>
      <c r="AX43" s="70">
        <f t="shared" si="8"/>
        <v>0</v>
      </c>
    </row>
    <row r="44" spans="1:50" s="62" customFormat="1" x14ac:dyDescent="0.2">
      <c r="A44" s="76"/>
      <c r="B44" s="71"/>
      <c r="C44" s="72"/>
      <c r="D44" s="73"/>
      <c r="E44" s="73"/>
      <c r="F44" s="71"/>
      <c r="G44" s="71"/>
      <c r="H44" s="71"/>
      <c r="I44" s="71"/>
      <c r="J44" s="67"/>
      <c r="K44" s="74"/>
      <c r="L44" s="98"/>
      <c r="M44" s="98"/>
      <c r="N44" s="74"/>
      <c r="O44" s="66"/>
      <c r="P44" s="66"/>
      <c r="Q44" s="66"/>
      <c r="R44" s="66"/>
      <c r="S44" s="66"/>
      <c r="T44" s="67"/>
      <c r="U44" s="67"/>
      <c r="V44" s="67"/>
      <c r="W44" s="67"/>
      <c r="X44" s="67"/>
      <c r="Y44" s="66"/>
      <c r="Z44" s="67"/>
      <c r="AA44" s="67"/>
      <c r="AB44" s="67"/>
      <c r="AC44" s="66"/>
      <c r="AD44" s="66"/>
      <c r="AE44" s="66"/>
      <c r="AF44" s="66"/>
      <c r="AG44" s="66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</row>
    <row r="45" spans="1:50" s="62" customFormat="1" x14ac:dyDescent="0.2">
      <c r="A45" s="76"/>
      <c r="B45" s="68" t="s">
        <v>324</v>
      </c>
      <c r="C45" s="64" t="s">
        <v>514</v>
      </c>
      <c r="D45" s="73" t="s">
        <v>365</v>
      </c>
      <c r="E45" s="73" t="s">
        <v>364</v>
      </c>
      <c r="F45" s="71" t="s">
        <v>361</v>
      </c>
      <c r="G45" s="201" t="s">
        <v>532</v>
      </c>
      <c r="H45" s="71" t="s">
        <v>361</v>
      </c>
      <c r="I45" s="200" t="s">
        <v>531</v>
      </c>
      <c r="J45" s="115" t="s">
        <v>243</v>
      </c>
      <c r="K45" s="74">
        <v>24250</v>
      </c>
      <c r="L45" s="98"/>
      <c r="M45" s="98"/>
      <c r="N45" s="74"/>
      <c r="O45" s="66">
        <v>14</v>
      </c>
      <c r="P45" s="66"/>
      <c r="Q45" s="66">
        <v>1</v>
      </c>
      <c r="R45" s="66"/>
      <c r="S45" s="66">
        <v>14</v>
      </c>
      <c r="T45" s="67"/>
      <c r="U45" s="67">
        <v>1</v>
      </c>
      <c r="V45" s="67"/>
      <c r="W45" s="67">
        <v>1</v>
      </c>
      <c r="X45" s="67"/>
      <c r="Y45" s="66">
        <v>14</v>
      </c>
      <c r="Z45" s="67"/>
      <c r="AA45" s="66">
        <v>1</v>
      </c>
      <c r="AB45" s="66"/>
      <c r="AC45" s="66">
        <v>1</v>
      </c>
      <c r="AD45" s="66"/>
      <c r="AE45" s="66">
        <v>1</v>
      </c>
      <c r="AF45" s="66"/>
      <c r="AG45" s="66">
        <v>14</v>
      </c>
      <c r="AH45" s="67"/>
      <c r="AI45" s="67">
        <v>1</v>
      </c>
      <c r="AJ45" s="67"/>
      <c r="AK45" s="67">
        <v>1</v>
      </c>
      <c r="AL45" s="67"/>
      <c r="AM45" s="67">
        <v>1</v>
      </c>
      <c r="AN45" s="67"/>
      <c r="AO45" s="67">
        <v>14</v>
      </c>
      <c r="AP45" s="67"/>
      <c r="AQ45" s="67">
        <v>14</v>
      </c>
      <c r="AR45" s="67"/>
      <c r="AS45" s="67">
        <v>14</v>
      </c>
      <c r="AT45" s="67"/>
      <c r="AU45" s="67"/>
      <c r="AV45" s="67"/>
      <c r="AW45" s="67">
        <v>14</v>
      </c>
      <c r="AX45" s="67"/>
    </row>
    <row r="46" spans="1:50" s="62" customFormat="1" x14ac:dyDescent="0.2">
      <c r="A46" s="114"/>
      <c r="B46" s="68" t="s">
        <v>324</v>
      </c>
      <c r="C46" s="64" t="s">
        <v>514</v>
      </c>
      <c r="D46" s="73" t="s">
        <v>246</v>
      </c>
      <c r="E46" s="73" t="s">
        <v>154</v>
      </c>
      <c r="F46" s="122" t="s">
        <v>128</v>
      </c>
      <c r="G46" s="71" t="s">
        <v>151</v>
      </c>
      <c r="H46" s="71" t="s">
        <v>363</v>
      </c>
      <c r="I46" s="200" t="s">
        <v>528</v>
      </c>
      <c r="J46" s="67" t="s">
        <v>243</v>
      </c>
      <c r="K46" s="74">
        <v>15315</v>
      </c>
      <c r="L46" s="95"/>
      <c r="M46" s="95"/>
      <c r="N46" s="74"/>
      <c r="O46" s="67">
        <v>6</v>
      </c>
      <c r="P46" s="67"/>
      <c r="Q46" s="67">
        <v>1</v>
      </c>
      <c r="R46" s="66"/>
      <c r="S46" s="67">
        <v>6</v>
      </c>
      <c r="T46" s="67"/>
      <c r="U46" s="67">
        <v>1</v>
      </c>
      <c r="V46" s="67"/>
      <c r="W46" s="67">
        <v>0</v>
      </c>
      <c r="X46" s="67"/>
      <c r="Y46" s="67">
        <v>6</v>
      </c>
      <c r="Z46" s="67"/>
      <c r="AA46" s="66">
        <v>1</v>
      </c>
      <c r="AB46" s="66"/>
      <c r="AC46" s="66">
        <v>0</v>
      </c>
      <c r="AD46" s="66"/>
      <c r="AE46" s="66">
        <v>0</v>
      </c>
      <c r="AF46" s="66"/>
      <c r="AG46" s="67">
        <v>0</v>
      </c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</row>
    <row r="47" spans="1:50" s="62" customFormat="1" x14ac:dyDescent="0.2">
      <c r="A47" s="114"/>
      <c r="B47" s="64" t="s">
        <v>324</v>
      </c>
      <c r="C47" s="64" t="s">
        <v>514</v>
      </c>
      <c r="D47" s="73" t="s">
        <v>245</v>
      </c>
      <c r="E47" s="73" t="s">
        <v>29</v>
      </c>
      <c r="F47" s="64" t="s">
        <v>126</v>
      </c>
      <c r="G47" s="71" t="s">
        <v>242</v>
      </c>
      <c r="H47" s="71" t="s">
        <v>363</v>
      </c>
      <c r="I47" s="200" t="s">
        <v>530</v>
      </c>
      <c r="J47" s="67" t="s">
        <v>243</v>
      </c>
      <c r="K47" s="74"/>
      <c r="L47" s="95"/>
      <c r="M47" s="95"/>
      <c r="N47" s="74"/>
      <c r="O47" s="67">
        <v>24</v>
      </c>
      <c r="P47" s="67"/>
      <c r="Q47" s="67">
        <v>1</v>
      </c>
      <c r="R47" s="66"/>
      <c r="S47" s="67">
        <v>24</v>
      </c>
      <c r="T47" s="67"/>
      <c r="U47" s="67">
        <v>1</v>
      </c>
      <c r="V47" s="67"/>
      <c r="W47" s="67">
        <v>1</v>
      </c>
      <c r="X47" s="67"/>
      <c r="Y47" s="67">
        <v>24</v>
      </c>
      <c r="Z47" s="67"/>
      <c r="AA47" s="66">
        <v>2</v>
      </c>
      <c r="AB47" s="66"/>
      <c r="AC47" s="66">
        <v>2</v>
      </c>
      <c r="AD47" s="66"/>
      <c r="AE47" s="66">
        <v>2</v>
      </c>
      <c r="AF47" s="66"/>
      <c r="AG47" s="67">
        <v>24</v>
      </c>
      <c r="AH47" s="67"/>
      <c r="AI47" s="67">
        <v>1</v>
      </c>
      <c r="AJ47" s="67"/>
      <c r="AK47" s="67">
        <v>1</v>
      </c>
      <c r="AL47" s="67"/>
      <c r="AM47" s="67">
        <v>1</v>
      </c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</row>
    <row r="48" spans="1:50" s="62" customFormat="1" ht="15" x14ac:dyDescent="0.2">
      <c r="A48" s="69"/>
      <c r="B48" s="69" t="s">
        <v>324</v>
      </c>
      <c r="C48" s="69"/>
      <c r="D48" s="69"/>
      <c r="E48" s="69" t="s">
        <v>354</v>
      </c>
      <c r="F48" s="69"/>
      <c r="G48" s="69"/>
      <c r="H48" s="69"/>
      <c r="I48" s="69"/>
      <c r="J48" s="69"/>
      <c r="K48" s="69"/>
      <c r="L48" s="69"/>
      <c r="M48" s="69"/>
      <c r="N48" s="69"/>
      <c r="O48" s="70">
        <f>SUM(O45:O47)</f>
        <v>44</v>
      </c>
      <c r="P48" s="70">
        <f t="shared" ref="P48:AX48" si="9">SUM(P45:P47)</f>
        <v>0</v>
      </c>
      <c r="Q48" s="70">
        <f t="shared" si="9"/>
        <v>3</v>
      </c>
      <c r="R48" s="70">
        <f t="shared" si="9"/>
        <v>0</v>
      </c>
      <c r="S48" s="70">
        <f t="shared" si="9"/>
        <v>44</v>
      </c>
      <c r="T48" s="70">
        <f t="shared" si="9"/>
        <v>0</v>
      </c>
      <c r="U48" s="70">
        <f t="shared" si="9"/>
        <v>3</v>
      </c>
      <c r="V48" s="70">
        <f t="shared" si="9"/>
        <v>0</v>
      </c>
      <c r="W48" s="70">
        <f t="shared" si="9"/>
        <v>2</v>
      </c>
      <c r="X48" s="70">
        <f t="shared" si="9"/>
        <v>0</v>
      </c>
      <c r="Y48" s="70">
        <f t="shared" si="9"/>
        <v>44</v>
      </c>
      <c r="Z48" s="70">
        <f t="shared" si="9"/>
        <v>0</v>
      </c>
      <c r="AA48" s="70">
        <f t="shared" si="9"/>
        <v>4</v>
      </c>
      <c r="AB48" s="70">
        <f t="shared" si="9"/>
        <v>0</v>
      </c>
      <c r="AC48" s="70">
        <f t="shared" si="9"/>
        <v>3</v>
      </c>
      <c r="AD48" s="70">
        <f t="shared" si="9"/>
        <v>0</v>
      </c>
      <c r="AE48" s="70">
        <f t="shared" si="9"/>
        <v>3</v>
      </c>
      <c r="AF48" s="70">
        <f t="shared" si="9"/>
        <v>0</v>
      </c>
      <c r="AG48" s="70">
        <f t="shared" si="9"/>
        <v>38</v>
      </c>
      <c r="AH48" s="70">
        <f t="shared" si="9"/>
        <v>0</v>
      </c>
      <c r="AI48" s="70">
        <f t="shared" si="9"/>
        <v>2</v>
      </c>
      <c r="AJ48" s="70">
        <f t="shared" si="9"/>
        <v>0</v>
      </c>
      <c r="AK48" s="70">
        <f t="shared" si="9"/>
        <v>2</v>
      </c>
      <c r="AL48" s="70">
        <f t="shared" si="9"/>
        <v>0</v>
      </c>
      <c r="AM48" s="70">
        <f t="shared" si="9"/>
        <v>2</v>
      </c>
      <c r="AN48" s="70">
        <f t="shared" si="9"/>
        <v>0</v>
      </c>
      <c r="AO48" s="70">
        <f t="shared" si="9"/>
        <v>14</v>
      </c>
      <c r="AP48" s="70">
        <f t="shared" si="9"/>
        <v>0</v>
      </c>
      <c r="AQ48" s="70">
        <f>SUM(AQ45:AQ47)</f>
        <v>14</v>
      </c>
      <c r="AR48" s="70">
        <f>SUM(AR45:AR47)</f>
        <v>0</v>
      </c>
      <c r="AS48" s="70">
        <f>SUM(AS45:AS47)</f>
        <v>14</v>
      </c>
      <c r="AT48" s="70"/>
      <c r="AU48" s="70">
        <f t="shared" si="9"/>
        <v>0</v>
      </c>
      <c r="AV48" s="70">
        <f t="shared" si="9"/>
        <v>0</v>
      </c>
      <c r="AW48" s="70">
        <f t="shared" si="9"/>
        <v>14</v>
      </c>
      <c r="AX48" s="70">
        <f t="shared" si="9"/>
        <v>0</v>
      </c>
    </row>
    <row r="49" spans="1:51" s="62" customFormat="1" x14ac:dyDescent="0.2">
      <c r="A49" s="114"/>
      <c r="B49" s="64"/>
      <c r="C49" s="65"/>
      <c r="D49" s="73"/>
      <c r="E49" s="73"/>
      <c r="F49" s="64"/>
      <c r="G49" s="71"/>
      <c r="H49" s="71"/>
      <c r="I49" s="71"/>
      <c r="J49" s="67"/>
      <c r="K49" s="74"/>
      <c r="L49" s="95"/>
      <c r="M49" s="95"/>
      <c r="N49" s="74"/>
      <c r="O49" s="67"/>
      <c r="P49" s="67"/>
      <c r="Q49" s="67"/>
      <c r="R49" s="66"/>
      <c r="S49" s="67"/>
      <c r="T49" s="67"/>
      <c r="U49" s="67"/>
      <c r="V49" s="67"/>
      <c r="W49" s="67"/>
      <c r="X49" s="67"/>
      <c r="Y49" s="67"/>
      <c r="Z49" s="67"/>
      <c r="AA49" s="66"/>
      <c r="AB49" s="66"/>
      <c r="AC49" s="66"/>
      <c r="AD49" s="66"/>
      <c r="AE49" s="66"/>
      <c r="AF49" s="66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</row>
    <row r="50" spans="1:51" s="62" customFormat="1" x14ac:dyDescent="0.2">
      <c r="A50" s="78"/>
      <c r="B50" s="71" t="s">
        <v>346</v>
      </c>
      <c r="C50" s="64" t="s">
        <v>514</v>
      </c>
      <c r="D50" s="73" t="s">
        <v>210</v>
      </c>
      <c r="E50" s="73" t="s">
        <v>201</v>
      </c>
      <c r="F50" s="79" t="s">
        <v>128</v>
      </c>
      <c r="G50" s="71" t="s">
        <v>352</v>
      </c>
      <c r="H50" s="71" t="s">
        <v>363</v>
      </c>
      <c r="I50" s="200" t="s">
        <v>529</v>
      </c>
      <c r="J50" s="67" t="s">
        <v>243</v>
      </c>
      <c r="K50" s="74">
        <v>16955</v>
      </c>
      <c r="L50" s="98"/>
      <c r="M50" s="98"/>
      <c r="N50" s="74"/>
      <c r="O50" s="67">
        <v>24</v>
      </c>
      <c r="P50" s="67"/>
      <c r="Q50" s="67">
        <v>1</v>
      </c>
      <c r="R50" s="66"/>
      <c r="S50" s="67">
        <v>24</v>
      </c>
      <c r="T50" s="67"/>
      <c r="U50" s="67">
        <v>1</v>
      </c>
      <c r="V50" s="67"/>
      <c r="W50" s="67">
        <v>1</v>
      </c>
      <c r="X50" s="67"/>
      <c r="Y50" s="67">
        <v>24</v>
      </c>
      <c r="Z50" s="67"/>
      <c r="AA50" s="66">
        <v>2</v>
      </c>
      <c r="AB50" s="66"/>
      <c r="AC50" s="66">
        <v>2</v>
      </c>
      <c r="AD50" s="66"/>
      <c r="AE50" s="66">
        <v>2</v>
      </c>
      <c r="AF50" s="66"/>
      <c r="AG50" s="67">
        <v>24</v>
      </c>
      <c r="AH50" s="67"/>
      <c r="AI50" s="67">
        <v>1</v>
      </c>
      <c r="AJ50" s="67"/>
      <c r="AK50" s="67">
        <v>1</v>
      </c>
      <c r="AL50" s="67"/>
      <c r="AM50" s="67">
        <v>1</v>
      </c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</row>
    <row r="51" spans="1:51" s="62" customFormat="1" ht="28.5" x14ac:dyDescent="0.2">
      <c r="A51" s="78"/>
      <c r="B51" s="71" t="s">
        <v>346</v>
      </c>
      <c r="C51" s="64" t="s">
        <v>514</v>
      </c>
      <c r="D51" s="73" t="s">
        <v>211</v>
      </c>
      <c r="E51" s="73" t="s">
        <v>202</v>
      </c>
      <c r="F51" s="79" t="s">
        <v>128</v>
      </c>
      <c r="G51" s="201" t="s">
        <v>512</v>
      </c>
      <c r="H51" s="71" t="s">
        <v>363</v>
      </c>
      <c r="I51" s="200" t="s">
        <v>527</v>
      </c>
      <c r="J51" s="67" t="s">
        <v>243</v>
      </c>
      <c r="K51" s="74">
        <v>16955</v>
      </c>
      <c r="L51" s="98"/>
      <c r="M51" s="98"/>
      <c r="N51" s="74"/>
      <c r="O51" s="67">
        <v>14</v>
      </c>
      <c r="P51" s="67"/>
      <c r="Q51" s="67">
        <v>1</v>
      </c>
      <c r="R51" s="66"/>
      <c r="S51" s="67">
        <v>14</v>
      </c>
      <c r="T51" s="67"/>
      <c r="U51" s="67">
        <v>1</v>
      </c>
      <c r="V51" s="67"/>
      <c r="W51" s="67">
        <v>1</v>
      </c>
      <c r="X51" s="67"/>
      <c r="Y51" s="67">
        <v>14</v>
      </c>
      <c r="Z51" s="67"/>
      <c r="AA51" s="66">
        <v>1</v>
      </c>
      <c r="AB51" s="66"/>
      <c r="AC51" s="66">
        <v>1</v>
      </c>
      <c r="AD51" s="66"/>
      <c r="AE51" s="66">
        <v>1</v>
      </c>
      <c r="AF51" s="66"/>
      <c r="AG51" s="67">
        <v>14</v>
      </c>
      <c r="AH51" s="67"/>
      <c r="AI51" s="67">
        <v>1</v>
      </c>
      <c r="AJ51" s="67"/>
      <c r="AK51" s="67">
        <v>1</v>
      </c>
      <c r="AL51" s="67"/>
      <c r="AM51" s="67">
        <v>1</v>
      </c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</row>
    <row r="52" spans="1:51" s="62" customFormat="1" ht="15" x14ac:dyDescent="0.2">
      <c r="A52" s="69"/>
      <c r="B52" s="69" t="s">
        <v>346</v>
      </c>
      <c r="C52" s="69"/>
      <c r="D52" s="69"/>
      <c r="E52" s="69" t="s">
        <v>354</v>
      </c>
      <c r="F52" s="69"/>
      <c r="G52" s="69"/>
      <c r="H52" s="69"/>
      <c r="I52" s="69"/>
      <c r="J52" s="69"/>
      <c r="K52" s="69"/>
      <c r="L52" s="69"/>
      <c r="M52" s="69"/>
      <c r="N52" s="69"/>
      <c r="O52" s="70">
        <f t="shared" ref="O52:AX52" si="10">SUM(O50:O51)</f>
        <v>38</v>
      </c>
      <c r="P52" s="70">
        <f t="shared" si="10"/>
        <v>0</v>
      </c>
      <c r="Q52" s="70">
        <f t="shared" si="10"/>
        <v>2</v>
      </c>
      <c r="R52" s="70">
        <f t="shared" si="10"/>
        <v>0</v>
      </c>
      <c r="S52" s="70">
        <f t="shared" si="10"/>
        <v>38</v>
      </c>
      <c r="T52" s="70">
        <f t="shared" si="10"/>
        <v>0</v>
      </c>
      <c r="U52" s="70">
        <f t="shared" si="10"/>
        <v>2</v>
      </c>
      <c r="V52" s="70">
        <f t="shared" si="10"/>
        <v>0</v>
      </c>
      <c r="W52" s="70">
        <f t="shared" si="10"/>
        <v>2</v>
      </c>
      <c r="X52" s="70">
        <f t="shared" si="10"/>
        <v>0</v>
      </c>
      <c r="Y52" s="70">
        <f t="shared" si="10"/>
        <v>38</v>
      </c>
      <c r="Z52" s="70">
        <f t="shared" si="10"/>
        <v>0</v>
      </c>
      <c r="AA52" s="70">
        <f t="shared" si="10"/>
        <v>3</v>
      </c>
      <c r="AB52" s="70">
        <f t="shared" si="10"/>
        <v>0</v>
      </c>
      <c r="AC52" s="70">
        <f t="shared" si="10"/>
        <v>3</v>
      </c>
      <c r="AD52" s="70">
        <f t="shared" si="10"/>
        <v>0</v>
      </c>
      <c r="AE52" s="70">
        <f t="shared" si="10"/>
        <v>3</v>
      </c>
      <c r="AF52" s="70">
        <f t="shared" si="10"/>
        <v>0</v>
      </c>
      <c r="AG52" s="70">
        <f t="shared" si="10"/>
        <v>38</v>
      </c>
      <c r="AH52" s="70">
        <f t="shared" si="10"/>
        <v>0</v>
      </c>
      <c r="AI52" s="70">
        <f t="shared" si="10"/>
        <v>2</v>
      </c>
      <c r="AJ52" s="70">
        <f t="shared" si="10"/>
        <v>0</v>
      </c>
      <c r="AK52" s="70">
        <f t="shared" si="10"/>
        <v>2</v>
      </c>
      <c r="AL52" s="70">
        <f t="shared" si="10"/>
        <v>0</v>
      </c>
      <c r="AM52" s="70">
        <f t="shared" si="10"/>
        <v>2</v>
      </c>
      <c r="AN52" s="70">
        <f t="shared" si="10"/>
        <v>0</v>
      </c>
      <c r="AO52" s="70">
        <f t="shared" si="10"/>
        <v>0</v>
      </c>
      <c r="AP52" s="70">
        <f t="shared" si="10"/>
        <v>0</v>
      </c>
      <c r="AQ52" s="70">
        <f>SUM(AQ50:AQ51)</f>
        <v>0</v>
      </c>
      <c r="AR52" s="70">
        <f>SUM(AR50:AR51)</f>
        <v>0</v>
      </c>
      <c r="AS52" s="70">
        <f>SUM(AS50:AS51)</f>
        <v>0</v>
      </c>
      <c r="AT52" s="70"/>
      <c r="AU52" s="70">
        <f t="shared" si="10"/>
        <v>0</v>
      </c>
      <c r="AV52" s="70">
        <f t="shared" si="10"/>
        <v>0</v>
      </c>
      <c r="AW52" s="70">
        <f t="shared" si="10"/>
        <v>0</v>
      </c>
      <c r="AX52" s="70">
        <f t="shared" si="10"/>
        <v>0</v>
      </c>
    </row>
    <row r="53" spans="1:51" s="62" customFormat="1" x14ac:dyDescent="0.2">
      <c r="A53" s="78"/>
      <c r="B53" s="71"/>
      <c r="C53" s="72"/>
      <c r="D53" s="73"/>
      <c r="E53" s="73"/>
      <c r="F53" s="79"/>
      <c r="G53" s="71"/>
      <c r="H53" s="71"/>
      <c r="I53" s="71"/>
      <c r="J53" s="67"/>
      <c r="K53" s="74"/>
      <c r="L53" s="98"/>
      <c r="M53" s="98"/>
      <c r="N53" s="74"/>
      <c r="O53" s="67"/>
      <c r="P53" s="67"/>
      <c r="Q53" s="67"/>
      <c r="R53" s="66"/>
      <c r="S53" s="67"/>
      <c r="T53" s="67"/>
      <c r="U53" s="67"/>
      <c r="V53" s="67"/>
      <c r="W53" s="67"/>
      <c r="X53" s="67"/>
      <c r="Y53" s="67"/>
      <c r="Z53" s="67"/>
      <c r="AA53" s="66"/>
      <c r="AB53" s="66"/>
      <c r="AC53" s="66"/>
      <c r="AD53" s="66"/>
      <c r="AE53" s="66"/>
      <c r="AF53" s="66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</row>
    <row r="54" spans="1:51" s="62" customFormat="1" ht="28.5" x14ac:dyDescent="0.2">
      <c r="A54" s="117"/>
      <c r="B54" s="71" t="s">
        <v>331</v>
      </c>
      <c r="C54" s="64" t="s">
        <v>514</v>
      </c>
      <c r="D54" s="73" t="s">
        <v>47</v>
      </c>
      <c r="E54" s="73" t="s">
        <v>48</v>
      </c>
      <c r="F54" s="71" t="s">
        <v>383</v>
      </c>
      <c r="G54" s="201" t="s">
        <v>512</v>
      </c>
      <c r="H54" s="71" t="s">
        <v>363</v>
      </c>
      <c r="I54" s="200" t="s">
        <v>527</v>
      </c>
      <c r="J54" s="67" t="s">
        <v>243</v>
      </c>
      <c r="K54" s="74"/>
      <c r="L54" s="87" t="s">
        <v>419</v>
      </c>
      <c r="M54" s="85"/>
      <c r="N54" s="129"/>
      <c r="O54" s="130">
        <v>14</v>
      </c>
      <c r="P54" s="130"/>
      <c r="Q54" s="130">
        <v>1</v>
      </c>
      <c r="R54" s="130"/>
      <c r="S54" s="130">
        <v>14</v>
      </c>
      <c r="T54" s="131"/>
      <c r="U54" s="67">
        <v>1</v>
      </c>
      <c r="V54" s="67"/>
      <c r="W54" s="67">
        <v>1</v>
      </c>
      <c r="X54" s="131"/>
      <c r="Y54" s="130">
        <v>14</v>
      </c>
      <c r="Z54" s="131"/>
      <c r="AA54" s="66">
        <v>1</v>
      </c>
      <c r="AB54" s="66"/>
      <c r="AC54" s="66">
        <v>1</v>
      </c>
      <c r="AD54" s="66"/>
      <c r="AE54" s="66">
        <v>1</v>
      </c>
      <c r="AF54" s="130"/>
      <c r="AG54" s="130">
        <v>14</v>
      </c>
      <c r="AH54" s="131"/>
      <c r="AI54" s="67">
        <v>1</v>
      </c>
      <c r="AJ54" s="67"/>
      <c r="AK54" s="67">
        <v>1</v>
      </c>
      <c r="AL54" s="131"/>
      <c r="AM54" s="131">
        <v>1</v>
      </c>
      <c r="AN54" s="131"/>
      <c r="AO54" s="67">
        <v>14</v>
      </c>
      <c r="AP54" s="131"/>
      <c r="AQ54" s="67">
        <v>14</v>
      </c>
      <c r="AR54" s="67"/>
      <c r="AS54" s="67"/>
      <c r="AT54" s="67"/>
      <c r="AU54" s="67"/>
      <c r="AV54" s="67"/>
      <c r="AW54" s="67">
        <v>0</v>
      </c>
      <c r="AX54" s="131"/>
      <c r="AY54" s="62" t="s">
        <v>618</v>
      </c>
    </row>
    <row r="55" spans="1:51" s="62" customFormat="1" ht="15" x14ac:dyDescent="0.2">
      <c r="A55" s="69"/>
      <c r="B55" s="69" t="s">
        <v>331</v>
      </c>
      <c r="C55" s="69"/>
      <c r="D55" s="69"/>
      <c r="E55" s="69" t="s">
        <v>354</v>
      </c>
      <c r="F55" s="69"/>
      <c r="G55" s="69"/>
      <c r="H55" s="69"/>
      <c r="I55" s="69"/>
      <c r="J55" s="69"/>
      <c r="K55" s="69"/>
      <c r="L55" s="69"/>
      <c r="M55" s="69"/>
      <c r="N55" s="69"/>
      <c r="O55" s="70">
        <f>SUM(O54)</f>
        <v>14</v>
      </c>
      <c r="P55" s="70">
        <f t="shared" ref="P55:AX55" si="11">SUM(P54)</f>
        <v>0</v>
      </c>
      <c r="Q55" s="70">
        <f t="shared" si="11"/>
        <v>1</v>
      </c>
      <c r="R55" s="70">
        <f t="shared" si="11"/>
        <v>0</v>
      </c>
      <c r="S55" s="70">
        <f>SUM(S54)</f>
        <v>14</v>
      </c>
      <c r="T55" s="70">
        <f t="shared" si="11"/>
        <v>0</v>
      </c>
      <c r="U55" s="70">
        <f t="shared" si="11"/>
        <v>1</v>
      </c>
      <c r="V55" s="70">
        <f t="shared" si="11"/>
        <v>0</v>
      </c>
      <c r="W55" s="70">
        <f t="shared" si="11"/>
        <v>1</v>
      </c>
      <c r="X55" s="70">
        <f t="shared" si="11"/>
        <v>0</v>
      </c>
      <c r="Y55" s="70">
        <f>SUM(Y54)</f>
        <v>14</v>
      </c>
      <c r="Z55" s="70">
        <f t="shared" si="11"/>
        <v>0</v>
      </c>
      <c r="AA55" s="70">
        <f t="shared" si="11"/>
        <v>1</v>
      </c>
      <c r="AB55" s="70">
        <f t="shared" si="11"/>
        <v>0</v>
      </c>
      <c r="AC55" s="70">
        <f t="shared" si="11"/>
        <v>1</v>
      </c>
      <c r="AD55" s="70">
        <f t="shared" si="11"/>
        <v>0</v>
      </c>
      <c r="AE55" s="70">
        <f>SUM(AE54)</f>
        <v>1</v>
      </c>
      <c r="AF55" s="70">
        <f>SUM(AF54)</f>
        <v>0</v>
      </c>
      <c r="AG55" s="70">
        <f>SUM(AG54)</f>
        <v>14</v>
      </c>
      <c r="AH55" s="70">
        <f t="shared" si="11"/>
        <v>0</v>
      </c>
      <c r="AI55" s="70">
        <f t="shared" si="11"/>
        <v>1</v>
      </c>
      <c r="AJ55" s="70">
        <f t="shared" si="11"/>
        <v>0</v>
      </c>
      <c r="AK55" s="70">
        <f t="shared" si="11"/>
        <v>1</v>
      </c>
      <c r="AL55" s="70">
        <f t="shared" si="11"/>
        <v>0</v>
      </c>
      <c r="AM55" s="70">
        <f t="shared" si="11"/>
        <v>1</v>
      </c>
      <c r="AN55" s="70">
        <f t="shared" si="11"/>
        <v>0</v>
      </c>
      <c r="AO55" s="70">
        <f t="shared" si="11"/>
        <v>14</v>
      </c>
      <c r="AP55" s="70">
        <f t="shared" si="11"/>
        <v>0</v>
      </c>
      <c r="AQ55" s="70">
        <f>SUM(AQ54)</f>
        <v>14</v>
      </c>
      <c r="AR55" s="70">
        <f>SUM(AR54)</f>
        <v>0</v>
      </c>
      <c r="AS55" s="70">
        <f>SUM(AS54)</f>
        <v>0</v>
      </c>
      <c r="AT55" s="70"/>
      <c r="AU55" s="70">
        <f t="shared" si="11"/>
        <v>0</v>
      </c>
      <c r="AV55" s="70">
        <f t="shared" si="11"/>
        <v>0</v>
      </c>
      <c r="AW55" s="70">
        <f t="shared" si="11"/>
        <v>0</v>
      </c>
      <c r="AX55" s="70">
        <f t="shared" si="11"/>
        <v>0</v>
      </c>
    </row>
    <row r="56" spans="1:51" s="62" customFormat="1" ht="15" x14ac:dyDescent="0.2">
      <c r="A56" s="117"/>
      <c r="B56" s="71"/>
      <c r="C56" s="72"/>
      <c r="D56" s="73"/>
      <c r="E56" s="73"/>
      <c r="F56" s="79"/>
      <c r="G56" s="71"/>
      <c r="H56" s="71"/>
      <c r="I56" s="71"/>
      <c r="J56" s="67"/>
      <c r="K56" s="74"/>
      <c r="L56" s="85"/>
      <c r="M56" s="85"/>
      <c r="N56" s="129"/>
      <c r="O56" s="130"/>
      <c r="P56" s="130"/>
      <c r="Q56" s="130"/>
      <c r="R56" s="130"/>
      <c r="S56" s="130"/>
      <c r="T56" s="131"/>
      <c r="U56" s="131"/>
      <c r="V56" s="131"/>
      <c r="W56" s="131"/>
      <c r="X56" s="131"/>
      <c r="Y56" s="130"/>
      <c r="Z56" s="131"/>
      <c r="AA56" s="131"/>
      <c r="AB56" s="131"/>
      <c r="AC56" s="130"/>
      <c r="AD56" s="130"/>
      <c r="AE56" s="130"/>
      <c r="AF56" s="130"/>
      <c r="AG56" s="130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</row>
    <row r="57" spans="1:51" s="62" customFormat="1" ht="15.75" x14ac:dyDescent="0.2">
      <c r="A57" s="116"/>
      <c r="B57" s="64" t="s">
        <v>333</v>
      </c>
      <c r="C57" s="64" t="s">
        <v>514</v>
      </c>
      <c r="D57" s="73" t="s">
        <v>131</v>
      </c>
      <c r="E57" s="73" t="s">
        <v>135</v>
      </c>
      <c r="F57" s="64" t="s">
        <v>126</v>
      </c>
      <c r="G57" s="71" t="s">
        <v>352</v>
      </c>
      <c r="H57" s="71" t="s">
        <v>363</v>
      </c>
      <c r="I57" s="200" t="s">
        <v>529</v>
      </c>
      <c r="J57" s="67" t="s">
        <v>243</v>
      </c>
      <c r="K57" s="74">
        <v>10272</v>
      </c>
      <c r="L57" s="87"/>
      <c r="M57" s="87"/>
      <c r="N57" s="124"/>
      <c r="O57" s="67">
        <v>24</v>
      </c>
      <c r="P57" s="67"/>
      <c r="Q57" s="67">
        <v>1</v>
      </c>
      <c r="R57" s="66"/>
      <c r="S57" s="67">
        <v>24</v>
      </c>
      <c r="T57" s="67"/>
      <c r="U57" s="67">
        <v>1</v>
      </c>
      <c r="V57" s="67"/>
      <c r="W57" s="67">
        <v>1</v>
      </c>
      <c r="X57" s="67"/>
      <c r="Y57" s="67">
        <v>24</v>
      </c>
      <c r="Z57" s="67"/>
      <c r="AA57" s="66">
        <v>2</v>
      </c>
      <c r="AB57" s="66"/>
      <c r="AC57" s="66">
        <v>2</v>
      </c>
      <c r="AD57" s="66"/>
      <c r="AE57" s="66">
        <v>2</v>
      </c>
      <c r="AF57" s="66"/>
      <c r="AG57" s="67">
        <v>24</v>
      </c>
      <c r="AH57" s="67"/>
      <c r="AI57" s="67">
        <v>1</v>
      </c>
      <c r="AJ57" s="67"/>
      <c r="AK57" s="67">
        <v>1</v>
      </c>
      <c r="AL57" s="67"/>
      <c r="AM57" s="67">
        <v>1</v>
      </c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</row>
    <row r="58" spans="1:51" s="62" customFormat="1" ht="28.5" x14ac:dyDescent="0.2">
      <c r="A58" s="116"/>
      <c r="B58" s="64" t="s">
        <v>333</v>
      </c>
      <c r="C58" s="64" t="s">
        <v>514</v>
      </c>
      <c r="D58" s="73" t="s">
        <v>130</v>
      </c>
      <c r="E58" s="73" t="s">
        <v>134</v>
      </c>
      <c r="F58" s="64" t="s">
        <v>362</v>
      </c>
      <c r="G58" s="201" t="s">
        <v>512</v>
      </c>
      <c r="H58" s="71" t="s">
        <v>363</v>
      </c>
      <c r="I58" s="200" t="s">
        <v>527</v>
      </c>
      <c r="J58" s="67" t="s">
        <v>243</v>
      </c>
      <c r="K58" s="74"/>
      <c r="L58" s="87" t="s">
        <v>419</v>
      </c>
      <c r="M58" s="87"/>
      <c r="N58" s="124"/>
      <c r="O58" s="67">
        <v>18</v>
      </c>
      <c r="P58" s="67"/>
      <c r="Q58" s="67">
        <v>1</v>
      </c>
      <c r="R58" s="66"/>
      <c r="S58" s="67">
        <v>18</v>
      </c>
      <c r="T58" s="67"/>
      <c r="U58" s="67">
        <v>1</v>
      </c>
      <c r="V58" s="67"/>
      <c r="W58" s="67">
        <v>1</v>
      </c>
      <c r="X58" s="67"/>
      <c r="Y58" s="67">
        <v>18</v>
      </c>
      <c r="Z58" s="67"/>
      <c r="AA58" s="66">
        <v>1</v>
      </c>
      <c r="AB58" s="66"/>
      <c r="AC58" s="66">
        <v>1</v>
      </c>
      <c r="AD58" s="66"/>
      <c r="AE58" s="66">
        <v>1</v>
      </c>
      <c r="AF58" s="66"/>
      <c r="AG58" s="67">
        <v>18</v>
      </c>
      <c r="AH58" s="67"/>
      <c r="AI58" s="67">
        <v>1</v>
      </c>
      <c r="AJ58" s="67"/>
      <c r="AK58" s="67">
        <v>1</v>
      </c>
      <c r="AL58" s="67"/>
      <c r="AM58" s="67">
        <v>1</v>
      </c>
      <c r="AN58" s="67"/>
      <c r="AO58" s="67">
        <v>18</v>
      </c>
      <c r="AP58" s="67"/>
      <c r="AQ58" s="67">
        <v>18</v>
      </c>
      <c r="AR58" s="67"/>
      <c r="AS58" s="67"/>
      <c r="AT58" s="67"/>
      <c r="AU58" s="67"/>
      <c r="AV58" s="67"/>
      <c r="AW58" s="67">
        <v>0</v>
      </c>
      <c r="AX58" s="67"/>
      <c r="AY58" s="62" t="s">
        <v>618</v>
      </c>
    </row>
    <row r="59" spans="1:51" s="62" customFormat="1" ht="15" x14ac:dyDescent="0.2">
      <c r="A59" s="69"/>
      <c r="B59" s="69" t="s">
        <v>333</v>
      </c>
      <c r="C59" s="69"/>
      <c r="D59" s="69"/>
      <c r="E59" s="69" t="s">
        <v>354</v>
      </c>
      <c r="F59" s="69"/>
      <c r="G59" s="69"/>
      <c r="H59" s="69"/>
      <c r="I59" s="69"/>
      <c r="J59" s="69"/>
      <c r="K59" s="69"/>
      <c r="L59" s="69"/>
      <c r="M59" s="69"/>
      <c r="N59" s="69"/>
      <c r="O59" s="70">
        <f t="shared" ref="O59:AX59" si="12">SUM(O57:O58)</f>
        <v>42</v>
      </c>
      <c r="P59" s="70">
        <f t="shared" si="12"/>
        <v>0</v>
      </c>
      <c r="Q59" s="70">
        <f t="shared" si="12"/>
        <v>2</v>
      </c>
      <c r="R59" s="70">
        <f t="shared" si="12"/>
        <v>0</v>
      </c>
      <c r="S59" s="70">
        <f t="shared" si="12"/>
        <v>42</v>
      </c>
      <c r="T59" s="70">
        <f t="shared" si="12"/>
        <v>0</v>
      </c>
      <c r="U59" s="70">
        <f t="shared" si="12"/>
        <v>2</v>
      </c>
      <c r="V59" s="70">
        <f t="shared" si="12"/>
        <v>0</v>
      </c>
      <c r="W59" s="70">
        <f t="shared" si="12"/>
        <v>2</v>
      </c>
      <c r="X59" s="70">
        <f t="shared" si="12"/>
        <v>0</v>
      </c>
      <c r="Y59" s="70">
        <f t="shared" si="12"/>
        <v>42</v>
      </c>
      <c r="Z59" s="70">
        <f t="shared" si="12"/>
        <v>0</v>
      </c>
      <c r="AA59" s="70">
        <f t="shared" si="12"/>
        <v>3</v>
      </c>
      <c r="AB59" s="70">
        <f t="shared" si="12"/>
        <v>0</v>
      </c>
      <c r="AC59" s="70">
        <f t="shared" si="12"/>
        <v>3</v>
      </c>
      <c r="AD59" s="70">
        <f t="shared" si="12"/>
        <v>0</v>
      </c>
      <c r="AE59" s="70">
        <f t="shared" si="12"/>
        <v>3</v>
      </c>
      <c r="AF59" s="70">
        <f t="shared" si="12"/>
        <v>0</v>
      </c>
      <c r="AG59" s="70">
        <f t="shared" si="12"/>
        <v>42</v>
      </c>
      <c r="AH59" s="70">
        <f t="shared" si="12"/>
        <v>0</v>
      </c>
      <c r="AI59" s="70">
        <f t="shared" si="12"/>
        <v>2</v>
      </c>
      <c r="AJ59" s="70">
        <f t="shared" si="12"/>
        <v>0</v>
      </c>
      <c r="AK59" s="70">
        <f t="shared" si="12"/>
        <v>2</v>
      </c>
      <c r="AL59" s="70">
        <f t="shared" si="12"/>
        <v>0</v>
      </c>
      <c r="AM59" s="70">
        <f t="shared" si="12"/>
        <v>2</v>
      </c>
      <c r="AN59" s="70">
        <f t="shared" si="12"/>
        <v>0</v>
      </c>
      <c r="AO59" s="70">
        <f t="shared" si="12"/>
        <v>18</v>
      </c>
      <c r="AP59" s="70">
        <f t="shared" si="12"/>
        <v>0</v>
      </c>
      <c r="AQ59" s="70">
        <f>SUM(AQ57:AQ58)</f>
        <v>18</v>
      </c>
      <c r="AR59" s="70">
        <f>SUM(AR57:AR58)</f>
        <v>0</v>
      </c>
      <c r="AS59" s="70">
        <f>SUM(AS57:AS58)</f>
        <v>0</v>
      </c>
      <c r="AT59" s="70"/>
      <c r="AU59" s="70">
        <f t="shared" si="12"/>
        <v>0</v>
      </c>
      <c r="AV59" s="70">
        <f t="shared" si="12"/>
        <v>0</v>
      </c>
      <c r="AW59" s="70">
        <f t="shared" si="12"/>
        <v>0</v>
      </c>
      <c r="AX59" s="70">
        <f t="shared" si="12"/>
        <v>0</v>
      </c>
    </row>
    <row r="60" spans="1:51" s="62" customFormat="1" ht="15.75" x14ac:dyDescent="0.2">
      <c r="A60" s="116"/>
      <c r="B60" s="64"/>
      <c r="C60" s="64"/>
      <c r="D60" s="73"/>
      <c r="E60" s="73"/>
      <c r="F60" s="64"/>
      <c r="G60" s="71"/>
      <c r="H60" s="71"/>
      <c r="I60" s="71"/>
      <c r="J60" s="67"/>
      <c r="K60" s="74"/>
      <c r="L60" s="87"/>
      <c r="M60" s="87"/>
      <c r="N60" s="124"/>
      <c r="O60" s="67"/>
      <c r="P60" s="67"/>
      <c r="Q60" s="67"/>
      <c r="R60" s="66"/>
      <c r="S60" s="67"/>
      <c r="T60" s="67"/>
      <c r="U60" s="67"/>
      <c r="V60" s="67"/>
      <c r="W60" s="67"/>
      <c r="X60" s="67"/>
      <c r="Y60" s="67"/>
      <c r="Z60" s="67"/>
      <c r="AA60" s="66"/>
      <c r="AB60" s="66"/>
      <c r="AC60" s="66"/>
      <c r="AD60" s="66"/>
      <c r="AE60" s="66"/>
      <c r="AF60" s="66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</row>
    <row r="61" spans="1:51" s="62" customFormat="1" ht="28.5" x14ac:dyDescent="0.2">
      <c r="A61" s="114"/>
      <c r="B61" s="71" t="s">
        <v>328</v>
      </c>
      <c r="C61" s="64" t="s">
        <v>514</v>
      </c>
      <c r="D61" s="73" t="s">
        <v>381</v>
      </c>
      <c r="E61" s="73" t="s">
        <v>382</v>
      </c>
      <c r="F61" s="71" t="s">
        <v>361</v>
      </c>
      <c r="G61" s="201" t="s">
        <v>512</v>
      </c>
      <c r="H61" s="146" t="s">
        <v>361</v>
      </c>
      <c r="I61" s="200" t="s">
        <v>527</v>
      </c>
      <c r="J61" s="115" t="s">
        <v>243</v>
      </c>
      <c r="K61" s="74"/>
      <c r="L61" s="95"/>
      <c r="M61" s="95"/>
      <c r="N61" s="74"/>
      <c r="O61" s="67">
        <v>14</v>
      </c>
      <c r="P61" s="67"/>
      <c r="Q61" s="67">
        <v>1</v>
      </c>
      <c r="R61" s="66"/>
      <c r="S61" s="67">
        <v>14</v>
      </c>
      <c r="T61" s="67"/>
      <c r="U61" s="67">
        <v>1</v>
      </c>
      <c r="V61" s="67"/>
      <c r="W61" s="67">
        <v>1</v>
      </c>
      <c r="X61" s="67"/>
      <c r="Y61" s="67">
        <v>14</v>
      </c>
      <c r="Z61" s="67"/>
      <c r="AA61" s="66">
        <v>1</v>
      </c>
      <c r="AB61" s="66"/>
      <c r="AC61" s="66">
        <v>1</v>
      </c>
      <c r="AD61" s="66"/>
      <c r="AE61" s="66">
        <v>1</v>
      </c>
      <c r="AF61" s="66"/>
      <c r="AG61" s="67">
        <v>14</v>
      </c>
      <c r="AH61" s="67"/>
      <c r="AI61" s="67">
        <v>1</v>
      </c>
      <c r="AJ61" s="67"/>
      <c r="AK61" s="67">
        <v>1</v>
      </c>
      <c r="AL61" s="67"/>
      <c r="AM61" s="67">
        <v>1</v>
      </c>
      <c r="AN61" s="67"/>
      <c r="AO61" s="67">
        <v>14</v>
      </c>
      <c r="AP61" s="67"/>
      <c r="AQ61" s="67">
        <v>14</v>
      </c>
      <c r="AR61" s="67"/>
      <c r="AS61" s="67"/>
      <c r="AT61" s="67"/>
      <c r="AU61" s="67"/>
      <c r="AV61" s="67"/>
      <c r="AW61" s="67">
        <v>0</v>
      </c>
      <c r="AX61" s="67"/>
      <c r="AY61" s="62" t="s">
        <v>618</v>
      </c>
    </row>
    <row r="62" spans="1:51" s="62" customFormat="1" ht="28.5" x14ac:dyDescent="0.2">
      <c r="A62" s="114"/>
      <c r="B62" s="71" t="s">
        <v>328</v>
      </c>
      <c r="C62" s="64" t="s">
        <v>514</v>
      </c>
      <c r="D62" s="73" t="s">
        <v>432</v>
      </c>
      <c r="E62" s="73" t="s">
        <v>426</v>
      </c>
      <c r="F62" s="71" t="s">
        <v>361</v>
      </c>
      <c r="G62" s="201" t="s">
        <v>512</v>
      </c>
      <c r="H62" s="146" t="s">
        <v>361</v>
      </c>
      <c r="I62" s="200" t="s">
        <v>527</v>
      </c>
      <c r="J62" s="115" t="s">
        <v>243</v>
      </c>
      <c r="K62" s="74"/>
      <c r="L62" s="95"/>
      <c r="M62" s="95"/>
      <c r="N62" s="74"/>
      <c r="O62" s="67">
        <v>14</v>
      </c>
      <c r="P62" s="67"/>
      <c r="Q62" s="67">
        <v>1</v>
      </c>
      <c r="R62" s="66"/>
      <c r="S62" s="67">
        <v>14</v>
      </c>
      <c r="T62" s="67"/>
      <c r="U62" s="67">
        <v>1</v>
      </c>
      <c r="V62" s="67"/>
      <c r="W62" s="67">
        <v>1</v>
      </c>
      <c r="X62" s="67"/>
      <c r="Y62" s="67">
        <v>14</v>
      </c>
      <c r="Z62" s="67"/>
      <c r="AA62" s="66">
        <v>1</v>
      </c>
      <c r="AB62" s="66"/>
      <c r="AC62" s="66">
        <v>1</v>
      </c>
      <c r="AD62" s="66"/>
      <c r="AE62" s="66">
        <v>1</v>
      </c>
      <c r="AF62" s="66"/>
      <c r="AG62" s="67">
        <v>14</v>
      </c>
      <c r="AH62" s="67"/>
      <c r="AI62" s="67">
        <v>1</v>
      </c>
      <c r="AJ62" s="67"/>
      <c r="AK62" s="67">
        <v>1</v>
      </c>
      <c r="AL62" s="67"/>
      <c r="AM62" s="67">
        <v>1</v>
      </c>
      <c r="AN62" s="67"/>
      <c r="AO62" s="67">
        <v>14</v>
      </c>
      <c r="AP62" s="67"/>
      <c r="AQ62" s="67">
        <v>14</v>
      </c>
      <c r="AR62" s="67"/>
      <c r="AS62" s="67"/>
      <c r="AT62" s="67"/>
      <c r="AU62" s="67">
        <v>14</v>
      </c>
      <c r="AV62" s="67"/>
      <c r="AW62" s="67">
        <v>0</v>
      </c>
      <c r="AX62" s="67"/>
      <c r="AY62" s="62" t="s">
        <v>618</v>
      </c>
    </row>
    <row r="63" spans="1:51" s="62" customFormat="1" ht="28.5" x14ac:dyDescent="0.2">
      <c r="A63" s="116"/>
      <c r="B63" s="71" t="s">
        <v>328</v>
      </c>
      <c r="C63" s="64" t="s">
        <v>514</v>
      </c>
      <c r="D63" s="73" t="s">
        <v>102</v>
      </c>
      <c r="E63" s="73" t="s">
        <v>103</v>
      </c>
      <c r="F63" s="79" t="s">
        <v>129</v>
      </c>
      <c r="G63" s="201" t="s">
        <v>512</v>
      </c>
      <c r="H63" s="146" t="s">
        <v>361</v>
      </c>
      <c r="I63" s="200" t="s">
        <v>527</v>
      </c>
      <c r="J63" s="67" t="s">
        <v>243</v>
      </c>
      <c r="K63" s="74"/>
      <c r="L63" s="66"/>
      <c r="M63" s="66"/>
      <c r="N63" s="128"/>
      <c r="O63" s="67">
        <v>14</v>
      </c>
      <c r="P63" s="67"/>
      <c r="Q63" s="67">
        <v>1</v>
      </c>
      <c r="R63" s="66"/>
      <c r="S63" s="67">
        <v>14</v>
      </c>
      <c r="T63" s="67"/>
      <c r="U63" s="67">
        <v>1</v>
      </c>
      <c r="V63" s="67"/>
      <c r="W63" s="67">
        <v>1</v>
      </c>
      <c r="X63" s="67"/>
      <c r="Y63" s="67">
        <v>14</v>
      </c>
      <c r="Z63" s="67"/>
      <c r="AA63" s="66">
        <v>1</v>
      </c>
      <c r="AB63" s="66"/>
      <c r="AC63" s="66">
        <v>1</v>
      </c>
      <c r="AD63" s="66"/>
      <c r="AE63" s="66">
        <v>1</v>
      </c>
      <c r="AF63" s="66"/>
      <c r="AG63" s="67">
        <v>14</v>
      </c>
      <c r="AH63" s="67"/>
      <c r="AI63" s="67">
        <v>1</v>
      </c>
      <c r="AJ63" s="67"/>
      <c r="AK63" s="67">
        <v>1</v>
      </c>
      <c r="AL63" s="67"/>
      <c r="AM63" s="67">
        <v>1</v>
      </c>
      <c r="AN63" s="67"/>
      <c r="AO63" s="67">
        <v>14</v>
      </c>
      <c r="AP63" s="67"/>
      <c r="AQ63" s="67">
        <v>14</v>
      </c>
      <c r="AR63" s="67"/>
      <c r="AS63" s="67"/>
      <c r="AT63" s="67"/>
      <c r="AU63" s="67"/>
      <c r="AV63" s="67"/>
      <c r="AW63" s="67">
        <v>0</v>
      </c>
      <c r="AX63" s="67"/>
      <c r="AY63" s="62" t="s">
        <v>618</v>
      </c>
    </row>
    <row r="64" spans="1:51" s="62" customFormat="1" ht="28.5" x14ac:dyDescent="0.2">
      <c r="A64" s="116"/>
      <c r="B64" s="71" t="s">
        <v>328</v>
      </c>
      <c r="C64" s="64" t="s">
        <v>514</v>
      </c>
      <c r="D64" s="73" t="s">
        <v>42</v>
      </c>
      <c r="E64" s="73" t="s">
        <v>80</v>
      </c>
      <c r="F64" s="79" t="s">
        <v>129</v>
      </c>
      <c r="G64" s="201" t="s">
        <v>512</v>
      </c>
      <c r="H64" s="146" t="s">
        <v>361</v>
      </c>
      <c r="I64" s="200" t="s">
        <v>527</v>
      </c>
      <c r="J64" s="67" t="s">
        <v>243</v>
      </c>
      <c r="K64" s="74"/>
      <c r="L64" s="66"/>
      <c r="M64" s="66"/>
      <c r="N64" s="128"/>
      <c r="O64" s="67">
        <v>14</v>
      </c>
      <c r="P64" s="67"/>
      <c r="Q64" s="67">
        <v>1</v>
      </c>
      <c r="R64" s="66"/>
      <c r="S64" s="67">
        <v>14</v>
      </c>
      <c r="T64" s="67"/>
      <c r="U64" s="67">
        <v>1</v>
      </c>
      <c r="V64" s="67"/>
      <c r="W64" s="67">
        <v>1</v>
      </c>
      <c r="X64" s="67"/>
      <c r="Y64" s="67">
        <v>14</v>
      </c>
      <c r="Z64" s="67"/>
      <c r="AA64" s="66">
        <v>1</v>
      </c>
      <c r="AB64" s="66"/>
      <c r="AC64" s="66">
        <v>1</v>
      </c>
      <c r="AD64" s="66"/>
      <c r="AE64" s="66">
        <v>1</v>
      </c>
      <c r="AF64" s="66"/>
      <c r="AG64" s="67">
        <v>14</v>
      </c>
      <c r="AH64" s="67"/>
      <c r="AI64" s="67">
        <v>1</v>
      </c>
      <c r="AJ64" s="67"/>
      <c r="AK64" s="67">
        <v>1</v>
      </c>
      <c r="AL64" s="67"/>
      <c r="AM64" s="67">
        <v>1</v>
      </c>
      <c r="AN64" s="67"/>
      <c r="AO64" s="67">
        <v>14</v>
      </c>
      <c r="AP64" s="67"/>
      <c r="AQ64" s="67">
        <v>14</v>
      </c>
      <c r="AR64" s="67"/>
      <c r="AS64" s="67"/>
      <c r="AT64" s="67"/>
      <c r="AU64" s="67"/>
      <c r="AV64" s="67"/>
      <c r="AW64" s="67">
        <v>0</v>
      </c>
      <c r="AX64" s="67"/>
      <c r="AY64" s="62" t="s">
        <v>618</v>
      </c>
    </row>
    <row r="65" spans="1:51" s="62" customFormat="1" ht="15.75" x14ac:dyDescent="0.2">
      <c r="A65" s="116"/>
      <c r="B65" s="71" t="s">
        <v>328</v>
      </c>
      <c r="C65" s="64" t="s">
        <v>514</v>
      </c>
      <c r="D65" s="73" t="s">
        <v>41</v>
      </c>
      <c r="E65" s="73" t="s">
        <v>79</v>
      </c>
      <c r="F65" s="79" t="s">
        <v>126</v>
      </c>
      <c r="G65" s="71" t="s">
        <v>352</v>
      </c>
      <c r="H65" s="71" t="s">
        <v>363</v>
      </c>
      <c r="I65" s="200" t="s">
        <v>529</v>
      </c>
      <c r="J65" s="67" t="s">
        <v>243</v>
      </c>
      <c r="K65" s="74">
        <v>15090</v>
      </c>
      <c r="L65" s="87" t="s">
        <v>419</v>
      </c>
      <c r="M65" s="66"/>
      <c r="N65" s="128"/>
      <c r="O65" s="67">
        <v>24</v>
      </c>
      <c r="P65" s="67"/>
      <c r="Q65" s="67">
        <v>1</v>
      </c>
      <c r="R65" s="66"/>
      <c r="S65" s="67">
        <v>24</v>
      </c>
      <c r="T65" s="67"/>
      <c r="U65" s="67">
        <v>1</v>
      </c>
      <c r="V65" s="67"/>
      <c r="W65" s="67">
        <v>1</v>
      </c>
      <c r="X65" s="67"/>
      <c r="Y65" s="67">
        <v>24</v>
      </c>
      <c r="Z65" s="67"/>
      <c r="AA65" s="66">
        <v>2</v>
      </c>
      <c r="AB65" s="66"/>
      <c r="AC65" s="66">
        <v>2</v>
      </c>
      <c r="AD65" s="66"/>
      <c r="AE65" s="66">
        <v>2</v>
      </c>
      <c r="AF65" s="66"/>
      <c r="AG65" s="67">
        <v>24</v>
      </c>
      <c r="AH65" s="67"/>
      <c r="AI65" s="67">
        <v>1</v>
      </c>
      <c r="AJ65" s="67"/>
      <c r="AK65" s="67">
        <v>1</v>
      </c>
      <c r="AL65" s="67"/>
      <c r="AM65" s="67">
        <v>1</v>
      </c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</row>
    <row r="66" spans="1:51" s="62" customFormat="1" ht="15" x14ac:dyDescent="0.2">
      <c r="A66" s="69"/>
      <c r="B66" s="69" t="s">
        <v>328</v>
      </c>
      <c r="C66" s="69"/>
      <c r="D66" s="69"/>
      <c r="E66" s="69" t="s">
        <v>354</v>
      </c>
      <c r="F66" s="69"/>
      <c r="G66" s="69"/>
      <c r="H66" s="69"/>
      <c r="I66" s="69"/>
      <c r="J66" s="69"/>
      <c r="K66" s="69"/>
      <c r="L66" s="69"/>
      <c r="M66" s="69"/>
      <c r="N66" s="69"/>
      <c r="O66" s="70">
        <f t="shared" ref="O66:AX66" si="13">SUM(O61:O65)</f>
        <v>80</v>
      </c>
      <c r="P66" s="70">
        <f t="shared" si="13"/>
        <v>0</v>
      </c>
      <c r="Q66" s="70">
        <f t="shared" si="13"/>
        <v>5</v>
      </c>
      <c r="R66" s="70">
        <f t="shared" si="13"/>
        <v>0</v>
      </c>
      <c r="S66" s="70">
        <f t="shared" si="13"/>
        <v>80</v>
      </c>
      <c r="T66" s="70">
        <f t="shared" si="13"/>
        <v>0</v>
      </c>
      <c r="U66" s="70">
        <f t="shared" si="13"/>
        <v>5</v>
      </c>
      <c r="V66" s="70">
        <f t="shared" si="13"/>
        <v>0</v>
      </c>
      <c r="W66" s="70">
        <f t="shared" si="13"/>
        <v>5</v>
      </c>
      <c r="X66" s="70">
        <f t="shared" si="13"/>
        <v>0</v>
      </c>
      <c r="Y66" s="70">
        <f t="shared" si="13"/>
        <v>80</v>
      </c>
      <c r="Z66" s="70">
        <f t="shared" si="13"/>
        <v>0</v>
      </c>
      <c r="AA66" s="70">
        <f t="shared" si="13"/>
        <v>6</v>
      </c>
      <c r="AB66" s="70">
        <f t="shared" si="13"/>
        <v>0</v>
      </c>
      <c r="AC66" s="70">
        <f t="shared" si="13"/>
        <v>6</v>
      </c>
      <c r="AD66" s="70">
        <f t="shared" si="13"/>
        <v>0</v>
      </c>
      <c r="AE66" s="70">
        <f t="shared" si="13"/>
        <v>6</v>
      </c>
      <c r="AF66" s="70">
        <f t="shared" si="13"/>
        <v>0</v>
      </c>
      <c r="AG66" s="70">
        <f t="shared" si="13"/>
        <v>80</v>
      </c>
      <c r="AH66" s="70">
        <f t="shared" si="13"/>
        <v>0</v>
      </c>
      <c r="AI66" s="70">
        <f t="shared" si="13"/>
        <v>5</v>
      </c>
      <c r="AJ66" s="70">
        <f t="shared" si="13"/>
        <v>0</v>
      </c>
      <c r="AK66" s="70">
        <f t="shared" si="13"/>
        <v>5</v>
      </c>
      <c r="AL66" s="70">
        <f t="shared" si="13"/>
        <v>0</v>
      </c>
      <c r="AM66" s="70">
        <f t="shared" si="13"/>
        <v>5</v>
      </c>
      <c r="AN66" s="70">
        <f t="shared" si="13"/>
        <v>0</v>
      </c>
      <c r="AO66" s="70">
        <f t="shared" si="13"/>
        <v>56</v>
      </c>
      <c r="AP66" s="70">
        <f t="shared" si="13"/>
        <v>0</v>
      </c>
      <c r="AQ66" s="70">
        <f>SUM(AQ61:AQ65)</f>
        <v>56</v>
      </c>
      <c r="AR66" s="70">
        <f>SUM(AR61:AR65)</f>
        <v>0</v>
      </c>
      <c r="AS66" s="70">
        <f>SUM(AS61:AS65)</f>
        <v>0</v>
      </c>
      <c r="AT66" s="70"/>
      <c r="AU66" s="70">
        <f t="shared" si="13"/>
        <v>14</v>
      </c>
      <c r="AV66" s="70">
        <f t="shared" si="13"/>
        <v>0</v>
      </c>
      <c r="AW66" s="70">
        <f t="shared" si="13"/>
        <v>0</v>
      </c>
      <c r="AX66" s="70">
        <f t="shared" si="13"/>
        <v>0</v>
      </c>
    </row>
    <row r="67" spans="1:51" s="62" customFormat="1" ht="15.75" x14ac:dyDescent="0.2">
      <c r="A67" s="116"/>
      <c r="B67" s="64"/>
      <c r="C67" s="64"/>
      <c r="D67" s="73"/>
      <c r="E67" s="73"/>
      <c r="F67" s="64"/>
      <c r="G67" s="71"/>
      <c r="H67" s="71"/>
      <c r="I67" s="71"/>
      <c r="J67" s="67"/>
      <c r="K67" s="74"/>
      <c r="L67" s="87"/>
      <c r="M67" s="87"/>
      <c r="N67" s="124"/>
      <c r="O67" s="67"/>
      <c r="P67" s="67"/>
      <c r="Q67" s="67"/>
      <c r="R67" s="66"/>
      <c r="S67" s="67"/>
      <c r="T67" s="67"/>
      <c r="U67" s="67"/>
      <c r="V67" s="67"/>
      <c r="W67" s="67"/>
      <c r="X67" s="67"/>
      <c r="Y67" s="67"/>
      <c r="Z67" s="67"/>
      <c r="AA67" s="66"/>
      <c r="AB67" s="66"/>
      <c r="AC67" s="66"/>
      <c r="AD67" s="66"/>
      <c r="AE67" s="66"/>
      <c r="AF67" s="66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</row>
    <row r="68" spans="1:51" s="62" customFormat="1" ht="28.5" x14ac:dyDescent="0.2">
      <c r="A68" s="75"/>
      <c r="B68" s="71" t="s">
        <v>349</v>
      </c>
      <c r="C68" s="64" t="s">
        <v>514</v>
      </c>
      <c r="D68" s="73" t="s">
        <v>312</v>
      </c>
      <c r="E68" s="73" t="s">
        <v>313</v>
      </c>
      <c r="F68" s="67" t="s">
        <v>438</v>
      </c>
      <c r="G68" s="201" t="s">
        <v>512</v>
      </c>
      <c r="H68" s="146" t="s">
        <v>363</v>
      </c>
      <c r="I68" s="200" t="s">
        <v>527</v>
      </c>
      <c r="J68" s="67" t="s">
        <v>243</v>
      </c>
      <c r="K68" s="74"/>
      <c r="L68" s="87" t="s">
        <v>419</v>
      </c>
      <c r="M68" s="112"/>
      <c r="N68" s="113"/>
      <c r="O68" s="67">
        <v>14</v>
      </c>
      <c r="P68" s="103"/>
      <c r="Q68" s="67">
        <v>1</v>
      </c>
      <c r="R68" s="103"/>
      <c r="S68" s="67">
        <v>14</v>
      </c>
      <c r="T68" s="103"/>
      <c r="U68" s="67">
        <v>1</v>
      </c>
      <c r="V68" s="67"/>
      <c r="W68" s="67">
        <v>1</v>
      </c>
      <c r="X68" s="103"/>
      <c r="Y68" s="67">
        <v>14</v>
      </c>
      <c r="Z68" s="102"/>
      <c r="AA68" s="66">
        <v>1</v>
      </c>
      <c r="AB68" s="66"/>
      <c r="AC68" s="66">
        <v>1</v>
      </c>
      <c r="AD68" s="66"/>
      <c r="AE68" s="66">
        <v>1</v>
      </c>
      <c r="AF68" s="103"/>
      <c r="AG68" s="67">
        <v>14</v>
      </c>
      <c r="AH68" s="103"/>
      <c r="AI68" s="67">
        <v>1</v>
      </c>
      <c r="AJ68" s="67"/>
      <c r="AK68" s="67">
        <v>1</v>
      </c>
      <c r="AL68" s="103"/>
      <c r="AM68" s="67">
        <v>1</v>
      </c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</row>
    <row r="69" spans="1:51" s="62" customFormat="1" ht="28.5" x14ac:dyDescent="0.2">
      <c r="A69" s="75"/>
      <c r="B69" s="71" t="s">
        <v>349</v>
      </c>
      <c r="C69" s="64" t="s">
        <v>514</v>
      </c>
      <c r="D69" s="73" t="s">
        <v>314</v>
      </c>
      <c r="E69" s="73" t="s">
        <v>315</v>
      </c>
      <c r="F69" s="67" t="s">
        <v>438</v>
      </c>
      <c r="G69" s="201" t="s">
        <v>512</v>
      </c>
      <c r="H69" s="146" t="s">
        <v>363</v>
      </c>
      <c r="I69" s="200" t="s">
        <v>527</v>
      </c>
      <c r="J69" s="67" t="s">
        <v>243</v>
      </c>
      <c r="K69" s="74"/>
      <c r="L69" s="87" t="s">
        <v>419</v>
      </c>
      <c r="M69" s="112"/>
      <c r="N69" s="113"/>
      <c r="O69" s="67">
        <v>18</v>
      </c>
      <c r="P69" s="103"/>
      <c r="Q69" s="67">
        <v>1</v>
      </c>
      <c r="R69" s="103"/>
      <c r="S69" s="67">
        <v>18</v>
      </c>
      <c r="T69" s="103"/>
      <c r="U69" s="67">
        <v>1</v>
      </c>
      <c r="V69" s="67"/>
      <c r="W69" s="67">
        <v>1</v>
      </c>
      <c r="X69" s="103"/>
      <c r="Y69" s="67">
        <v>18</v>
      </c>
      <c r="Z69" s="102"/>
      <c r="AA69" s="66">
        <v>1</v>
      </c>
      <c r="AB69" s="66"/>
      <c r="AC69" s="66">
        <v>1</v>
      </c>
      <c r="AD69" s="66"/>
      <c r="AE69" s="66">
        <v>1</v>
      </c>
      <c r="AF69" s="103"/>
      <c r="AG69" s="67">
        <v>18</v>
      </c>
      <c r="AH69" s="103"/>
      <c r="AI69" s="67">
        <v>1</v>
      </c>
      <c r="AJ69" s="67"/>
      <c r="AK69" s="67">
        <v>1</v>
      </c>
      <c r="AL69" s="103"/>
      <c r="AM69" s="67">
        <v>1</v>
      </c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</row>
    <row r="70" spans="1:51" s="62" customFormat="1" ht="15" x14ac:dyDescent="0.2">
      <c r="A70" s="69"/>
      <c r="B70" s="69" t="s">
        <v>349</v>
      </c>
      <c r="C70" s="69"/>
      <c r="D70" s="69"/>
      <c r="E70" s="69" t="s">
        <v>354</v>
      </c>
      <c r="F70" s="69"/>
      <c r="G70" s="69"/>
      <c r="H70" s="69"/>
      <c r="I70" s="69"/>
      <c r="J70" s="69"/>
      <c r="K70" s="69"/>
      <c r="L70" s="69"/>
      <c r="M70" s="69"/>
      <c r="N70" s="69"/>
      <c r="O70" s="70">
        <f>SUM(O68:O69)</f>
        <v>32</v>
      </c>
      <c r="P70" s="70">
        <f t="shared" ref="P70:AX70" si="14">SUM(P68:P69)</f>
        <v>0</v>
      </c>
      <c r="Q70" s="70">
        <f t="shared" si="14"/>
        <v>2</v>
      </c>
      <c r="R70" s="70">
        <f t="shared" si="14"/>
        <v>0</v>
      </c>
      <c r="S70" s="70">
        <f t="shared" si="14"/>
        <v>32</v>
      </c>
      <c r="T70" s="70">
        <f t="shared" si="14"/>
        <v>0</v>
      </c>
      <c r="U70" s="70">
        <f t="shared" si="14"/>
        <v>2</v>
      </c>
      <c r="V70" s="70">
        <f t="shared" si="14"/>
        <v>0</v>
      </c>
      <c r="W70" s="70">
        <f t="shared" si="14"/>
        <v>2</v>
      </c>
      <c r="X70" s="70">
        <f t="shared" si="14"/>
        <v>0</v>
      </c>
      <c r="Y70" s="70">
        <f t="shared" si="14"/>
        <v>32</v>
      </c>
      <c r="Z70" s="70">
        <f t="shared" si="14"/>
        <v>0</v>
      </c>
      <c r="AA70" s="70">
        <f t="shared" si="14"/>
        <v>2</v>
      </c>
      <c r="AB70" s="70">
        <f t="shared" si="14"/>
        <v>0</v>
      </c>
      <c r="AC70" s="70">
        <f t="shared" si="14"/>
        <v>2</v>
      </c>
      <c r="AD70" s="70">
        <f t="shared" si="14"/>
        <v>0</v>
      </c>
      <c r="AE70" s="70">
        <f t="shared" si="14"/>
        <v>2</v>
      </c>
      <c r="AF70" s="70">
        <f t="shared" si="14"/>
        <v>0</v>
      </c>
      <c r="AG70" s="70">
        <f t="shared" si="14"/>
        <v>32</v>
      </c>
      <c r="AH70" s="70">
        <f t="shared" si="14"/>
        <v>0</v>
      </c>
      <c r="AI70" s="70">
        <f t="shared" si="14"/>
        <v>2</v>
      </c>
      <c r="AJ70" s="70">
        <f t="shared" si="14"/>
        <v>0</v>
      </c>
      <c r="AK70" s="70">
        <f t="shared" si="14"/>
        <v>2</v>
      </c>
      <c r="AL70" s="70">
        <f t="shared" si="14"/>
        <v>0</v>
      </c>
      <c r="AM70" s="70">
        <f t="shared" si="14"/>
        <v>2</v>
      </c>
      <c r="AN70" s="70">
        <f t="shared" si="14"/>
        <v>0</v>
      </c>
      <c r="AO70" s="70">
        <f t="shared" si="14"/>
        <v>0</v>
      </c>
      <c r="AP70" s="70">
        <f t="shared" si="14"/>
        <v>0</v>
      </c>
      <c r="AQ70" s="70">
        <f>SUM(AQ68:AQ69)</f>
        <v>0</v>
      </c>
      <c r="AR70" s="70">
        <f>SUM(AR68:AR69)</f>
        <v>0</v>
      </c>
      <c r="AS70" s="70">
        <f>SUM(AS68:AS69)</f>
        <v>0</v>
      </c>
      <c r="AT70" s="70"/>
      <c r="AU70" s="70">
        <f t="shared" si="14"/>
        <v>0</v>
      </c>
      <c r="AV70" s="70">
        <f t="shared" si="14"/>
        <v>0</v>
      </c>
      <c r="AW70" s="70">
        <f t="shared" si="14"/>
        <v>0</v>
      </c>
      <c r="AX70" s="70">
        <f t="shared" si="14"/>
        <v>0</v>
      </c>
    </row>
    <row r="71" spans="1:51" s="62" customFormat="1" ht="15" x14ac:dyDescent="0.2">
      <c r="A71" s="103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</row>
    <row r="72" spans="1:51" s="62" customFormat="1" ht="28.5" x14ac:dyDescent="0.2">
      <c r="A72" s="116"/>
      <c r="B72" s="64" t="s">
        <v>371</v>
      </c>
      <c r="C72" s="64" t="s">
        <v>514</v>
      </c>
      <c r="D72" s="73" t="s">
        <v>372</v>
      </c>
      <c r="E72" s="73" t="s">
        <v>373</v>
      </c>
      <c r="F72" s="71" t="s">
        <v>361</v>
      </c>
      <c r="G72" s="201" t="s">
        <v>512</v>
      </c>
      <c r="H72" s="146" t="s">
        <v>361</v>
      </c>
      <c r="I72" s="200" t="s">
        <v>527</v>
      </c>
      <c r="J72" s="115" t="s">
        <v>243</v>
      </c>
      <c r="K72" s="74">
        <v>13500</v>
      </c>
      <c r="L72" s="87"/>
      <c r="M72" s="87"/>
      <c r="N72" s="124"/>
      <c r="O72" s="67">
        <v>14</v>
      </c>
      <c r="P72" s="67"/>
      <c r="Q72" s="67">
        <v>1</v>
      </c>
      <c r="R72" s="66"/>
      <c r="S72" s="67">
        <v>14</v>
      </c>
      <c r="T72" s="67"/>
      <c r="U72" s="67">
        <v>1</v>
      </c>
      <c r="V72" s="67"/>
      <c r="W72" s="67">
        <v>1</v>
      </c>
      <c r="X72" s="67"/>
      <c r="Y72" s="67">
        <v>14</v>
      </c>
      <c r="Z72" s="67"/>
      <c r="AA72" s="66">
        <v>1</v>
      </c>
      <c r="AB72" s="66"/>
      <c r="AC72" s="66">
        <v>1</v>
      </c>
      <c r="AD72" s="66"/>
      <c r="AE72" s="66">
        <v>1</v>
      </c>
      <c r="AF72" s="66"/>
      <c r="AG72" s="67">
        <v>14</v>
      </c>
      <c r="AH72" s="67"/>
      <c r="AI72" s="67">
        <v>1</v>
      </c>
      <c r="AJ72" s="67"/>
      <c r="AK72" s="67">
        <v>1</v>
      </c>
      <c r="AL72" s="67"/>
      <c r="AM72" s="67">
        <v>1</v>
      </c>
      <c r="AN72" s="67"/>
      <c r="AO72" s="67">
        <v>14</v>
      </c>
      <c r="AP72" s="67"/>
      <c r="AQ72" s="67">
        <v>14</v>
      </c>
      <c r="AR72" s="67"/>
      <c r="AS72" s="67"/>
      <c r="AT72" s="67"/>
      <c r="AU72" s="67">
        <v>14</v>
      </c>
      <c r="AV72" s="67"/>
      <c r="AW72" s="67">
        <v>0</v>
      </c>
      <c r="AX72" s="67"/>
      <c r="AY72" s="62" t="s">
        <v>618</v>
      </c>
    </row>
    <row r="73" spans="1:51" s="62" customFormat="1" ht="28.5" x14ac:dyDescent="0.2">
      <c r="A73" s="116"/>
      <c r="B73" s="64" t="s">
        <v>371</v>
      </c>
      <c r="C73" s="64" t="s">
        <v>514</v>
      </c>
      <c r="D73" s="73" t="s">
        <v>379</v>
      </c>
      <c r="E73" s="73" t="s">
        <v>374</v>
      </c>
      <c r="F73" s="71" t="s">
        <v>361</v>
      </c>
      <c r="G73" s="201" t="s">
        <v>512</v>
      </c>
      <c r="H73" s="146" t="s">
        <v>361</v>
      </c>
      <c r="I73" s="200" t="s">
        <v>527</v>
      </c>
      <c r="J73" s="115" t="s">
        <v>243</v>
      </c>
      <c r="K73" s="74"/>
      <c r="L73" s="87"/>
      <c r="M73" s="87"/>
      <c r="N73" s="124"/>
      <c r="O73" s="67">
        <v>14</v>
      </c>
      <c r="P73" s="67"/>
      <c r="Q73" s="67">
        <v>1</v>
      </c>
      <c r="R73" s="66"/>
      <c r="S73" s="67">
        <v>14</v>
      </c>
      <c r="T73" s="67"/>
      <c r="U73" s="67">
        <v>1</v>
      </c>
      <c r="V73" s="67"/>
      <c r="W73" s="67">
        <v>1</v>
      </c>
      <c r="X73" s="67"/>
      <c r="Y73" s="67">
        <v>14</v>
      </c>
      <c r="Z73" s="67"/>
      <c r="AA73" s="66">
        <v>1</v>
      </c>
      <c r="AB73" s="66"/>
      <c r="AC73" s="66">
        <v>1</v>
      </c>
      <c r="AD73" s="66"/>
      <c r="AE73" s="66">
        <v>1</v>
      </c>
      <c r="AF73" s="66"/>
      <c r="AG73" s="67">
        <v>14</v>
      </c>
      <c r="AH73" s="67"/>
      <c r="AI73" s="67">
        <v>1</v>
      </c>
      <c r="AJ73" s="67"/>
      <c r="AK73" s="67">
        <v>1</v>
      </c>
      <c r="AL73" s="67"/>
      <c r="AM73" s="67">
        <v>1</v>
      </c>
      <c r="AN73" s="67"/>
      <c r="AO73" s="67">
        <v>14</v>
      </c>
      <c r="AP73" s="67"/>
      <c r="AQ73" s="67">
        <v>14</v>
      </c>
      <c r="AR73" s="67"/>
      <c r="AS73" s="67"/>
      <c r="AT73" s="67"/>
      <c r="AU73" s="67"/>
      <c r="AV73" s="67"/>
      <c r="AW73" s="67">
        <v>0</v>
      </c>
      <c r="AX73" s="67"/>
      <c r="AY73" s="62" t="s">
        <v>618</v>
      </c>
    </row>
    <row r="74" spans="1:51" s="62" customFormat="1" ht="28.5" x14ac:dyDescent="0.2">
      <c r="A74" s="116"/>
      <c r="B74" s="64" t="s">
        <v>371</v>
      </c>
      <c r="C74" s="64" t="s">
        <v>514</v>
      </c>
      <c r="D74" s="73" t="s">
        <v>378</v>
      </c>
      <c r="E74" s="73" t="s">
        <v>375</v>
      </c>
      <c r="F74" s="71" t="s">
        <v>361</v>
      </c>
      <c r="G74" s="201" t="s">
        <v>512</v>
      </c>
      <c r="H74" s="146" t="s">
        <v>361</v>
      </c>
      <c r="I74" s="200" t="s">
        <v>527</v>
      </c>
      <c r="J74" s="115" t="s">
        <v>243</v>
      </c>
      <c r="K74" s="74">
        <v>13500</v>
      </c>
      <c r="L74" s="87"/>
      <c r="M74" s="87"/>
      <c r="N74" s="124"/>
      <c r="O74" s="67">
        <v>14</v>
      </c>
      <c r="P74" s="67"/>
      <c r="Q74" s="67">
        <v>1</v>
      </c>
      <c r="R74" s="66"/>
      <c r="S74" s="67">
        <v>14</v>
      </c>
      <c r="T74" s="67"/>
      <c r="U74" s="67">
        <v>1</v>
      </c>
      <c r="V74" s="67"/>
      <c r="W74" s="67">
        <v>1</v>
      </c>
      <c r="X74" s="67"/>
      <c r="Y74" s="67">
        <v>14</v>
      </c>
      <c r="Z74" s="67"/>
      <c r="AA74" s="66">
        <v>1</v>
      </c>
      <c r="AB74" s="66"/>
      <c r="AC74" s="66">
        <v>1</v>
      </c>
      <c r="AD74" s="66"/>
      <c r="AE74" s="66">
        <v>1</v>
      </c>
      <c r="AF74" s="66"/>
      <c r="AG74" s="67">
        <v>14</v>
      </c>
      <c r="AH74" s="67"/>
      <c r="AI74" s="67">
        <v>1</v>
      </c>
      <c r="AJ74" s="67"/>
      <c r="AK74" s="67">
        <v>1</v>
      </c>
      <c r="AL74" s="67"/>
      <c r="AM74" s="67">
        <v>1</v>
      </c>
      <c r="AN74" s="67"/>
      <c r="AO74" s="67">
        <v>14</v>
      </c>
      <c r="AP74" s="67"/>
      <c r="AQ74" s="67">
        <v>14</v>
      </c>
      <c r="AR74" s="67"/>
      <c r="AS74" s="67"/>
      <c r="AT74" s="67"/>
      <c r="AU74" s="67"/>
      <c r="AV74" s="67"/>
      <c r="AW74" s="67">
        <v>0</v>
      </c>
      <c r="AX74" s="67"/>
      <c r="AY74" s="62" t="s">
        <v>618</v>
      </c>
    </row>
    <row r="75" spans="1:51" s="62" customFormat="1" ht="28.5" x14ac:dyDescent="0.2">
      <c r="A75" s="116"/>
      <c r="B75" s="64" t="s">
        <v>371</v>
      </c>
      <c r="C75" s="64" t="s">
        <v>514</v>
      </c>
      <c r="D75" s="73" t="s">
        <v>377</v>
      </c>
      <c r="E75" s="73" t="s">
        <v>376</v>
      </c>
      <c r="F75" s="71" t="s">
        <v>361</v>
      </c>
      <c r="G75" s="201" t="s">
        <v>512</v>
      </c>
      <c r="H75" s="146" t="s">
        <v>361</v>
      </c>
      <c r="I75" s="200" t="s">
        <v>527</v>
      </c>
      <c r="J75" s="115" t="s">
        <v>243</v>
      </c>
      <c r="K75" s="74"/>
      <c r="L75" s="87" t="s">
        <v>308</v>
      </c>
      <c r="M75" s="87"/>
      <c r="N75" s="124"/>
      <c r="O75" s="67">
        <v>14</v>
      </c>
      <c r="P75" s="67"/>
      <c r="Q75" s="67">
        <v>1</v>
      </c>
      <c r="R75" s="66"/>
      <c r="S75" s="67">
        <v>14</v>
      </c>
      <c r="T75" s="67"/>
      <c r="U75" s="67">
        <v>1</v>
      </c>
      <c r="V75" s="67"/>
      <c r="W75" s="67">
        <v>1</v>
      </c>
      <c r="X75" s="67"/>
      <c r="Y75" s="67">
        <v>14</v>
      </c>
      <c r="Z75" s="67"/>
      <c r="AA75" s="66">
        <v>1</v>
      </c>
      <c r="AB75" s="66"/>
      <c r="AC75" s="66">
        <v>1</v>
      </c>
      <c r="AD75" s="66"/>
      <c r="AE75" s="66">
        <v>1</v>
      </c>
      <c r="AF75" s="66"/>
      <c r="AG75" s="67">
        <v>14</v>
      </c>
      <c r="AH75" s="67"/>
      <c r="AI75" s="67">
        <v>1</v>
      </c>
      <c r="AJ75" s="67"/>
      <c r="AK75" s="67">
        <v>1</v>
      </c>
      <c r="AL75" s="67"/>
      <c r="AM75" s="67">
        <v>1</v>
      </c>
      <c r="AN75" s="67"/>
      <c r="AO75" s="67">
        <v>14</v>
      </c>
      <c r="AP75" s="67"/>
      <c r="AQ75" s="67">
        <v>14</v>
      </c>
      <c r="AR75" s="67"/>
      <c r="AS75" s="67"/>
      <c r="AT75" s="67"/>
      <c r="AU75" s="67"/>
      <c r="AV75" s="67"/>
      <c r="AW75" s="67">
        <v>0</v>
      </c>
      <c r="AX75" s="67"/>
      <c r="AY75" s="62" t="s">
        <v>618</v>
      </c>
    </row>
    <row r="76" spans="1:51" s="62" customFormat="1" ht="15" x14ac:dyDescent="0.2">
      <c r="A76" s="69"/>
      <c r="B76" s="69" t="s">
        <v>371</v>
      </c>
      <c r="C76" s="69"/>
      <c r="D76" s="69"/>
      <c r="E76" s="69" t="s">
        <v>354</v>
      </c>
      <c r="F76" s="69"/>
      <c r="G76" s="69"/>
      <c r="H76" s="69"/>
      <c r="I76" s="69"/>
      <c r="J76" s="69"/>
      <c r="K76" s="69"/>
      <c r="L76" s="69"/>
      <c r="M76" s="69"/>
      <c r="N76" s="69"/>
      <c r="O76" s="70">
        <f>SUM(O72:O75)</f>
        <v>56</v>
      </c>
      <c r="P76" s="70">
        <f t="shared" ref="P76:AX76" si="15">SUM(P72:P75)</f>
        <v>0</v>
      </c>
      <c r="Q76" s="70">
        <f t="shared" si="15"/>
        <v>4</v>
      </c>
      <c r="R76" s="70">
        <f t="shared" si="15"/>
        <v>0</v>
      </c>
      <c r="S76" s="70">
        <f t="shared" si="15"/>
        <v>56</v>
      </c>
      <c r="T76" s="70">
        <f t="shared" si="15"/>
        <v>0</v>
      </c>
      <c r="U76" s="70">
        <f t="shared" si="15"/>
        <v>4</v>
      </c>
      <c r="V76" s="70">
        <f t="shared" si="15"/>
        <v>0</v>
      </c>
      <c r="W76" s="70">
        <f t="shared" si="15"/>
        <v>4</v>
      </c>
      <c r="X76" s="70">
        <f t="shared" si="15"/>
        <v>0</v>
      </c>
      <c r="Y76" s="70">
        <f t="shared" si="15"/>
        <v>56</v>
      </c>
      <c r="Z76" s="70">
        <f t="shared" si="15"/>
        <v>0</v>
      </c>
      <c r="AA76" s="70">
        <f t="shared" si="15"/>
        <v>4</v>
      </c>
      <c r="AB76" s="70">
        <f t="shared" si="15"/>
        <v>0</v>
      </c>
      <c r="AC76" s="70">
        <f t="shared" si="15"/>
        <v>4</v>
      </c>
      <c r="AD76" s="70">
        <f t="shared" si="15"/>
        <v>0</v>
      </c>
      <c r="AE76" s="70">
        <f t="shared" si="15"/>
        <v>4</v>
      </c>
      <c r="AF76" s="70">
        <f t="shared" si="15"/>
        <v>0</v>
      </c>
      <c r="AG76" s="70">
        <f t="shared" si="15"/>
        <v>56</v>
      </c>
      <c r="AH76" s="70">
        <f t="shared" si="15"/>
        <v>0</v>
      </c>
      <c r="AI76" s="70">
        <f t="shared" si="15"/>
        <v>4</v>
      </c>
      <c r="AJ76" s="70">
        <f t="shared" si="15"/>
        <v>0</v>
      </c>
      <c r="AK76" s="70">
        <f t="shared" si="15"/>
        <v>4</v>
      </c>
      <c r="AL76" s="70">
        <f t="shared" si="15"/>
        <v>0</v>
      </c>
      <c r="AM76" s="70">
        <f t="shared" si="15"/>
        <v>4</v>
      </c>
      <c r="AN76" s="70">
        <f t="shared" si="15"/>
        <v>0</v>
      </c>
      <c r="AO76" s="70">
        <f t="shared" si="15"/>
        <v>56</v>
      </c>
      <c r="AP76" s="70">
        <f t="shared" si="15"/>
        <v>0</v>
      </c>
      <c r="AQ76" s="70">
        <f>SUM(AQ72:AQ75)</f>
        <v>56</v>
      </c>
      <c r="AR76" s="70">
        <f>SUM(AR72:AR75)</f>
        <v>0</v>
      </c>
      <c r="AS76" s="70">
        <f>SUM(AS72:AS75)</f>
        <v>0</v>
      </c>
      <c r="AT76" s="70"/>
      <c r="AU76" s="70">
        <f t="shared" si="15"/>
        <v>14</v>
      </c>
      <c r="AV76" s="70">
        <f t="shared" si="15"/>
        <v>0</v>
      </c>
      <c r="AW76" s="70">
        <f t="shared" si="15"/>
        <v>0</v>
      </c>
      <c r="AX76" s="70">
        <f t="shared" si="15"/>
        <v>0</v>
      </c>
    </row>
    <row r="77" spans="1:51" s="62" customFormat="1" ht="15.75" x14ac:dyDescent="0.2">
      <c r="A77" s="116"/>
      <c r="B77" s="64"/>
      <c r="C77" s="64"/>
      <c r="D77" s="73"/>
      <c r="E77" s="73"/>
      <c r="F77" s="64"/>
      <c r="G77" s="71"/>
      <c r="H77" s="71"/>
      <c r="I77" s="71"/>
      <c r="J77" s="67"/>
      <c r="K77" s="74"/>
      <c r="L77" s="87"/>
      <c r="M77" s="87"/>
      <c r="N77" s="124"/>
      <c r="O77" s="67"/>
      <c r="P77" s="67"/>
      <c r="Q77" s="67"/>
      <c r="R77" s="66"/>
      <c r="S77" s="67"/>
      <c r="T77" s="67"/>
      <c r="U77" s="67"/>
      <c r="V77" s="67"/>
      <c r="W77" s="67"/>
      <c r="X77" s="67"/>
      <c r="Y77" s="67"/>
      <c r="Z77" s="67"/>
      <c r="AA77" s="66"/>
      <c r="AB77" s="66"/>
      <c r="AC77" s="66"/>
      <c r="AD77" s="66"/>
      <c r="AE77" s="66"/>
      <c r="AF77" s="66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</row>
    <row r="78" spans="1:51" s="62" customFormat="1" ht="28.5" x14ac:dyDescent="0.2">
      <c r="A78" s="116"/>
      <c r="B78" s="64" t="s">
        <v>338</v>
      </c>
      <c r="C78" s="64" t="s">
        <v>514</v>
      </c>
      <c r="D78" s="73" t="s">
        <v>433</v>
      </c>
      <c r="E78" s="73" t="s">
        <v>429</v>
      </c>
      <c r="F78" s="71" t="s">
        <v>361</v>
      </c>
      <c r="G78" s="201" t="s">
        <v>512</v>
      </c>
      <c r="H78" s="146" t="s">
        <v>361</v>
      </c>
      <c r="I78" s="200" t="s">
        <v>527</v>
      </c>
      <c r="J78" s="115" t="s">
        <v>503</v>
      </c>
      <c r="K78" s="74"/>
      <c r="L78" s="112"/>
      <c r="M78" s="112"/>
      <c r="N78" s="113"/>
      <c r="O78" s="67">
        <v>16</v>
      </c>
      <c r="P78" s="103"/>
      <c r="Q78" s="67">
        <v>1</v>
      </c>
      <c r="R78" s="103"/>
      <c r="S78" s="67">
        <v>16</v>
      </c>
      <c r="T78" s="103"/>
      <c r="U78" s="67">
        <v>1</v>
      </c>
      <c r="V78" s="67"/>
      <c r="W78" s="67">
        <v>1</v>
      </c>
      <c r="X78" s="103"/>
      <c r="Y78" s="67">
        <v>16</v>
      </c>
      <c r="Z78" s="102"/>
      <c r="AA78" s="66">
        <v>1</v>
      </c>
      <c r="AB78" s="66"/>
      <c r="AC78" s="66">
        <v>1</v>
      </c>
      <c r="AD78" s="66"/>
      <c r="AE78" s="66">
        <v>1</v>
      </c>
      <c r="AF78" s="67"/>
      <c r="AG78" s="67">
        <v>16</v>
      </c>
      <c r="AH78" s="103"/>
      <c r="AI78" s="67">
        <v>1</v>
      </c>
      <c r="AJ78" s="67"/>
      <c r="AK78" s="67">
        <v>1</v>
      </c>
      <c r="AL78" s="67"/>
      <c r="AM78" s="67">
        <v>1</v>
      </c>
      <c r="AN78" s="67"/>
      <c r="AO78" s="67">
        <v>16</v>
      </c>
      <c r="AP78" s="103"/>
      <c r="AQ78" s="67">
        <v>16</v>
      </c>
      <c r="AR78" s="103"/>
      <c r="AS78" s="103"/>
      <c r="AT78" s="103"/>
      <c r="AU78" s="103"/>
      <c r="AV78" s="103"/>
      <c r="AW78" s="67">
        <v>0</v>
      </c>
      <c r="AX78" s="103"/>
      <c r="AY78" s="62" t="s">
        <v>618</v>
      </c>
    </row>
    <row r="79" spans="1:51" s="62" customFormat="1" ht="28.5" x14ac:dyDescent="0.2">
      <c r="A79" s="75"/>
      <c r="B79" s="71" t="s">
        <v>338</v>
      </c>
      <c r="C79" s="64" t="s">
        <v>514</v>
      </c>
      <c r="D79" s="73" t="s">
        <v>396</v>
      </c>
      <c r="E79" s="73" t="s">
        <v>395</v>
      </c>
      <c r="F79" s="71" t="s">
        <v>361</v>
      </c>
      <c r="G79" s="201" t="s">
        <v>512</v>
      </c>
      <c r="H79" s="146" t="s">
        <v>361</v>
      </c>
      <c r="I79" s="200" t="s">
        <v>527</v>
      </c>
      <c r="J79" s="115" t="s">
        <v>243</v>
      </c>
      <c r="K79" s="74"/>
      <c r="L79" s="87" t="s">
        <v>308</v>
      </c>
      <c r="M79" s="112"/>
      <c r="N79" s="113"/>
      <c r="O79" s="67">
        <v>14</v>
      </c>
      <c r="P79" s="103"/>
      <c r="Q79" s="67">
        <v>1</v>
      </c>
      <c r="R79" s="103"/>
      <c r="S79" s="67">
        <v>14</v>
      </c>
      <c r="T79" s="103"/>
      <c r="U79" s="67">
        <v>1</v>
      </c>
      <c r="V79" s="67"/>
      <c r="W79" s="67">
        <v>1</v>
      </c>
      <c r="X79" s="67"/>
      <c r="Y79" s="67">
        <v>14</v>
      </c>
      <c r="Z79" s="102"/>
      <c r="AA79" s="66">
        <v>1</v>
      </c>
      <c r="AB79" s="66"/>
      <c r="AC79" s="66">
        <v>1</v>
      </c>
      <c r="AD79" s="66"/>
      <c r="AE79" s="66">
        <v>1</v>
      </c>
      <c r="AF79" s="67"/>
      <c r="AG79" s="67">
        <v>14</v>
      </c>
      <c r="AH79" s="103"/>
      <c r="AI79" s="67">
        <v>1</v>
      </c>
      <c r="AJ79" s="67"/>
      <c r="AK79" s="67">
        <v>1</v>
      </c>
      <c r="AL79" s="67"/>
      <c r="AM79" s="67">
        <v>1</v>
      </c>
      <c r="AN79" s="67"/>
      <c r="AO79" s="67">
        <v>14</v>
      </c>
      <c r="AP79" s="103"/>
      <c r="AQ79" s="67">
        <v>14</v>
      </c>
      <c r="AR79" s="103"/>
      <c r="AS79" s="103"/>
      <c r="AT79" s="103"/>
      <c r="AU79" s="103"/>
      <c r="AV79" s="103"/>
      <c r="AW79" s="67">
        <v>0</v>
      </c>
      <c r="AX79" s="103"/>
      <c r="AY79" s="62" t="s">
        <v>618</v>
      </c>
    </row>
    <row r="80" spans="1:51" s="62" customFormat="1" ht="15" x14ac:dyDescent="0.2">
      <c r="A80" s="75"/>
      <c r="B80" s="71" t="s">
        <v>338</v>
      </c>
      <c r="C80" s="64" t="s">
        <v>514</v>
      </c>
      <c r="D80" s="73" t="s">
        <v>397</v>
      </c>
      <c r="E80" s="73" t="s">
        <v>400</v>
      </c>
      <c r="F80" s="71" t="s">
        <v>361</v>
      </c>
      <c r="G80" s="201" t="s">
        <v>532</v>
      </c>
      <c r="H80" s="71" t="s">
        <v>361</v>
      </c>
      <c r="I80" s="200" t="s">
        <v>531</v>
      </c>
      <c r="J80" s="115" t="s">
        <v>243</v>
      </c>
      <c r="K80" s="74"/>
      <c r="L80" s="112"/>
      <c r="M80" s="112"/>
      <c r="N80" s="113"/>
      <c r="O80" s="67">
        <v>14</v>
      </c>
      <c r="P80" s="103"/>
      <c r="Q80" s="67">
        <v>1</v>
      </c>
      <c r="R80" s="103"/>
      <c r="S80" s="67">
        <v>14</v>
      </c>
      <c r="T80" s="103"/>
      <c r="U80" s="67">
        <v>1</v>
      </c>
      <c r="V80" s="67"/>
      <c r="W80" s="67">
        <v>1</v>
      </c>
      <c r="X80" s="67"/>
      <c r="Y80" s="67">
        <v>14</v>
      </c>
      <c r="Z80" s="102"/>
      <c r="AA80" s="66">
        <v>1</v>
      </c>
      <c r="AB80" s="66"/>
      <c r="AC80" s="66">
        <v>1</v>
      </c>
      <c r="AD80" s="66"/>
      <c r="AE80" s="66">
        <v>1</v>
      </c>
      <c r="AF80" s="67"/>
      <c r="AG80" s="67">
        <v>14</v>
      </c>
      <c r="AH80" s="103"/>
      <c r="AI80" s="67">
        <v>1</v>
      </c>
      <c r="AJ80" s="67"/>
      <c r="AK80" s="67">
        <v>1</v>
      </c>
      <c r="AL80" s="67"/>
      <c r="AM80" s="67">
        <v>1</v>
      </c>
      <c r="AN80" s="67"/>
      <c r="AO80" s="67">
        <v>14</v>
      </c>
      <c r="AP80" s="103"/>
      <c r="AQ80" s="67">
        <v>14</v>
      </c>
      <c r="AR80" s="103"/>
      <c r="AS80" s="67">
        <v>14</v>
      </c>
      <c r="AT80" s="103"/>
      <c r="AU80" s="103"/>
      <c r="AV80" s="103"/>
      <c r="AW80" s="67">
        <v>14</v>
      </c>
      <c r="AX80" s="103"/>
    </row>
    <row r="81" spans="1:51" s="62" customFormat="1" ht="28.5" x14ac:dyDescent="0.2">
      <c r="A81" s="75"/>
      <c r="B81" s="71" t="s">
        <v>338</v>
      </c>
      <c r="C81" s="64" t="s">
        <v>514</v>
      </c>
      <c r="D81" s="73" t="s">
        <v>398</v>
      </c>
      <c r="E81" s="73" t="s">
        <v>401</v>
      </c>
      <c r="F81" s="71" t="s">
        <v>361</v>
      </c>
      <c r="G81" s="201" t="s">
        <v>512</v>
      </c>
      <c r="H81" s="146" t="s">
        <v>361</v>
      </c>
      <c r="I81" s="200" t="s">
        <v>527</v>
      </c>
      <c r="J81" s="115" t="s">
        <v>503</v>
      </c>
      <c r="K81" s="74"/>
      <c r="L81" s="112"/>
      <c r="M81" s="112"/>
      <c r="N81" s="113"/>
      <c r="O81" s="67">
        <v>16</v>
      </c>
      <c r="P81" s="103"/>
      <c r="Q81" s="67">
        <v>1</v>
      </c>
      <c r="R81" s="103"/>
      <c r="S81" s="67">
        <v>16</v>
      </c>
      <c r="T81" s="103"/>
      <c r="U81" s="67">
        <v>1</v>
      </c>
      <c r="V81" s="67"/>
      <c r="W81" s="67">
        <v>1</v>
      </c>
      <c r="X81" s="67"/>
      <c r="Y81" s="67">
        <v>16</v>
      </c>
      <c r="Z81" s="102"/>
      <c r="AA81" s="66">
        <v>1</v>
      </c>
      <c r="AB81" s="66"/>
      <c r="AC81" s="66">
        <v>1</v>
      </c>
      <c r="AD81" s="66"/>
      <c r="AE81" s="66">
        <v>1</v>
      </c>
      <c r="AF81" s="67"/>
      <c r="AG81" s="67">
        <v>16</v>
      </c>
      <c r="AH81" s="103"/>
      <c r="AI81" s="67">
        <v>1</v>
      </c>
      <c r="AJ81" s="67"/>
      <c r="AK81" s="67">
        <v>1</v>
      </c>
      <c r="AL81" s="67"/>
      <c r="AM81" s="67">
        <v>1</v>
      </c>
      <c r="AN81" s="67"/>
      <c r="AO81" s="67">
        <v>16</v>
      </c>
      <c r="AP81" s="103"/>
      <c r="AQ81" s="67">
        <v>16</v>
      </c>
      <c r="AR81" s="103"/>
      <c r="AS81" s="67">
        <v>14</v>
      </c>
      <c r="AT81" s="103"/>
      <c r="AU81" s="103"/>
      <c r="AV81" s="103"/>
      <c r="AW81" s="67">
        <v>16</v>
      </c>
      <c r="AX81" s="103"/>
    </row>
    <row r="82" spans="1:51" s="62" customFormat="1" ht="28.5" x14ac:dyDescent="0.2">
      <c r="A82" s="75"/>
      <c r="B82" s="71" t="s">
        <v>338</v>
      </c>
      <c r="C82" s="64" t="s">
        <v>514</v>
      </c>
      <c r="D82" s="73" t="s">
        <v>399</v>
      </c>
      <c r="E82" s="73" t="s">
        <v>402</v>
      </c>
      <c r="F82" s="71" t="s">
        <v>361</v>
      </c>
      <c r="G82" s="201" t="s">
        <v>512</v>
      </c>
      <c r="H82" s="146" t="s">
        <v>361</v>
      </c>
      <c r="I82" s="200" t="s">
        <v>527</v>
      </c>
      <c r="J82" s="115" t="s">
        <v>243</v>
      </c>
      <c r="K82" s="74"/>
      <c r="L82" s="112"/>
      <c r="M82" s="112"/>
      <c r="N82" s="113"/>
      <c r="O82" s="67">
        <v>14</v>
      </c>
      <c r="P82" s="103"/>
      <c r="Q82" s="67">
        <v>1</v>
      </c>
      <c r="R82" s="103"/>
      <c r="S82" s="67">
        <v>14</v>
      </c>
      <c r="T82" s="103"/>
      <c r="U82" s="67">
        <v>1</v>
      </c>
      <c r="V82" s="67"/>
      <c r="W82" s="67">
        <v>1</v>
      </c>
      <c r="X82" s="103"/>
      <c r="Y82" s="67">
        <v>14</v>
      </c>
      <c r="Z82" s="102"/>
      <c r="AA82" s="66">
        <v>1</v>
      </c>
      <c r="AB82" s="66"/>
      <c r="AC82" s="66">
        <v>1</v>
      </c>
      <c r="AD82" s="66"/>
      <c r="AE82" s="66">
        <v>1</v>
      </c>
      <c r="AF82" s="67"/>
      <c r="AG82" s="67">
        <v>14</v>
      </c>
      <c r="AH82" s="103"/>
      <c r="AI82" s="67">
        <v>1</v>
      </c>
      <c r="AJ82" s="67"/>
      <c r="AK82" s="67">
        <v>1</v>
      </c>
      <c r="AL82" s="67"/>
      <c r="AM82" s="67">
        <v>1</v>
      </c>
      <c r="AN82" s="67"/>
      <c r="AO82" s="67">
        <v>14</v>
      </c>
      <c r="AP82" s="103"/>
      <c r="AQ82" s="67">
        <v>14</v>
      </c>
      <c r="AR82" s="103"/>
      <c r="AS82" s="103"/>
      <c r="AT82" s="103"/>
      <c r="AU82" s="103"/>
      <c r="AV82" s="103"/>
      <c r="AW82" s="67">
        <v>0</v>
      </c>
      <c r="AX82" s="103"/>
      <c r="AY82" s="62" t="s">
        <v>618</v>
      </c>
    </row>
    <row r="83" spans="1:51" s="62" customFormat="1" ht="15" x14ac:dyDescent="0.2">
      <c r="A83" s="75"/>
      <c r="B83" s="71" t="s">
        <v>338</v>
      </c>
      <c r="C83" s="64" t="s">
        <v>514</v>
      </c>
      <c r="D83" s="73" t="s">
        <v>403</v>
      </c>
      <c r="E83" s="73" t="s">
        <v>404</v>
      </c>
      <c r="F83" s="71" t="s">
        <v>361</v>
      </c>
      <c r="G83" s="201" t="s">
        <v>532</v>
      </c>
      <c r="H83" s="71" t="s">
        <v>361</v>
      </c>
      <c r="I83" s="200" t="s">
        <v>531</v>
      </c>
      <c r="J83" s="115" t="s">
        <v>243</v>
      </c>
      <c r="K83" s="74"/>
      <c r="L83" s="112"/>
      <c r="M83" s="112"/>
      <c r="N83" s="113"/>
      <c r="O83" s="67">
        <v>14</v>
      </c>
      <c r="P83" s="103"/>
      <c r="Q83" s="67">
        <v>1</v>
      </c>
      <c r="R83" s="103"/>
      <c r="S83" s="67">
        <v>14</v>
      </c>
      <c r="T83" s="103"/>
      <c r="U83" s="67">
        <v>1</v>
      </c>
      <c r="V83" s="67"/>
      <c r="W83" s="67">
        <v>1</v>
      </c>
      <c r="X83" s="103"/>
      <c r="Y83" s="67">
        <v>14</v>
      </c>
      <c r="Z83" s="102"/>
      <c r="AA83" s="66">
        <v>1</v>
      </c>
      <c r="AB83" s="66"/>
      <c r="AC83" s="66">
        <v>1</v>
      </c>
      <c r="AD83" s="66"/>
      <c r="AE83" s="66">
        <v>1</v>
      </c>
      <c r="AF83" s="103"/>
      <c r="AG83" s="67">
        <v>14</v>
      </c>
      <c r="AH83" s="103"/>
      <c r="AI83" s="67">
        <v>1</v>
      </c>
      <c r="AJ83" s="67"/>
      <c r="AK83" s="67">
        <v>1</v>
      </c>
      <c r="AL83" s="67"/>
      <c r="AM83" s="67">
        <v>1</v>
      </c>
      <c r="AN83" s="103"/>
      <c r="AO83" s="67">
        <v>14</v>
      </c>
      <c r="AP83" s="103"/>
      <c r="AQ83" s="67">
        <v>14</v>
      </c>
      <c r="AR83" s="103"/>
      <c r="AS83" s="103"/>
      <c r="AT83" s="103"/>
      <c r="AU83" s="103"/>
      <c r="AV83" s="103"/>
      <c r="AW83" s="67">
        <v>14</v>
      </c>
      <c r="AX83" s="103"/>
    </row>
    <row r="84" spans="1:51" s="62" customFormat="1" x14ac:dyDescent="0.2">
      <c r="A84" s="114"/>
      <c r="B84" s="71" t="s">
        <v>338</v>
      </c>
      <c r="C84" s="64" t="s">
        <v>514</v>
      </c>
      <c r="D84" s="73" t="s">
        <v>244</v>
      </c>
      <c r="E84" s="73" t="s">
        <v>303</v>
      </c>
      <c r="F84" s="71" t="s">
        <v>128</v>
      </c>
      <c r="G84" s="71" t="s">
        <v>151</v>
      </c>
      <c r="H84" s="71" t="s">
        <v>363</v>
      </c>
      <c r="I84" s="200" t="s">
        <v>528</v>
      </c>
      <c r="J84" s="115" t="s">
        <v>243</v>
      </c>
      <c r="K84" s="74"/>
      <c r="L84" s="95"/>
      <c r="M84" s="95"/>
      <c r="N84" s="74"/>
      <c r="O84" s="67">
        <v>6</v>
      </c>
      <c r="P84" s="67"/>
      <c r="Q84" s="67">
        <v>1</v>
      </c>
      <c r="R84" s="66"/>
      <c r="S84" s="67">
        <v>6</v>
      </c>
      <c r="T84" s="67"/>
      <c r="U84" s="67">
        <v>0</v>
      </c>
      <c r="V84" s="67"/>
      <c r="W84" s="67">
        <v>1</v>
      </c>
      <c r="X84" s="67"/>
      <c r="Y84" s="67">
        <v>6</v>
      </c>
      <c r="Z84" s="67"/>
      <c r="AA84" s="66">
        <v>0</v>
      </c>
      <c r="AB84" s="66"/>
      <c r="AC84" s="66">
        <v>1</v>
      </c>
      <c r="AD84" s="66"/>
      <c r="AE84" s="66">
        <v>1</v>
      </c>
      <c r="AF84" s="66"/>
      <c r="AG84" s="67">
        <v>0</v>
      </c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</row>
    <row r="85" spans="1:51" s="62" customFormat="1" ht="15" x14ac:dyDescent="0.2">
      <c r="A85" s="69"/>
      <c r="B85" s="69" t="s">
        <v>338</v>
      </c>
      <c r="C85" s="69"/>
      <c r="D85" s="69"/>
      <c r="E85" s="69" t="s">
        <v>354</v>
      </c>
      <c r="F85" s="69"/>
      <c r="G85" s="69"/>
      <c r="H85" s="69"/>
      <c r="I85" s="69"/>
      <c r="J85" s="69"/>
      <c r="K85" s="69"/>
      <c r="L85" s="69"/>
      <c r="M85" s="69"/>
      <c r="N85" s="69"/>
      <c r="O85" s="70">
        <f>SUM(O78:O84)</f>
        <v>94</v>
      </c>
      <c r="P85" s="70">
        <f t="shared" ref="P85:AX85" si="16">SUM(P78:P84)</f>
        <v>0</v>
      </c>
      <c r="Q85" s="70">
        <f t="shared" si="16"/>
        <v>7</v>
      </c>
      <c r="R85" s="70">
        <f t="shared" si="16"/>
        <v>0</v>
      </c>
      <c r="S85" s="70">
        <f t="shared" si="16"/>
        <v>94</v>
      </c>
      <c r="T85" s="70">
        <f t="shared" si="16"/>
        <v>0</v>
      </c>
      <c r="U85" s="70">
        <f t="shared" si="16"/>
        <v>6</v>
      </c>
      <c r="V85" s="70">
        <f t="shared" si="16"/>
        <v>0</v>
      </c>
      <c r="W85" s="70">
        <f t="shared" si="16"/>
        <v>7</v>
      </c>
      <c r="X85" s="70">
        <f t="shared" si="16"/>
        <v>0</v>
      </c>
      <c r="Y85" s="70">
        <f t="shared" si="16"/>
        <v>94</v>
      </c>
      <c r="Z85" s="70">
        <f t="shared" si="16"/>
        <v>0</v>
      </c>
      <c r="AA85" s="70">
        <f t="shared" si="16"/>
        <v>6</v>
      </c>
      <c r="AB85" s="70">
        <f t="shared" si="16"/>
        <v>0</v>
      </c>
      <c r="AC85" s="70">
        <f t="shared" si="16"/>
        <v>7</v>
      </c>
      <c r="AD85" s="70">
        <f t="shared" si="16"/>
        <v>0</v>
      </c>
      <c r="AE85" s="70">
        <f t="shared" si="16"/>
        <v>7</v>
      </c>
      <c r="AF85" s="70">
        <f t="shared" si="16"/>
        <v>0</v>
      </c>
      <c r="AG85" s="70">
        <f t="shared" si="16"/>
        <v>88</v>
      </c>
      <c r="AH85" s="70">
        <f t="shared" si="16"/>
        <v>0</v>
      </c>
      <c r="AI85" s="70">
        <f t="shared" si="16"/>
        <v>6</v>
      </c>
      <c r="AJ85" s="70">
        <f t="shared" si="16"/>
        <v>0</v>
      </c>
      <c r="AK85" s="70">
        <f t="shared" si="16"/>
        <v>6</v>
      </c>
      <c r="AL85" s="70">
        <f t="shared" si="16"/>
        <v>0</v>
      </c>
      <c r="AM85" s="70">
        <f t="shared" si="16"/>
        <v>6</v>
      </c>
      <c r="AN85" s="70">
        <f t="shared" si="16"/>
        <v>0</v>
      </c>
      <c r="AO85" s="70">
        <f t="shared" si="16"/>
        <v>88</v>
      </c>
      <c r="AP85" s="70">
        <f t="shared" si="16"/>
        <v>0</v>
      </c>
      <c r="AQ85" s="70">
        <f>SUM(AQ78:AQ84)</f>
        <v>88</v>
      </c>
      <c r="AR85" s="70">
        <f>SUM(AR78:AR84)</f>
        <v>0</v>
      </c>
      <c r="AS85" s="70">
        <f>SUM(AS78:AS84)</f>
        <v>28</v>
      </c>
      <c r="AT85" s="70"/>
      <c r="AU85" s="70">
        <f t="shared" si="16"/>
        <v>0</v>
      </c>
      <c r="AV85" s="70">
        <f t="shared" si="16"/>
        <v>0</v>
      </c>
      <c r="AW85" s="70">
        <f t="shared" si="16"/>
        <v>44</v>
      </c>
      <c r="AX85" s="70">
        <f t="shared" si="16"/>
        <v>0</v>
      </c>
    </row>
    <row r="86" spans="1:51" s="62" customFormat="1" x14ac:dyDescent="0.2">
      <c r="A86" s="114"/>
      <c r="B86" s="71"/>
      <c r="C86" s="72"/>
      <c r="D86" s="73"/>
      <c r="E86" s="73"/>
      <c r="F86" s="71"/>
      <c r="G86" s="71"/>
      <c r="H86" s="71"/>
      <c r="I86" s="71"/>
      <c r="J86" s="67"/>
      <c r="K86" s="74"/>
      <c r="L86" s="95"/>
      <c r="M86" s="95"/>
      <c r="N86" s="74"/>
      <c r="O86" s="67"/>
      <c r="P86" s="67"/>
      <c r="Q86" s="67"/>
      <c r="R86" s="66"/>
      <c r="S86" s="67"/>
      <c r="T86" s="67"/>
      <c r="U86" s="67"/>
      <c r="V86" s="67"/>
      <c r="W86" s="67"/>
      <c r="X86" s="67"/>
      <c r="Y86" s="67"/>
      <c r="Z86" s="67"/>
      <c r="AA86" s="66"/>
      <c r="AB86" s="66"/>
      <c r="AC86" s="66"/>
      <c r="AD86" s="66"/>
      <c r="AE86" s="66"/>
      <c r="AF86" s="66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</row>
    <row r="87" spans="1:51" s="62" customFormat="1" x14ac:dyDescent="0.2">
      <c r="A87" s="114"/>
      <c r="B87" s="71" t="s">
        <v>323</v>
      </c>
      <c r="C87" s="64" t="s">
        <v>514</v>
      </c>
      <c r="D87" s="73" t="s">
        <v>49</v>
      </c>
      <c r="E87" s="73" t="s">
        <v>184</v>
      </c>
      <c r="F87" s="71" t="s">
        <v>361</v>
      </c>
      <c r="G87" s="201" t="s">
        <v>532</v>
      </c>
      <c r="H87" s="71" t="s">
        <v>361</v>
      </c>
      <c r="I87" s="200" t="s">
        <v>531</v>
      </c>
      <c r="J87" s="115" t="s">
        <v>243</v>
      </c>
      <c r="K87" s="74"/>
      <c r="L87" s="95"/>
      <c r="M87" s="95"/>
      <c r="N87" s="74"/>
      <c r="O87" s="67">
        <v>14</v>
      </c>
      <c r="P87" s="67"/>
      <c r="Q87" s="67">
        <v>1</v>
      </c>
      <c r="R87" s="66"/>
      <c r="S87" s="67">
        <v>14</v>
      </c>
      <c r="T87" s="67"/>
      <c r="U87" s="67">
        <v>1</v>
      </c>
      <c r="V87" s="67"/>
      <c r="W87" s="67">
        <v>1</v>
      </c>
      <c r="X87" s="67"/>
      <c r="Y87" s="67">
        <v>14</v>
      </c>
      <c r="Z87" s="67"/>
      <c r="AA87" s="66">
        <v>1</v>
      </c>
      <c r="AB87" s="66"/>
      <c r="AC87" s="66">
        <v>1</v>
      </c>
      <c r="AD87" s="66"/>
      <c r="AE87" s="66">
        <v>1</v>
      </c>
      <c r="AF87" s="66"/>
      <c r="AG87" s="67">
        <v>14</v>
      </c>
      <c r="AH87" s="67"/>
      <c r="AI87" s="67">
        <v>1</v>
      </c>
      <c r="AJ87" s="67"/>
      <c r="AK87" s="67">
        <v>1</v>
      </c>
      <c r="AL87" s="67"/>
      <c r="AM87" s="67">
        <v>1</v>
      </c>
      <c r="AN87" s="67"/>
      <c r="AO87" s="67">
        <v>14</v>
      </c>
      <c r="AP87" s="67"/>
      <c r="AQ87" s="67">
        <v>14</v>
      </c>
      <c r="AR87" s="67"/>
      <c r="AS87" s="67">
        <v>14</v>
      </c>
      <c r="AT87" s="67"/>
      <c r="AU87" s="67"/>
      <c r="AV87" s="67"/>
      <c r="AW87" s="67">
        <v>14</v>
      </c>
      <c r="AX87" s="67"/>
    </row>
    <row r="88" spans="1:51" s="62" customFormat="1" x14ac:dyDescent="0.2">
      <c r="A88" s="114"/>
      <c r="B88" s="71" t="s">
        <v>323</v>
      </c>
      <c r="C88" s="64" t="s">
        <v>514</v>
      </c>
      <c r="D88" s="73" t="s">
        <v>56</v>
      </c>
      <c r="E88" s="73" t="s">
        <v>57</v>
      </c>
      <c r="F88" s="71" t="s">
        <v>126</v>
      </c>
      <c r="G88" s="71" t="s">
        <v>242</v>
      </c>
      <c r="H88" s="146" t="s">
        <v>363</v>
      </c>
      <c r="I88" s="200" t="s">
        <v>530</v>
      </c>
      <c r="J88" s="67" t="s">
        <v>243</v>
      </c>
      <c r="K88" s="74"/>
      <c r="L88" s="95"/>
      <c r="M88" s="95"/>
      <c r="N88" s="74"/>
      <c r="O88" s="67">
        <v>24</v>
      </c>
      <c r="P88" s="67"/>
      <c r="Q88" s="67">
        <v>1</v>
      </c>
      <c r="R88" s="66"/>
      <c r="S88" s="67">
        <v>24</v>
      </c>
      <c r="T88" s="67"/>
      <c r="U88" s="67">
        <v>1</v>
      </c>
      <c r="V88" s="67"/>
      <c r="W88" s="67">
        <v>1</v>
      </c>
      <c r="X88" s="67"/>
      <c r="Y88" s="67">
        <v>24</v>
      </c>
      <c r="Z88" s="67"/>
      <c r="AA88" s="66">
        <v>2</v>
      </c>
      <c r="AB88" s="66"/>
      <c r="AC88" s="66">
        <v>2</v>
      </c>
      <c r="AD88" s="66"/>
      <c r="AE88" s="66">
        <v>2</v>
      </c>
      <c r="AF88" s="66"/>
      <c r="AG88" s="67">
        <v>24</v>
      </c>
      <c r="AH88" s="67"/>
      <c r="AI88" s="67">
        <v>1</v>
      </c>
      <c r="AJ88" s="67"/>
      <c r="AK88" s="67">
        <v>1</v>
      </c>
      <c r="AL88" s="67"/>
      <c r="AM88" s="67">
        <v>1</v>
      </c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</row>
    <row r="89" spans="1:51" s="62" customFormat="1" ht="15.75" x14ac:dyDescent="0.2">
      <c r="A89" s="114"/>
      <c r="B89" s="71" t="s">
        <v>323</v>
      </c>
      <c r="C89" s="64" t="s">
        <v>514</v>
      </c>
      <c r="D89" s="73" t="s">
        <v>55</v>
      </c>
      <c r="E89" s="73" t="s">
        <v>58</v>
      </c>
      <c r="F89" s="71" t="s">
        <v>362</v>
      </c>
      <c r="G89" s="201" t="s">
        <v>532</v>
      </c>
      <c r="H89" s="146" t="s">
        <v>363</v>
      </c>
      <c r="I89" s="200" t="s">
        <v>531</v>
      </c>
      <c r="J89" s="67" t="s">
        <v>243</v>
      </c>
      <c r="K89" s="74"/>
      <c r="L89" s="87" t="s">
        <v>308</v>
      </c>
      <c r="M89" s="95"/>
      <c r="N89" s="74"/>
      <c r="O89" s="67">
        <v>18</v>
      </c>
      <c r="P89" s="67"/>
      <c r="Q89" s="67">
        <v>1</v>
      </c>
      <c r="R89" s="66"/>
      <c r="S89" s="67">
        <v>18</v>
      </c>
      <c r="T89" s="67"/>
      <c r="U89" s="67">
        <v>1</v>
      </c>
      <c r="V89" s="67"/>
      <c r="W89" s="67">
        <v>1</v>
      </c>
      <c r="X89" s="67"/>
      <c r="Y89" s="67">
        <v>18</v>
      </c>
      <c r="Z89" s="67"/>
      <c r="AA89" s="66">
        <v>1</v>
      </c>
      <c r="AB89" s="66"/>
      <c r="AC89" s="66">
        <v>1</v>
      </c>
      <c r="AD89" s="66"/>
      <c r="AE89" s="66">
        <v>1</v>
      </c>
      <c r="AF89" s="66"/>
      <c r="AG89" s="67">
        <v>18</v>
      </c>
      <c r="AH89" s="67"/>
      <c r="AI89" s="67">
        <v>1</v>
      </c>
      <c r="AJ89" s="67"/>
      <c r="AK89" s="67">
        <v>1</v>
      </c>
      <c r="AL89" s="67"/>
      <c r="AM89" s="67">
        <v>1</v>
      </c>
      <c r="AN89" s="67"/>
      <c r="AO89" s="67">
        <v>18</v>
      </c>
      <c r="AP89" s="67"/>
      <c r="AQ89" s="67">
        <v>18</v>
      </c>
      <c r="AR89" s="67"/>
      <c r="AS89" s="67">
        <v>18</v>
      </c>
      <c r="AT89" s="67"/>
      <c r="AU89" s="67"/>
      <c r="AV89" s="67"/>
      <c r="AW89" s="67">
        <v>18</v>
      </c>
      <c r="AX89" s="67"/>
    </row>
    <row r="90" spans="1:51" s="62" customFormat="1" x14ac:dyDescent="0.2">
      <c r="A90" s="114"/>
      <c r="B90" s="71" t="s">
        <v>323</v>
      </c>
      <c r="C90" s="64" t="s">
        <v>514</v>
      </c>
      <c r="D90" s="73" t="s">
        <v>254</v>
      </c>
      <c r="E90" s="73" t="s">
        <v>159</v>
      </c>
      <c r="F90" s="71" t="s">
        <v>128</v>
      </c>
      <c r="G90" s="71" t="s">
        <v>151</v>
      </c>
      <c r="H90" s="146" t="s">
        <v>363</v>
      </c>
      <c r="I90" s="200" t="s">
        <v>528</v>
      </c>
      <c r="J90" s="67" t="s">
        <v>243</v>
      </c>
      <c r="K90" s="74">
        <v>15300</v>
      </c>
      <c r="L90" s="95"/>
      <c r="M90" s="95"/>
      <c r="N90" s="74"/>
      <c r="O90" s="67">
        <v>6</v>
      </c>
      <c r="P90" s="67"/>
      <c r="Q90" s="67">
        <v>1</v>
      </c>
      <c r="R90" s="66"/>
      <c r="S90" s="67">
        <v>6</v>
      </c>
      <c r="T90" s="67"/>
      <c r="U90" s="67">
        <v>1</v>
      </c>
      <c r="V90" s="67"/>
      <c r="W90" s="67">
        <v>0</v>
      </c>
      <c r="X90" s="67"/>
      <c r="Y90" s="67">
        <v>6</v>
      </c>
      <c r="Z90" s="67"/>
      <c r="AA90" s="66">
        <v>1</v>
      </c>
      <c r="AB90" s="66"/>
      <c r="AC90" s="66">
        <v>0</v>
      </c>
      <c r="AD90" s="66"/>
      <c r="AE90" s="66">
        <v>0</v>
      </c>
      <c r="AF90" s="66"/>
      <c r="AG90" s="67">
        <v>0</v>
      </c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</row>
    <row r="91" spans="1:51" s="62" customFormat="1" ht="15" x14ac:dyDescent="0.2">
      <c r="A91" s="69"/>
      <c r="B91" s="69" t="s">
        <v>323</v>
      </c>
      <c r="C91" s="69"/>
      <c r="D91" s="69"/>
      <c r="E91" s="69" t="s">
        <v>354</v>
      </c>
      <c r="F91" s="69"/>
      <c r="G91" s="69"/>
      <c r="H91" s="69"/>
      <c r="I91" s="69"/>
      <c r="J91" s="69"/>
      <c r="K91" s="69"/>
      <c r="L91" s="69"/>
      <c r="M91" s="69"/>
      <c r="N91" s="69"/>
      <c r="O91" s="70">
        <f>SUM(O87:O90)</f>
        <v>62</v>
      </c>
      <c r="P91" s="70">
        <f t="shared" ref="P91:AX91" si="17">SUM(P87:P90)</f>
        <v>0</v>
      </c>
      <c r="Q91" s="70">
        <f t="shared" si="17"/>
        <v>4</v>
      </c>
      <c r="R91" s="70">
        <f t="shared" si="17"/>
        <v>0</v>
      </c>
      <c r="S91" s="70">
        <f t="shared" si="17"/>
        <v>62</v>
      </c>
      <c r="T91" s="70">
        <f t="shared" si="17"/>
        <v>0</v>
      </c>
      <c r="U91" s="70">
        <f t="shared" si="17"/>
        <v>4</v>
      </c>
      <c r="V91" s="70">
        <f t="shared" si="17"/>
        <v>0</v>
      </c>
      <c r="W91" s="70">
        <f t="shared" si="17"/>
        <v>3</v>
      </c>
      <c r="X91" s="70">
        <f t="shared" si="17"/>
        <v>0</v>
      </c>
      <c r="Y91" s="70">
        <f t="shared" si="17"/>
        <v>62</v>
      </c>
      <c r="Z91" s="70">
        <f t="shared" si="17"/>
        <v>0</v>
      </c>
      <c r="AA91" s="70">
        <f t="shared" si="17"/>
        <v>5</v>
      </c>
      <c r="AB91" s="70">
        <f t="shared" si="17"/>
        <v>0</v>
      </c>
      <c r="AC91" s="70">
        <f t="shared" si="17"/>
        <v>4</v>
      </c>
      <c r="AD91" s="70">
        <f t="shared" si="17"/>
        <v>0</v>
      </c>
      <c r="AE91" s="70">
        <f t="shared" si="17"/>
        <v>4</v>
      </c>
      <c r="AF91" s="70">
        <f t="shared" si="17"/>
        <v>0</v>
      </c>
      <c r="AG91" s="70">
        <f t="shared" si="17"/>
        <v>56</v>
      </c>
      <c r="AH91" s="70">
        <f t="shared" si="17"/>
        <v>0</v>
      </c>
      <c r="AI91" s="70">
        <f t="shared" si="17"/>
        <v>3</v>
      </c>
      <c r="AJ91" s="70">
        <f t="shared" si="17"/>
        <v>0</v>
      </c>
      <c r="AK91" s="70">
        <f t="shared" si="17"/>
        <v>3</v>
      </c>
      <c r="AL91" s="70">
        <f t="shared" si="17"/>
        <v>0</v>
      </c>
      <c r="AM91" s="70">
        <f t="shared" si="17"/>
        <v>3</v>
      </c>
      <c r="AN91" s="70">
        <f t="shared" si="17"/>
        <v>0</v>
      </c>
      <c r="AO91" s="70">
        <f t="shared" si="17"/>
        <v>32</v>
      </c>
      <c r="AP91" s="70">
        <f t="shared" si="17"/>
        <v>0</v>
      </c>
      <c r="AQ91" s="70">
        <f>SUM(AQ87:AQ90)</f>
        <v>32</v>
      </c>
      <c r="AR91" s="70">
        <f>SUM(AR87:AR90)</f>
        <v>0</v>
      </c>
      <c r="AS91" s="70">
        <f>SUM(AS87:AS90)</f>
        <v>32</v>
      </c>
      <c r="AT91" s="70"/>
      <c r="AU91" s="70">
        <f t="shared" si="17"/>
        <v>0</v>
      </c>
      <c r="AV91" s="70">
        <f t="shared" si="17"/>
        <v>0</v>
      </c>
      <c r="AW91" s="70">
        <f t="shared" si="17"/>
        <v>32</v>
      </c>
      <c r="AX91" s="70">
        <f t="shared" si="17"/>
        <v>0</v>
      </c>
    </row>
    <row r="92" spans="1:51" s="62" customFormat="1" x14ac:dyDescent="0.2">
      <c r="A92" s="114"/>
      <c r="B92" s="71"/>
      <c r="C92" s="72"/>
      <c r="D92" s="73"/>
      <c r="E92" s="73"/>
      <c r="F92" s="71"/>
      <c r="G92" s="71"/>
      <c r="H92" s="71"/>
      <c r="I92" s="71"/>
      <c r="J92" s="67"/>
      <c r="K92" s="74"/>
      <c r="L92" s="95"/>
      <c r="M92" s="95"/>
      <c r="N92" s="74"/>
      <c r="O92" s="67"/>
      <c r="P92" s="67"/>
      <c r="Q92" s="67"/>
      <c r="R92" s="66"/>
      <c r="S92" s="67"/>
      <c r="T92" s="67"/>
      <c r="U92" s="67"/>
      <c r="V92" s="67"/>
      <c r="W92" s="67"/>
      <c r="X92" s="67"/>
      <c r="Y92" s="67"/>
      <c r="Z92" s="67"/>
      <c r="AA92" s="66"/>
      <c r="AB92" s="66"/>
      <c r="AC92" s="66"/>
      <c r="AD92" s="66"/>
      <c r="AE92" s="66"/>
      <c r="AF92" s="66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</row>
    <row r="93" spans="1:51" s="62" customFormat="1" x14ac:dyDescent="0.2">
      <c r="A93" s="114"/>
      <c r="B93" s="64" t="s">
        <v>329</v>
      </c>
      <c r="C93" s="64" t="s">
        <v>514</v>
      </c>
      <c r="D93" s="73" t="s">
        <v>45</v>
      </c>
      <c r="E93" s="73" t="s">
        <v>81</v>
      </c>
      <c r="F93" s="64" t="s">
        <v>128</v>
      </c>
      <c r="G93" s="71" t="s">
        <v>242</v>
      </c>
      <c r="H93" s="146" t="s">
        <v>363</v>
      </c>
      <c r="I93" s="200" t="s">
        <v>530</v>
      </c>
      <c r="J93" s="67" t="s">
        <v>243</v>
      </c>
      <c r="K93" s="74">
        <v>16000</v>
      </c>
      <c r="L93" s="95"/>
      <c r="M93" s="95"/>
      <c r="N93" s="74"/>
      <c r="O93" s="66">
        <v>24</v>
      </c>
      <c r="P93" s="66"/>
      <c r="Q93" s="66">
        <v>1</v>
      </c>
      <c r="R93" s="66"/>
      <c r="S93" s="66">
        <v>24</v>
      </c>
      <c r="T93" s="67"/>
      <c r="U93" s="67">
        <v>1</v>
      </c>
      <c r="V93" s="67"/>
      <c r="W93" s="67">
        <v>1</v>
      </c>
      <c r="X93" s="67"/>
      <c r="Y93" s="66">
        <v>24</v>
      </c>
      <c r="Z93" s="67"/>
      <c r="AA93" s="66">
        <v>2</v>
      </c>
      <c r="AB93" s="66"/>
      <c r="AC93" s="66">
        <v>2</v>
      </c>
      <c r="AD93" s="66"/>
      <c r="AE93" s="66">
        <v>2</v>
      </c>
      <c r="AF93" s="67"/>
      <c r="AG93" s="66">
        <v>24</v>
      </c>
      <c r="AH93" s="67"/>
      <c r="AI93" s="67">
        <v>1</v>
      </c>
      <c r="AJ93" s="67"/>
      <c r="AK93" s="67">
        <v>1</v>
      </c>
      <c r="AL93" s="67"/>
      <c r="AM93" s="67">
        <v>1</v>
      </c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</row>
    <row r="94" spans="1:51" s="62" customFormat="1" ht="15" x14ac:dyDescent="0.2">
      <c r="A94" s="69"/>
      <c r="B94" s="69" t="s">
        <v>329</v>
      </c>
      <c r="C94" s="69"/>
      <c r="D94" s="69"/>
      <c r="E94" s="69" t="s">
        <v>354</v>
      </c>
      <c r="F94" s="69"/>
      <c r="G94" s="69"/>
      <c r="H94" s="69"/>
      <c r="I94" s="69"/>
      <c r="J94" s="69"/>
      <c r="K94" s="69"/>
      <c r="L94" s="69"/>
      <c r="M94" s="69"/>
      <c r="N94" s="69"/>
      <c r="O94" s="70">
        <f t="shared" ref="O94:AF94" si="18">SUM(O93:O93)</f>
        <v>24</v>
      </c>
      <c r="P94" s="70">
        <f t="shared" si="18"/>
        <v>0</v>
      </c>
      <c r="Q94" s="70">
        <f t="shared" si="18"/>
        <v>1</v>
      </c>
      <c r="R94" s="70">
        <f t="shared" si="18"/>
        <v>0</v>
      </c>
      <c r="S94" s="70">
        <f>SUM(S93:S93)</f>
        <v>24</v>
      </c>
      <c r="T94" s="70">
        <f t="shared" si="18"/>
        <v>0</v>
      </c>
      <c r="U94" s="70">
        <f t="shared" si="18"/>
        <v>1</v>
      </c>
      <c r="V94" s="70">
        <f t="shared" si="18"/>
        <v>0</v>
      </c>
      <c r="W94" s="70">
        <f t="shared" si="18"/>
        <v>1</v>
      </c>
      <c r="X94" s="70">
        <f t="shared" si="18"/>
        <v>0</v>
      </c>
      <c r="Y94" s="70">
        <f>SUM(Y93:Y93)</f>
        <v>24</v>
      </c>
      <c r="Z94" s="70">
        <f t="shared" si="18"/>
        <v>0</v>
      </c>
      <c r="AA94" s="70">
        <f t="shared" si="18"/>
        <v>2</v>
      </c>
      <c r="AB94" s="70">
        <f t="shared" si="18"/>
        <v>0</v>
      </c>
      <c r="AC94" s="70">
        <f t="shared" si="18"/>
        <v>2</v>
      </c>
      <c r="AD94" s="70">
        <f t="shared" si="18"/>
        <v>0</v>
      </c>
      <c r="AE94" s="70">
        <f t="shared" si="18"/>
        <v>2</v>
      </c>
      <c r="AF94" s="70">
        <f t="shared" si="18"/>
        <v>0</v>
      </c>
      <c r="AG94" s="70">
        <f>SUM(AG93:AG93)</f>
        <v>24</v>
      </c>
      <c r="AH94" s="70">
        <f t="shared" ref="AH94:AX94" si="19">SUM(AH93:AH93)</f>
        <v>0</v>
      </c>
      <c r="AI94" s="70">
        <f t="shared" si="19"/>
        <v>1</v>
      </c>
      <c r="AJ94" s="70">
        <f t="shared" si="19"/>
        <v>0</v>
      </c>
      <c r="AK94" s="70">
        <f t="shared" si="19"/>
        <v>1</v>
      </c>
      <c r="AL94" s="70">
        <f t="shared" si="19"/>
        <v>0</v>
      </c>
      <c r="AM94" s="70">
        <f t="shared" si="19"/>
        <v>1</v>
      </c>
      <c r="AN94" s="70">
        <f t="shared" si="19"/>
        <v>0</v>
      </c>
      <c r="AO94" s="70">
        <f t="shared" si="19"/>
        <v>0</v>
      </c>
      <c r="AP94" s="70">
        <f t="shared" si="19"/>
        <v>0</v>
      </c>
      <c r="AQ94" s="70">
        <f>SUM(AQ93:AQ93)</f>
        <v>0</v>
      </c>
      <c r="AR94" s="70">
        <f>SUM(AR93:AR93)</f>
        <v>0</v>
      </c>
      <c r="AS94" s="70">
        <f>SUM(AS93:AS93)</f>
        <v>0</v>
      </c>
      <c r="AT94" s="70"/>
      <c r="AU94" s="70">
        <f t="shared" si="19"/>
        <v>0</v>
      </c>
      <c r="AV94" s="70">
        <f t="shared" si="19"/>
        <v>0</v>
      </c>
      <c r="AW94" s="70">
        <f t="shared" si="19"/>
        <v>0</v>
      </c>
      <c r="AX94" s="70">
        <f t="shared" si="19"/>
        <v>0</v>
      </c>
    </row>
    <row r="95" spans="1:51" s="62" customFormat="1" ht="15.75" x14ac:dyDescent="0.2">
      <c r="A95" s="116"/>
      <c r="B95" s="64"/>
      <c r="C95" s="64"/>
      <c r="D95" s="73"/>
      <c r="E95" s="73"/>
      <c r="F95" s="64"/>
      <c r="G95" s="71"/>
      <c r="H95" s="71"/>
      <c r="I95" s="71"/>
      <c r="J95" s="67"/>
      <c r="K95" s="74"/>
      <c r="L95" s="87"/>
      <c r="M95" s="87"/>
      <c r="N95" s="124"/>
      <c r="O95" s="67"/>
      <c r="P95" s="67"/>
      <c r="Q95" s="67"/>
      <c r="R95" s="66"/>
      <c r="S95" s="67"/>
      <c r="T95" s="67"/>
      <c r="U95" s="67"/>
      <c r="V95" s="67"/>
      <c r="W95" s="67"/>
      <c r="X95" s="67"/>
      <c r="Y95" s="67"/>
      <c r="Z95" s="67"/>
      <c r="AA95" s="66"/>
      <c r="AB95" s="66"/>
      <c r="AC95" s="66"/>
      <c r="AD95" s="66"/>
      <c r="AE95" s="66"/>
      <c r="AF95" s="66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</row>
    <row r="96" spans="1:51" s="62" customFormat="1" ht="15.75" x14ac:dyDescent="0.2">
      <c r="A96" s="116"/>
      <c r="B96" s="64" t="s">
        <v>332</v>
      </c>
      <c r="C96" s="64" t="s">
        <v>514</v>
      </c>
      <c r="D96" s="73" t="s">
        <v>504</v>
      </c>
      <c r="E96" s="73" t="s">
        <v>505</v>
      </c>
      <c r="F96" s="64" t="s">
        <v>126</v>
      </c>
      <c r="G96" s="71" t="s">
        <v>242</v>
      </c>
      <c r="H96" s="146" t="s">
        <v>363</v>
      </c>
      <c r="I96" s="200" t="s">
        <v>530</v>
      </c>
      <c r="J96" s="67" t="s">
        <v>243</v>
      </c>
      <c r="K96" s="74">
        <v>10200</v>
      </c>
      <c r="L96" s="87"/>
      <c r="M96" s="87"/>
      <c r="N96" s="124"/>
      <c r="O96" s="66">
        <v>24</v>
      </c>
      <c r="P96" s="66"/>
      <c r="Q96" s="66">
        <v>1</v>
      </c>
      <c r="R96" s="66"/>
      <c r="S96" s="66">
        <v>24</v>
      </c>
      <c r="T96" s="67"/>
      <c r="U96" s="67">
        <v>1</v>
      </c>
      <c r="V96" s="67"/>
      <c r="W96" s="67">
        <v>1</v>
      </c>
      <c r="X96" s="67"/>
      <c r="Y96" s="66">
        <v>24</v>
      </c>
      <c r="Z96" s="67"/>
      <c r="AA96" s="66">
        <v>2</v>
      </c>
      <c r="AB96" s="66"/>
      <c r="AC96" s="66">
        <v>2</v>
      </c>
      <c r="AD96" s="66"/>
      <c r="AE96" s="66">
        <v>2</v>
      </c>
      <c r="AF96" s="67"/>
      <c r="AG96" s="66">
        <v>24</v>
      </c>
      <c r="AH96" s="67"/>
      <c r="AI96" s="67">
        <v>1</v>
      </c>
      <c r="AJ96" s="67"/>
      <c r="AK96" s="67">
        <v>1</v>
      </c>
      <c r="AL96" s="67"/>
      <c r="AM96" s="67">
        <v>1</v>
      </c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</row>
    <row r="97" spans="1:51" s="62" customFormat="1" ht="28.5" x14ac:dyDescent="0.2">
      <c r="A97" s="114"/>
      <c r="B97" s="64" t="s">
        <v>332</v>
      </c>
      <c r="C97" s="64" t="s">
        <v>514</v>
      </c>
      <c r="D97" s="73" t="s">
        <v>200</v>
      </c>
      <c r="E97" s="73" t="s">
        <v>209</v>
      </c>
      <c r="F97" s="64" t="s">
        <v>128</v>
      </c>
      <c r="G97" s="201" t="s">
        <v>512</v>
      </c>
      <c r="H97" s="146" t="s">
        <v>363</v>
      </c>
      <c r="I97" s="200" t="s">
        <v>527</v>
      </c>
      <c r="J97" s="67" t="s">
        <v>243</v>
      </c>
      <c r="K97" s="74">
        <v>3900</v>
      </c>
      <c r="L97" s="95"/>
      <c r="M97" s="95"/>
      <c r="N97" s="74"/>
      <c r="O97" s="67">
        <v>14</v>
      </c>
      <c r="P97" s="67"/>
      <c r="Q97" s="67">
        <v>1</v>
      </c>
      <c r="R97" s="66"/>
      <c r="S97" s="67">
        <v>14</v>
      </c>
      <c r="T97" s="67"/>
      <c r="U97" s="67">
        <v>1</v>
      </c>
      <c r="V97" s="67"/>
      <c r="W97" s="67">
        <v>1</v>
      </c>
      <c r="X97" s="67"/>
      <c r="Y97" s="67">
        <v>14</v>
      </c>
      <c r="Z97" s="67"/>
      <c r="AA97" s="66">
        <v>1</v>
      </c>
      <c r="AB97" s="66"/>
      <c r="AC97" s="66">
        <v>1</v>
      </c>
      <c r="AD97" s="66"/>
      <c r="AE97" s="66">
        <v>1</v>
      </c>
      <c r="AF97" s="66"/>
      <c r="AG97" s="67">
        <v>14</v>
      </c>
      <c r="AH97" s="67"/>
      <c r="AI97" s="67">
        <v>1</v>
      </c>
      <c r="AJ97" s="67"/>
      <c r="AK97" s="67">
        <v>1</v>
      </c>
      <c r="AL97" s="67"/>
      <c r="AM97" s="67">
        <v>1</v>
      </c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</row>
    <row r="98" spans="1:51" s="62" customFormat="1" ht="15" x14ac:dyDescent="0.2">
      <c r="A98" s="69"/>
      <c r="B98" s="69" t="s">
        <v>332</v>
      </c>
      <c r="C98" s="69"/>
      <c r="D98" s="69"/>
      <c r="E98" s="69" t="s">
        <v>354</v>
      </c>
      <c r="F98" s="69"/>
      <c r="G98" s="69"/>
      <c r="H98" s="69"/>
      <c r="I98" s="69"/>
      <c r="J98" s="69"/>
      <c r="K98" s="69"/>
      <c r="L98" s="69"/>
      <c r="M98" s="69"/>
      <c r="N98" s="69"/>
      <c r="O98" s="70">
        <f>SUM(O96:O97)</f>
        <v>38</v>
      </c>
      <c r="P98" s="70">
        <f t="shared" ref="P98:AX98" si="20">SUM(P96:P97)</f>
        <v>0</v>
      </c>
      <c r="Q98" s="70">
        <f t="shared" si="20"/>
        <v>2</v>
      </c>
      <c r="R98" s="70">
        <f t="shared" si="20"/>
        <v>0</v>
      </c>
      <c r="S98" s="70">
        <f t="shared" si="20"/>
        <v>38</v>
      </c>
      <c r="T98" s="70">
        <f t="shared" si="20"/>
        <v>0</v>
      </c>
      <c r="U98" s="70">
        <f t="shared" si="20"/>
        <v>2</v>
      </c>
      <c r="V98" s="70">
        <f t="shared" si="20"/>
        <v>0</v>
      </c>
      <c r="W98" s="70">
        <f t="shared" si="20"/>
        <v>2</v>
      </c>
      <c r="X98" s="70">
        <f t="shared" si="20"/>
        <v>0</v>
      </c>
      <c r="Y98" s="70">
        <f t="shared" si="20"/>
        <v>38</v>
      </c>
      <c r="Z98" s="70">
        <f t="shared" si="20"/>
        <v>0</v>
      </c>
      <c r="AA98" s="70">
        <f t="shared" si="20"/>
        <v>3</v>
      </c>
      <c r="AB98" s="70">
        <f t="shared" si="20"/>
        <v>0</v>
      </c>
      <c r="AC98" s="70">
        <f t="shared" si="20"/>
        <v>3</v>
      </c>
      <c r="AD98" s="70">
        <f t="shared" si="20"/>
        <v>0</v>
      </c>
      <c r="AE98" s="70">
        <f t="shared" si="20"/>
        <v>3</v>
      </c>
      <c r="AF98" s="70">
        <f t="shared" si="20"/>
        <v>0</v>
      </c>
      <c r="AG98" s="70">
        <f t="shared" si="20"/>
        <v>38</v>
      </c>
      <c r="AH98" s="70">
        <f t="shared" si="20"/>
        <v>0</v>
      </c>
      <c r="AI98" s="70">
        <f t="shared" si="20"/>
        <v>2</v>
      </c>
      <c r="AJ98" s="70">
        <f t="shared" si="20"/>
        <v>0</v>
      </c>
      <c r="AK98" s="70">
        <f t="shared" si="20"/>
        <v>2</v>
      </c>
      <c r="AL98" s="70">
        <f t="shared" si="20"/>
        <v>0</v>
      </c>
      <c r="AM98" s="70">
        <f t="shared" si="20"/>
        <v>2</v>
      </c>
      <c r="AN98" s="70">
        <f t="shared" si="20"/>
        <v>0</v>
      </c>
      <c r="AO98" s="70">
        <f t="shared" si="20"/>
        <v>0</v>
      </c>
      <c r="AP98" s="70">
        <f t="shared" si="20"/>
        <v>0</v>
      </c>
      <c r="AQ98" s="70">
        <f>SUM(AQ96:AQ97)</f>
        <v>0</v>
      </c>
      <c r="AR98" s="70">
        <f>SUM(AR96:AR97)</f>
        <v>0</v>
      </c>
      <c r="AS98" s="70">
        <f>SUM(AS96:AS97)</f>
        <v>0</v>
      </c>
      <c r="AT98" s="70"/>
      <c r="AU98" s="70">
        <f t="shared" si="20"/>
        <v>0</v>
      </c>
      <c r="AV98" s="70">
        <f t="shared" si="20"/>
        <v>0</v>
      </c>
      <c r="AW98" s="70">
        <f t="shared" si="20"/>
        <v>0</v>
      </c>
      <c r="AX98" s="70">
        <f t="shared" si="20"/>
        <v>0</v>
      </c>
    </row>
    <row r="99" spans="1:51" s="62" customFormat="1" x14ac:dyDescent="0.2">
      <c r="A99" s="114"/>
      <c r="B99" s="64"/>
      <c r="C99" s="65"/>
      <c r="D99" s="73"/>
      <c r="E99" s="73"/>
      <c r="F99" s="64"/>
      <c r="G99" s="71"/>
      <c r="H99" s="71"/>
      <c r="I99" s="71"/>
      <c r="J99" s="67"/>
      <c r="K99" s="74"/>
      <c r="L99" s="95"/>
      <c r="M99" s="95"/>
      <c r="N99" s="74"/>
      <c r="O99" s="67"/>
      <c r="P99" s="67"/>
      <c r="Q99" s="67"/>
      <c r="R99" s="66"/>
      <c r="S99" s="67"/>
      <c r="T99" s="67"/>
      <c r="U99" s="67"/>
      <c r="V99" s="67"/>
      <c r="W99" s="67"/>
      <c r="X99" s="67"/>
      <c r="Y99" s="67"/>
      <c r="Z99" s="67"/>
      <c r="AA99" s="66"/>
      <c r="AB99" s="66"/>
      <c r="AC99" s="66"/>
      <c r="AD99" s="66"/>
      <c r="AE99" s="66"/>
      <c r="AF99" s="66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</row>
    <row r="100" spans="1:51" s="62" customFormat="1" ht="28.5" x14ac:dyDescent="0.2">
      <c r="A100" s="114"/>
      <c r="B100" s="64" t="s">
        <v>355</v>
      </c>
      <c r="C100" s="64" t="s">
        <v>514</v>
      </c>
      <c r="D100" s="73" t="s">
        <v>394</v>
      </c>
      <c r="E100" s="73" t="s">
        <v>393</v>
      </c>
      <c r="F100" s="64" t="s">
        <v>357</v>
      </c>
      <c r="G100" s="201" t="s">
        <v>512</v>
      </c>
      <c r="H100" s="71" t="s">
        <v>357</v>
      </c>
      <c r="I100" s="200" t="s">
        <v>527</v>
      </c>
      <c r="J100" s="115" t="s">
        <v>243</v>
      </c>
      <c r="K100" s="74">
        <v>3150</v>
      </c>
      <c r="L100" s="95"/>
      <c r="M100" s="95"/>
      <c r="N100" s="74"/>
      <c r="O100" s="67">
        <v>14</v>
      </c>
      <c r="P100" s="67"/>
      <c r="Q100" s="67">
        <v>1</v>
      </c>
      <c r="R100" s="66"/>
      <c r="S100" s="67">
        <v>14</v>
      </c>
      <c r="T100" s="67"/>
      <c r="U100" s="67">
        <v>1</v>
      </c>
      <c r="V100" s="67"/>
      <c r="W100" s="67">
        <v>1</v>
      </c>
      <c r="X100" s="67"/>
      <c r="Y100" s="67">
        <v>14</v>
      </c>
      <c r="Z100" s="67"/>
      <c r="AA100" s="66">
        <v>1</v>
      </c>
      <c r="AB100" s="66"/>
      <c r="AC100" s="66">
        <v>1</v>
      </c>
      <c r="AD100" s="66"/>
      <c r="AE100" s="66">
        <v>1</v>
      </c>
      <c r="AF100" s="66"/>
      <c r="AG100" s="67">
        <v>14</v>
      </c>
      <c r="AH100" s="67"/>
      <c r="AI100" s="67">
        <v>1</v>
      </c>
      <c r="AJ100" s="67"/>
      <c r="AK100" s="67">
        <v>1</v>
      </c>
      <c r="AL100" s="67"/>
      <c r="AM100" s="67">
        <v>1</v>
      </c>
      <c r="AN100" s="67"/>
      <c r="AO100" s="67">
        <v>14</v>
      </c>
      <c r="AP100" s="67"/>
      <c r="AQ100" s="67">
        <v>14</v>
      </c>
      <c r="AR100" s="67"/>
      <c r="AS100" s="67"/>
      <c r="AT100" s="67"/>
      <c r="AU100" s="67">
        <v>14</v>
      </c>
      <c r="AV100" s="67"/>
      <c r="AW100" s="67">
        <v>0</v>
      </c>
      <c r="AX100" s="67"/>
      <c r="AY100" s="62" t="s">
        <v>618</v>
      </c>
    </row>
    <row r="101" spans="1:51" s="62" customFormat="1" ht="15.75" x14ac:dyDescent="0.2">
      <c r="A101" s="116"/>
      <c r="B101" s="64" t="s">
        <v>355</v>
      </c>
      <c r="C101" s="64" t="s">
        <v>514</v>
      </c>
      <c r="D101" s="73" t="s">
        <v>50</v>
      </c>
      <c r="E101" s="73" t="s">
        <v>83</v>
      </c>
      <c r="F101" s="64" t="s">
        <v>439</v>
      </c>
      <c r="G101" s="71" t="s">
        <v>352</v>
      </c>
      <c r="H101" s="146" t="s">
        <v>363</v>
      </c>
      <c r="I101" s="200" t="s">
        <v>529</v>
      </c>
      <c r="J101" s="67" t="s">
        <v>243</v>
      </c>
      <c r="K101" s="74"/>
      <c r="L101" s="87"/>
      <c r="M101" s="87"/>
      <c r="N101" s="124"/>
      <c r="O101" s="67">
        <v>24</v>
      </c>
      <c r="P101" s="67"/>
      <c r="Q101" s="67">
        <v>1</v>
      </c>
      <c r="R101" s="66"/>
      <c r="S101" s="67">
        <v>24</v>
      </c>
      <c r="T101" s="67"/>
      <c r="U101" s="67">
        <v>1</v>
      </c>
      <c r="V101" s="67"/>
      <c r="W101" s="67">
        <v>1</v>
      </c>
      <c r="X101" s="67"/>
      <c r="Y101" s="67">
        <v>24</v>
      </c>
      <c r="Z101" s="67"/>
      <c r="AA101" s="66">
        <v>2</v>
      </c>
      <c r="AB101" s="66"/>
      <c r="AC101" s="66">
        <v>2</v>
      </c>
      <c r="AD101" s="66"/>
      <c r="AE101" s="66">
        <v>2</v>
      </c>
      <c r="AF101" s="66"/>
      <c r="AG101" s="67">
        <v>24</v>
      </c>
      <c r="AH101" s="67"/>
      <c r="AI101" s="67">
        <v>1</v>
      </c>
      <c r="AJ101" s="67"/>
      <c r="AK101" s="67">
        <v>1</v>
      </c>
      <c r="AL101" s="67"/>
      <c r="AM101" s="67">
        <v>1</v>
      </c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</row>
    <row r="102" spans="1:51" s="62" customFormat="1" ht="28.5" x14ac:dyDescent="0.2">
      <c r="A102" s="116"/>
      <c r="B102" s="64" t="s">
        <v>355</v>
      </c>
      <c r="C102" s="64" t="s">
        <v>514</v>
      </c>
      <c r="D102" s="73" t="s">
        <v>51</v>
      </c>
      <c r="E102" s="73" t="s">
        <v>84</v>
      </c>
      <c r="F102" s="64" t="s">
        <v>362</v>
      </c>
      <c r="G102" s="201" t="s">
        <v>512</v>
      </c>
      <c r="H102" s="146" t="s">
        <v>363</v>
      </c>
      <c r="I102" s="200" t="s">
        <v>527</v>
      </c>
      <c r="J102" s="67" t="s">
        <v>243</v>
      </c>
      <c r="K102" s="74"/>
      <c r="L102" s="87"/>
      <c r="M102" s="87"/>
      <c r="N102" s="124"/>
      <c r="O102" s="67">
        <v>18</v>
      </c>
      <c r="P102" s="67"/>
      <c r="Q102" s="67">
        <v>1</v>
      </c>
      <c r="R102" s="66"/>
      <c r="S102" s="67">
        <v>18</v>
      </c>
      <c r="T102" s="67"/>
      <c r="U102" s="67">
        <v>1</v>
      </c>
      <c r="V102" s="67"/>
      <c r="W102" s="67">
        <v>1</v>
      </c>
      <c r="X102" s="67"/>
      <c r="Y102" s="67">
        <v>18</v>
      </c>
      <c r="Z102" s="67"/>
      <c r="AA102" s="66">
        <v>1</v>
      </c>
      <c r="AB102" s="66"/>
      <c r="AC102" s="66">
        <v>1</v>
      </c>
      <c r="AD102" s="66"/>
      <c r="AE102" s="66">
        <v>1</v>
      </c>
      <c r="AF102" s="66"/>
      <c r="AG102" s="67">
        <v>18</v>
      </c>
      <c r="AH102" s="67"/>
      <c r="AI102" s="67">
        <v>1</v>
      </c>
      <c r="AJ102" s="67"/>
      <c r="AK102" s="67">
        <v>1</v>
      </c>
      <c r="AL102" s="67"/>
      <c r="AM102" s="67">
        <v>1</v>
      </c>
      <c r="AN102" s="67"/>
      <c r="AO102" s="67"/>
      <c r="AP102" s="67"/>
      <c r="AQ102" s="67">
        <v>18</v>
      </c>
      <c r="AR102" s="67"/>
      <c r="AS102" s="67"/>
      <c r="AT102" s="67"/>
      <c r="AU102" s="67"/>
      <c r="AV102" s="67"/>
      <c r="AW102" s="67">
        <v>0</v>
      </c>
      <c r="AX102" s="67"/>
      <c r="AY102" s="62" t="s">
        <v>618</v>
      </c>
    </row>
    <row r="103" spans="1:51" s="62" customFormat="1" ht="15" x14ac:dyDescent="0.2">
      <c r="A103" s="69"/>
      <c r="B103" s="69" t="s">
        <v>355</v>
      </c>
      <c r="C103" s="69"/>
      <c r="D103" s="69"/>
      <c r="E103" s="69" t="s">
        <v>354</v>
      </c>
      <c r="F103" s="69"/>
      <c r="G103" s="69"/>
      <c r="H103" s="69"/>
      <c r="I103" s="69"/>
      <c r="J103" s="69"/>
      <c r="K103" s="69"/>
      <c r="L103" s="69"/>
      <c r="M103" s="69"/>
      <c r="N103" s="69"/>
      <c r="O103" s="70">
        <f>SUM(O100:O102)</f>
        <v>56</v>
      </c>
      <c r="P103" s="70">
        <f t="shared" ref="P103:AX103" si="21">SUM(P100:P102)</f>
        <v>0</v>
      </c>
      <c r="Q103" s="70">
        <f t="shared" si="21"/>
        <v>3</v>
      </c>
      <c r="R103" s="70">
        <f t="shared" si="21"/>
        <v>0</v>
      </c>
      <c r="S103" s="70">
        <f t="shared" si="21"/>
        <v>56</v>
      </c>
      <c r="T103" s="70">
        <f t="shared" si="21"/>
        <v>0</v>
      </c>
      <c r="U103" s="70">
        <f t="shared" si="21"/>
        <v>3</v>
      </c>
      <c r="V103" s="70">
        <f t="shared" si="21"/>
        <v>0</v>
      </c>
      <c r="W103" s="70">
        <f t="shared" si="21"/>
        <v>3</v>
      </c>
      <c r="X103" s="70">
        <f t="shared" si="21"/>
        <v>0</v>
      </c>
      <c r="Y103" s="70">
        <f t="shared" si="21"/>
        <v>56</v>
      </c>
      <c r="Z103" s="70">
        <f t="shared" si="21"/>
        <v>0</v>
      </c>
      <c r="AA103" s="70">
        <f t="shared" si="21"/>
        <v>4</v>
      </c>
      <c r="AB103" s="70">
        <f t="shared" si="21"/>
        <v>0</v>
      </c>
      <c r="AC103" s="70">
        <f t="shared" si="21"/>
        <v>4</v>
      </c>
      <c r="AD103" s="70">
        <f t="shared" si="21"/>
        <v>0</v>
      </c>
      <c r="AE103" s="70">
        <f t="shared" si="21"/>
        <v>4</v>
      </c>
      <c r="AF103" s="70">
        <f t="shared" si="21"/>
        <v>0</v>
      </c>
      <c r="AG103" s="70">
        <f t="shared" si="21"/>
        <v>56</v>
      </c>
      <c r="AH103" s="70">
        <f t="shared" si="21"/>
        <v>0</v>
      </c>
      <c r="AI103" s="70">
        <f t="shared" si="21"/>
        <v>3</v>
      </c>
      <c r="AJ103" s="70">
        <f t="shared" si="21"/>
        <v>0</v>
      </c>
      <c r="AK103" s="70">
        <f t="shared" si="21"/>
        <v>3</v>
      </c>
      <c r="AL103" s="70">
        <f t="shared" si="21"/>
        <v>0</v>
      </c>
      <c r="AM103" s="70">
        <f t="shared" si="21"/>
        <v>3</v>
      </c>
      <c r="AN103" s="70">
        <f t="shared" si="21"/>
        <v>0</v>
      </c>
      <c r="AO103" s="70">
        <f t="shared" si="21"/>
        <v>14</v>
      </c>
      <c r="AP103" s="70">
        <f t="shared" si="21"/>
        <v>0</v>
      </c>
      <c r="AQ103" s="70">
        <f>SUM(AQ100:AQ102)</f>
        <v>32</v>
      </c>
      <c r="AR103" s="70">
        <f>SUM(AR100:AR102)</f>
        <v>0</v>
      </c>
      <c r="AS103" s="70">
        <f>SUM(AS100:AS102)</f>
        <v>0</v>
      </c>
      <c r="AT103" s="70"/>
      <c r="AU103" s="70">
        <f t="shared" si="21"/>
        <v>14</v>
      </c>
      <c r="AV103" s="70">
        <f t="shared" si="21"/>
        <v>0</v>
      </c>
      <c r="AW103" s="70">
        <f t="shared" si="21"/>
        <v>0</v>
      </c>
      <c r="AX103" s="70">
        <f t="shared" si="21"/>
        <v>0</v>
      </c>
    </row>
    <row r="104" spans="1:51" s="62" customFormat="1" x14ac:dyDescent="0.2">
      <c r="A104" s="114"/>
      <c r="B104" s="64"/>
      <c r="C104" s="65"/>
      <c r="D104" s="73"/>
      <c r="E104" s="73"/>
      <c r="F104" s="64"/>
      <c r="G104" s="71"/>
      <c r="H104" s="71"/>
      <c r="I104" s="71"/>
      <c r="J104" s="67"/>
      <c r="K104" s="74"/>
      <c r="L104" s="95"/>
      <c r="M104" s="95"/>
      <c r="N104" s="74"/>
      <c r="O104" s="67"/>
      <c r="P104" s="67"/>
      <c r="Q104" s="67"/>
      <c r="R104" s="66"/>
      <c r="S104" s="67"/>
      <c r="T104" s="67"/>
      <c r="U104" s="67"/>
      <c r="V104" s="67"/>
      <c r="W104" s="67"/>
      <c r="X104" s="67"/>
      <c r="Y104" s="67"/>
      <c r="Z104" s="67"/>
      <c r="AA104" s="66"/>
      <c r="AB104" s="66"/>
      <c r="AC104" s="66"/>
      <c r="AD104" s="66"/>
      <c r="AE104" s="66"/>
      <c r="AF104" s="66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</row>
    <row r="105" spans="1:51" s="62" customFormat="1" ht="28.5" x14ac:dyDescent="0.2">
      <c r="A105" s="116"/>
      <c r="B105" s="64" t="s">
        <v>386</v>
      </c>
      <c r="C105" s="64" t="s">
        <v>514</v>
      </c>
      <c r="D105" s="73" t="s">
        <v>390</v>
      </c>
      <c r="E105" s="73" t="s">
        <v>389</v>
      </c>
      <c r="F105" s="71" t="s">
        <v>361</v>
      </c>
      <c r="G105" s="201" t="s">
        <v>512</v>
      </c>
      <c r="H105" s="146" t="s">
        <v>361</v>
      </c>
      <c r="I105" s="200" t="s">
        <v>527</v>
      </c>
      <c r="J105" s="115" t="s">
        <v>243</v>
      </c>
      <c r="K105" s="74"/>
      <c r="L105" s="87"/>
      <c r="M105" s="87"/>
      <c r="N105" s="124"/>
      <c r="O105" s="67">
        <v>14</v>
      </c>
      <c r="P105" s="67"/>
      <c r="Q105" s="67">
        <v>1</v>
      </c>
      <c r="R105" s="66"/>
      <c r="S105" s="67">
        <v>14</v>
      </c>
      <c r="T105" s="67"/>
      <c r="U105" s="67">
        <v>1</v>
      </c>
      <c r="V105" s="67"/>
      <c r="W105" s="67">
        <v>1</v>
      </c>
      <c r="X105" s="67"/>
      <c r="Y105" s="67">
        <v>14</v>
      </c>
      <c r="Z105" s="67"/>
      <c r="AA105" s="66">
        <v>1</v>
      </c>
      <c r="AB105" s="66"/>
      <c r="AC105" s="66">
        <v>1</v>
      </c>
      <c r="AD105" s="66"/>
      <c r="AE105" s="66">
        <v>1</v>
      </c>
      <c r="AF105" s="66"/>
      <c r="AG105" s="67">
        <v>14</v>
      </c>
      <c r="AH105" s="67"/>
      <c r="AI105" s="67">
        <v>1</v>
      </c>
      <c r="AJ105" s="67"/>
      <c r="AK105" s="67">
        <v>1</v>
      </c>
      <c r="AL105" s="67"/>
      <c r="AM105" s="67">
        <v>1</v>
      </c>
      <c r="AN105" s="67"/>
      <c r="AO105" s="67">
        <v>14</v>
      </c>
      <c r="AP105" s="67"/>
      <c r="AQ105" s="67">
        <v>14</v>
      </c>
      <c r="AR105" s="67"/>
      <c r="AS105" s="67"/>
      <c r="AT105" s="67"/>
      <c r="AU105" s="67"/>
      <c r="AV105" s="67"/>
      <c r="AW105" s="67">
        <v>0</v>
      </c>
      <c r="AX105" s="67"/>
      <c r="AY105" s="62" t="s">
        <v>618</v>
      </c>
    </row>
    <row r="106" spans="1:51" s="62" customFormat="1" ht="28.5" x14ac:dyDescent="0.2">
      <c r="A106" s="116"/>
      <c r="B106" s="64" t="s">
        <v>386</v>
      </c>
      <c r="C106" s="64" t="s">
        <v>514</v>
      </c>
      <c r="D106" s="73" t="s">
        <v>385</v>
      </c>
      <c r="E106" s="73" t="s">
        <v>384</v>
      </c>
      <c r="F106" s="71" t="s">
        <v>361</v>
      </c>
      <c r="G106" s="201" t="s">
        <v>512</v>
      </c>
      <c r="H106" s="146" t="s">
        <v>361</v>
      </c>
      <c r="I106" s="200" t="s">
        <v>527</v>
      </c>
      <c r="J106" s="115" t="s">
        <v>243</v>
      </c>
      <c r="K106" s="74"/>
      <c r="L106" s="87"/>
      <c r="M106" s="87"/>
      <c r="N106" s="124"/>
      <c r="O106" s="67">
        <v>14</v>
      </c>
      <c r="P106" s="67"/>
      <c r="Q106" s="67">
        <v>1</v>
      </c>
      <c r="R106" s="66"/>
      <c r="S106" s="67">
        <v>14</v>
      </c>
      <c r="T106" s="67"/>
      <c r="U106" s="67">
        <v>1</v>
      </c>
      <c r="V106" s="67"/>
      <c r="W106" s="67">
        <v>1</v>
      </c>
      <c r="X106" s="67"/>
      <c r="Y106" s="67">
        <v>14</v>
      </c>
      <c r="Z106" s="67"/>
      <c r="AA106" s="66">
        <v>1</v>
      </c>
      <c r="AB106" s="66"/>
      <c r="AC106" s="66">
        <v>1</v>
      </c>
      <c r="AD106" s="66"/>
      <c r="AE106" s="66">
        <v>1</v>
      </c>
      <c r="AF106" s="66"/>
      <c r="AG106" s="67">
        <v>14</v>
      </c>
      <c r="AH106" s="67"/>
      <c r="AI106" s="67">
        <v>1</v>
      </c>
      <c r="AJ106" s="67"/>
      <c r="AK106" s="67">
        <v>1</v>
      </c>
      <c r="AL106" s="67"/>
      <c r="AM106" s="67">
        <v>1</v>
      </c>
      <c r="AN106" s="67"/>
      <c r="AO106" s="67">
        <v>14</v>
      </c>
      <c r="AP106" s="67"/>
      <c r="AQ106" s="67">
        <v>14</v>
      </c>
      <c r="AR106" s="67"/>
      <c r="AS106" s="67"/>
      <c r="AT106" s="67"/>
      <c r="AU106" s="67"/>
      <c r="AV106" s="67"/>
      <c r="AW106" s="67">
        <v>0</v>
      </c>
      <c r="AX106" s="67"/>
      <c r="AY106" s="62" t="s">
        <v>619</v>
      </c>
    </row>
    <row r="107" spans="1:51" s="62" customFormat="1" ht="28.5" x14ac:dyDescent="0.2">
      <c r="A107" s="116"/>
      <c r="B107" s="64" t="s">
        <v>386</v>
      </c>
      <c r="C107" s="64" t="s">
        <v>514</v>
      </c>
      <c r="D107" s="73" t="s">
        <v>388</v>
      </c>
      <c r="E107" s="73" t="s">
        <v>387</v>
      </c>
      <c r="F107" s="71" t="s">
        <v>361</v>
      </c>
      <c r="G107" s="201" t="s">
        <v>512</v>
      </c>
      <c r="H107" s="146" t="s">
        <v>361</v>
      </c>
      <c r="I107" s="200" t="s">
        <v>527</v>
      </c>
      <c r="J107" s="115" t="s">
        <v>243</v>
      </c>
      <c r="K107" s="74"/>
      <c r="L107" s="87" t="s">
        <v>308</v>
      </c>
      <c r="M107" s="87"/>
      <c r="N107" s="124"/>
      <c r="O107" s="67">
        <v>14</v>
      </c>
      <c r="P107" s="67"/>
      <c r="Q107" s="67">
        <v>1</v>
      </c>
      <c r="R107" s="66"/>
      <c r="S107" s="67">
        <v>14</v>
      </c>
      <c r="T107" s="67"/>
      <c r="U107" s="67">
        <v>1</v>
      </c>
      <c r="V107" s="67"/>
      <c r="W107" s="67">
        <v>1</v>
      </c>
      <c r="X107" s="67"/>
      <c r="Y107" s="67">
        <v>14</v>
      </c>
      <c r="Z107" s="67"/>
      <c r="AA107" s="66">
        <v>1</v>
      </c>
      <c r="AB107" s="66"/>
      <c r="AC107" s="66">
        <v>1</v>
      </c>
      <c r="AD107" s="66"/>
      <c r="AE107" s="66">
        <v>1</v>
      </c>
      <c r="AF107" s="66"/>
      <c r="AG107" s="67">
        <v>14</v>
      </c>
      <c r="AH107" s="67"/>
      <c r="AI107" s="67">
        <v>1</v>
      </c>
      <c r="AJ107" s="67"/>
      <c r="AK107" s="67">
        <v>1</v>
      </c>
      <c r="AL107" s="67"/>
      <c r="AM107" s="67">
        <v>1</v>
      </c>
      <c r="AN107" s="67"/>
      <c r="AO107" s="67">
        <v>14</v>
      </c>
      <c r="AP107" s="67"/>
      <c r="AQ107" s="67">
        <v>14</v>
      </c>
      <c r="AR107" s="67"/>
      <c r="AS107" s="67"/>
      <c r="AT107" s="67"/>
      <c r="AU107" s="67"/>
      <c r="AV107" s="67"/>
      <c r="AW107" s="67">
        <v>0</v>
      </c>
      <c r="AX107" s="67"/>
      <c r="AY107" s="62" t="s">
        <v>618</v>
      </c>
    </row>
    <row r="108" spans="1:51" s="62" customFormat="1" ht="15" x14ac:dyDescent="0.2">
      <c r="A108" s="69"/>
      <c r="B108" s="69" t="s">
        <v>386</v>
      </c>
      <c r="C108" s="69"/>
      <c r="D108" s="69"/>
      <c r="E108" s="69" t="s">
        <v>354</v>
      </c>
      <c r="F108" s="69"/>
      <c r="G108" s="69"/>
      <c r="H108" s="69"/>
      <c r="I108" s="69"/>
      <c r="J108" s="69"/>
      <c r="K108" s="69"/>
      <c r="L108" s="69"/>
      <c r="M108" s="69"/>
      <c r="N108" s="69"/>
      <c r="O108" s="70">
        <f t="shared" ref="O108:W108" si="22">SUM(O105:O107)</f>
        <v>42</v>
      </c>
      <c r="P108" s="70">
        <f t="shared" si="22"/>
        <v>0</v>
      </c>
      <c r="Q108" s="70">
        <f t="shared" si="22"/>
        <v>3</v>
      </c>
      <c r="R108" s="70">
        <f t="shared" si="22"/>
        <v>0</v>
      </c>
      <c r="S108" s="70">
        <f t="shared" si="22"/>
        <v>42</v>
      </c>
      <c r="T108" s="70">
        <f>SUM(T107)</f>
        <v>0</v>
      </c>
      <c r="U108" s="70">
        <f t="shared" si="22"/>
        <v>3</v>
      </c>
      <c r="V108" s="70">
        <f>SUM(V107)</f>
        <v>0</v>
      </c>
      <c r="W108" s="70">
        <f t="shared" si="22"/>
        <v>3</v>
      </c>
      <c r="X108" s="70">
        <f>SUM(X107)</f>
        <v>0</v>
      </c>
      <c r="Y108" s="70">
        <f>SUM(Y105:Y107)</f>
        <v>42</v>
      </c>
      <c r="Z108" s="70">
        <f t="shared" ref="Z108:AF108" si="23">SUM(Z107)</f>
        <v>0</v>
      </c>
      <c r="AA108" s="70">
        <f>SUM(AA105:AA107)</f>
        <v>3</v>
      </c>
      <c r="AB108" s="70">
        <f t="shared" si="23"/>
        <v>0</v>
      </c>
      <c r="AC108" s="70">
        <f>SUM(AC105:AC107)</f>
        <v>3</v>
      </c>
      <c r="AD108" s="70">
        <f t="shared" si="23"/>
        <v>0</v>
      </c>
      <c r="AE108" s="70">
        <f>SUM(AE105:AE107)</f>
        <v>3</v>
      </c>
      <c r="AF108" s="70">
        <f t="shared" si="23"/>
        <v>0</v>
      </c>
      <c r="AG108" s="70">
        <f>SUM(AG105:AG107)</f>
        <v>42</v>
      </c>
      <c r="AH108" s="70">
        <f t="shared" ref="AH108:AM108" si="24">SUM(AH105:AH107)</f>
        <v>0</v>
      </c>
      <c r="AI108" s="70">
        <f t="shared" si="24"/>
        <v>3</v>
      </c>
      <c r="AJ108" s="70">
        <f t="shared" si="24"/>
        <v>0</v>
      </c>
      <c r="AK108" s="70">
        <f t="shared" si="24"/>
        <v>3</v>
      </c>
      <c r="AL108" s="70">
        <f t="shared" si="24"/>
        <v>0</v>
      </c>
      <c r="AM108" s="70">
        <f t="shared" si="24"/>
        <v>3</v>
      </c>
      <c r="AN108" s="70">
        <f>SUM(AN107)</f>
        <v>0</v>
      </c>
      <c r="AO108" s="70">
        <f t="shared" ref="AO108:AX108" si="25">SUM(AO105:AO107)</f>
        <v>42</v>
      </c>
      <c r="AP108" s="70">
        <f t="shared" si="25"/>
        <v>0</v>
      </c>
      <c r="AQ108" s="70">
        <f>SUM(AQ105:AQ107)</f>
        <v>42</v>
      </c>
      <c r="AR108" s="70">
        <f>SUM(AR105:AR107)</f>
        <v>0</v>
      </c>
      <c r="AS108" s="70">
        <f>SUM(AS105:AS107)</f>
        <v>0</v>
      </c>
      <c r="AT108" s="70"/>
      <c r="AU108" s="70">
        <f t="shared" si="25"/>
        <v>0</v>
      </c>
      <c r="AV108" s="70">
        <f t="shared" si="25"/>
        <v>0</v>
      </c>
      <c r="AW108" s="70">
        <f t="shared" si="25"/>
        <v>0</v>
      </c>
      <c r="AX108" s="70">
        <f t="shared" si="25"/>
        <v>0</v>
      </c>
    </row>
    <row r="109" spans="1:51" x14ac:dyDescent="0.2">
      <c r="A109" s="151"/>
      <c r="B109" s="152"/>
      <c r="C109" s="65"/>
      <c r="E109" s="1"/>
      <c r="F109" s="64"/>
      <c r="G109" s="155"/>
      <c r="H109" s="155"/>
      <c r="I109" s="155"/>
      <c r="J109" s="67"/>
      <c r="K109" s="74"/>
      <c r="L109" s="95"/>
      <c r="R109" s="3"/>
      <c r="AA109" s="3"/>
      <c r="AB109" s="3"/>
      <c r="AC109" s="3"/>
      <c r="AD109" s="3"/>
      <c r="AE109" s="3"/>
      <c r="AF109" s="3"/>
    </row>
    <row r="110" spans="1:51" s="62" customFormat="1" ht="15.75" x14ac:dyDescent="0.2">
      <c r="A110" s="116"/>
      <c r="B110" s="64" t="s">
        <v>335</v>
      </c>
      <c r="C110" s="64" t="s">
        <v>514</v>
      </c>
      <c r="D110" s="73" t="s">
        <v>173</v>
      </c>
      <c r="E110" s="73" t="s">
        <v>174</v>
      </c>
      <c r="F110" s="71" t="s">
        <v>10</v>
      </c>
      <c r="G110" s="71" t="s">
        <v>151</v>
      </c>
      <c r="H110" s="71" t="s">
        <v>363</v>
      </c>
      <c r="I110" s="200" t="s">
        <v>528</v>
      </c>
      <c r="J110" s="115" t="s">
        <v>243</v>
      </c>
      <c r="K110" s="74"/>
      <c r="L110" s="87"/>
      <c r="M110" s="87"/>
      <c r="N110" s="124"/>
      <c r="O110" s="67">
        <v>6</v>
      </c>
      <c r="P110" s="67"/>
      <c r="Q110" s="67">
        <v>1</v>
      </c>
      <c r="R110" s="66"/>
      <c r="S110" s="67">
        <v>6</v>
      </c>
      <c r="T110" s="67"/>
      <c r="U110" s="67">
        <v>0</v>
      </c>
      <c r="V110" s="67"/>
      <c r="W110" s="67">
        <v>1</v>
      </c>
      <c r="X110" s="67"/>
      <c r="Y110" s="67">
        <v>6</v>
      </c>
      <c r="Z110" s="67"/>
      <c r="AA110" s="66">
        <v>0</v>
      </c>
      <c r="AB110" s="66"/>
      <c r="AC110" s="66">
        <v>1</v>
      </c>
      <c r="AD110" s="66"/>
      <c r="AE110" s="66">
        <v>1</v>
      </c>
      <c r="AF110" s="66"/>
      <c r="AG110" s="67">
        <v>0</v>
      </c>
      <c r="AH110" s="67"/>
      <c r="AI110" s="67"/>
      <c r="AJ110" s="67"/>
      <c r="AK110" s="67"/>
      <c r="AL110" s="67"/>
      <c r="AM110" s="67">
        <v>0</v>
      </c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</row>
    <row r="111" spans="1:51" s="62" customFormat="1" ht="28.5" x14ac:dyDescent="0.2">
      <c r="A111" s="116"/>
      <c r="B111" s="64" t="s">
        <v>335</v>
      </c>
      <c r="C111" s="64" t="s">
        <v>514</v>
      </c>
      <c r="D111" s="73" t="s">
        <v>179</v>
      </c>
      <c r="E111" s="73" t="s">
        <v>27</v>
      </c>
      <c r="F111" s="71" t="s">
        <v>128</v>
      </c>
      <c r="G111" s="201" t="s">
        <v>512</v>
      </c>
      <c r="H111" s="71" t="s">
        <v>363</v>
      </c>
      <c r="I111" s="200" t="s">
        <v>527</v>
      </c>
      <c r="J111" s="115" t="s">
        <v>243</v>
      </c>
      <c r="K111" s="74"/>
      <c r="L111" s="87" t="s">
        <v>419</v>
      </c>
      <c r="M111" s="87"/>
      <c r="N111" s="124"/>
      <c r="O111" s="67">
        <v>18</v>
      </c>
      <c r="P111" s="67"/>
      <c r="Q111" s="67">
        <v>1</v>
      </c>
      <c r="R111" s="66"/>
      <c r="S111" s="67">
        <v>18</v>
      </c>
      <c r="T111" s="67"/>
      <c r="U111" s="67">
        <v>1</v>
      </c>
      <c r="V111" s="67"/>
      <c r="W111" s="67">
        <v>1</v>
      </c>
      <c r="X111" s="67"/>
      <c r="Y111" s="67">
        <v>18</v>
      </c>
      <c r="Z111" s="67"/>
      <c r="AA111" s="66">
        <v>1</v>
      </c>
      <c r="AB111" s="66"/>
      <c r="AC111" s="66">
        <v>1</v>
      </c>
      <c r="AD111" s="66"/>
      <c r="AE111" s="66">
        <v>1</v>
      </c>
      <c r="AF111" s="66"/>
      <c r="AG111" s="67">
        <v>18</v>
      </c>
      <c r="AH111" s="67"/>
      <c r="AI111" s="67">
        <v>1</v>
      </c>
      <c r="AJ111" s="67"/>
      <c r="AK111" s="67">
        <v>1</v>
      </c>
      <c r="AL111" s="67"/>
      <c r="AM111" s="67">
        <v>1</v>
      </c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</row>
    <row r="112" spans="1:51" s="62" customFormat="1" ht="15.75" x14ac:dyDescent="0.2">
      <c r="A112" s="116"/>
      <c r="B112" s="64" t="s">
        <v>335</v>
      </c>
      <c r="C112" s="64" t="s">
        <v>514</v>
      </c>
      <c r="D112" s="73" t="s">
        <v>175</v>
      </c>
      <c r="E112" s="73" t="s">
        <v>176</v>
      </c>
      <c r="F112" s="71" t="s">
        <v>126</v>
      </c>
      <c r="G112" s="71" t="s">
        <v>352</v>
      </c>
      <c r="H112" s="71" t="s">
        <v>363</v>
      </c>
      <c r="I112" s="200" t="s">
        <v>529</v>
      </c>
      <c r="J112" s="115" t="s">
        <v>243</v>
      </c>
      <c r="K112" s="74"/>
      <c r="L112" s="87"/>
      <c r="M112" s="87"/>
      <c r="N112" s="124"/>
      <c r="O112" s="67">
        <v>24</v>
      </c>
      <c r="P112" s="67"/>
      <c r="Q112" s="67">
        <v>1</v>
      </c>
      <c r="R112" s="66"/>
      <c r="S112" s="67">
        <v>24</v>
      </c>
      <c r="T112" s="67"/>
      <c r="U112" s="67">
        <v>1</v>
      </c>
      <c r="V112" s="67"/>
      <c r="W112" s="67">
        <v>1</v>
      </c>
      <c r="X112" s="67"/>
      <c r="Y112" s="67">
        <v>24</v>
      </c>
      <c r="Z112" s="67"/>
      <c r="AA112" s="66">
        <v>2</v>
      </c>
      <c r="AB112" s="66"/>
      <c r="AC112" s="66">
        <v>2</v>
      </c>
      <c r="AD112" s="66"/>
      <c r="AE112" s="66">
        <v>2</v>
      </c>
      <c r="AF112" s="66"/>
      <c r="AG112" s="67">
        <v>24</v>
      </c>
      <c r="AH112" s="67"/>
      <c r="AI112" s="67">
        <v>1</v>
      </c>
      <c r="AJ112" s="67"/>
      <c r="AK112" s="67">
        <v>1</v>
      </c>
      <c r="AL112" s="67"/>
      <c r="AM112" s="67">
        <v>1</v>
      </c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</row>
    <row r="113" spans="1:51" s="62" customFormat="1" ht="28.5" x14ac:dyDescent="0.2">
      <c r="A113" s="116"/>
      <c r="B113" s="64" t="s">
        <v>335</v>
      </c>
      <c r="C113" s="64" t="s">
        <v>514</v>
      </c>
      <c r="D113" s="73" t="s">
        <v>177</v>
      </c>
      <c r="E113" s="73" t="s">
        <v>178</v>
      </c>
      <c r="F113" s="71" t="s">
        <v>362</v>
      </c>
      <c r="G113" s="201" t="s">
        <v>512</v>
      </c>
      <c r="H113" s="71" t="s">
        <v>363</v>
      </c>
      <c r="I113" s="200" t="s">
        <v>527</v>
      </c>
      <c r="J113" s="115" t="s">
        <v>243</v>
      </c>
      <c r="K113" s="74">
        <v>12950</v>
      </c>
      <c r="L113" s="87" t="s">
        <v>419</v>
      </c>
      <c r="M113" s="87"/>
      <c r="N113" s="124"/>
      <c r="O113" s="67">
        <v>14</v>
      </c>
      <c r="P113" s="67"/>
      <c r="Q113" s="67">
        <v>1</v>
      </c>
      <c r="R113" s="66"/>
      <c r="S113" s="67">
        <v>14</v>
      </c>
      <c r="T113" s="67"/>
      <c r="U113" s="67">
        <v>1</v>
      </c>
      <c r="V113" s="67"/>
      <c r="W113" s="67">
        <v>1</v>
      </c>
      <c r="X113" s="67"/>
      <c r="Y113" s="67">
        <v>14</v>
      </c>
      <c r="Z113" s="67"/>
      <c r="AA113" s="66">
        <v>1</v>
      </c>
      <c r="AB113" s="66"/>
      <c r="AC113" s="66">
        <v>1</v>
      </c>
      <c r="AD113" s="66"/>
      <c r="AE113" s="66">
        <v>1</v>
      </c>
      <c r="AF113" s="66"/>
      <c r="AG113" s="67">
        <v>14</v>
      </c>
      <c r="AH113" s="67"/>
      <c r="AI113" s="67">
        <v>1</v>
      </c>
      <c r="AJ113" s="67"/>
      <c r="AK113" s="67">
        <v>1</v>
      </c>
      <c r="AL113" s="67"/>
      <c r="AM113" s="67">
        <v>1</v>
      </c>
      <c r="AN113" s="67"/>
      <c r="AO113" s="67">
        <v>14</v>
      </c>
      <c r="AP113" s="67"/>
      <c r="AQ113" s="67">
        <v>14</v>
      </c>
      <c r="AR113" s="67"/>
      <c r="AS113" s="67"/>
      <c r="AT113" s="67"/>
      <c r="AU113" s="67"/>
      <c r="AV113" s="67"/>
      <c r="AW113" s="67">
        <v>0</v>
      </c>
      <c r="AX113" s="67"/>
      <c r="AY113" s="62" t="s">
        <v>618</v>
      </c>
    </row>
    <row r="114" spans="1:51" s="135" customFormat="1" ht="15" x14ac:dyDescent="0.2">
      <c r="A114" s="138"/>
      <c r="B114" s="138" t="s">
        <v>335</v>
      </c>
      <c r="C114" s="138"/>
      <c r="D114" s="138"/>
      <c r="E114" s="138" t="s">
        <v>354</v>
      </c>
      <c r="F114" s="138"/>
      <c r="G114" s="138"/>
      <c r="H114" s="138"/>
      <c r="I114" s="199"/>
      <c r="J114" s="69"/>
      <c r="K114" s="69"/>
      <c r="L114" s="69"/>
      <c r="M114" s="69"/>
      <c r="N114" s="69"/>
      <c r="O114" s="143">
        <f>SUM(O110:O113)</f>
        <v>62</v>
      </c>
      <c r="P114" s="143">
        <f t="shared" ref="P114:AX114" si="26">SUM(P110:P113)</f>
        <v>0</v>
      </c>
      <c r="Q114" s="143">
        <f t="shared" si="26"/>
        <v>4</v>
      </c>
      <c r="R114" s="143">
        <f t="shared" si="26"/>
        <v>0</v>
      </c>
      <c r="S114" s="143">
        <f>SUM(S110:S113)</f>
        <v>62</v>
      </c>
      <c r="T114" s="143">
        <f t="shared" si="26"/>
        <v>0</v>
      </c>
      <c r="U114" s="143">
        <f t="shared" si="26"/>
        <v>3</v>
      </c>
      <c r="V114" s="143">
        <f t="shared" si="26"/>
        <v>0</v>
      </c>
      <c r="W114" s="143">
        <f t="shared" si="26"/>
        <v>4</v>
      </c>
      <c r="X114" s="143">
        <f t="shared" si="26"/>
        <v>0</v>
      </c>
      <c r="Y114" s="143">
        <f>SUM(Y110:Y113)</f>
        <v>62</v>
      </c>
      <c r="Z114" s="143">
        <f t="shared" si="26"/>
        <v>0</v>
      </c>
      <c r="AA114" s="143">
        <f t="shared" si="26"/>
        <v>4</v>
      </c>
      <c r="AB114" s="143">
        <f t="shared" si="26"/>
        <v>0</v>
      </c>
      <c r="AC114" s="143">
        <f t="shared" si="26"/>
        <v>5</v>
      </c>
      <c r="AD114" s="143">
        <f t="shared" si="26"/>
        <v>0</v>
      </c>
      <c r="AE114" s="143">
        <f t="shared" si="26"/>
        <v>5</v>
      </c>
      <c r="AF114" s="143">
        <f t="shared" si="26"/>
        <v>0</v>
      </c>
      <c r="AG114" s="143">
        <f>SUM(AG110:AG113)</f>
        <v>56</v>
      </c>
      <c r="AH114" s="143">
        <f t="shared" si="26"/>
        <v>0</v>
      </c>
      <c r="AI114" s="143">
        <f t="shared" si="26"/>
        <v>3</v>
      </c>
      <c r="AJ114" s="143">
        <f t="shared" si="26"/>
        <v>0</v>
      </c>
      <c r="AK114" s="143">
        <f t="shared" si="26"/>
        <v>3</v>
      </c>
      <c r="AL114" s="143">
        <f t="shared" si="26"/>
        <v>0</v>
      </c>
      <c r="AM114" s="143">
        <f t="shared" si="26"/>
        <v>3</v>
      </c>
      <c r="AN114" s="143">
        <f t="shared" si="26"/>
        <v>0</v>
      </c>
      <c r="AO114" s="143">
        <f t="shared" si="26"/>
        <v>14</v>
      </c>
      <c r="AP114" s="143">
        <f t="shared" si="26"/>
        <v>0</v>
      </c>
      <c r="AQ114" s="143">
        <f>SUM(AQ110:AQ113)</f>
        <v>14</v>
      </c>
      <c r="AR114" s="143">
        <f>SUM(AR110:AR113)</f>
        <v>0</v>
      </c>
      <c r="AS114" s="143">
        <f>SUM(AS110:AS113)</f>
        <v>0</v>
      </c>
      <c r="AT114" s="143"/>
      <c r="AU114" s="143">
        <f t="shared" si="26"/>
        <v>0</v>
      </c>
      <c r="AV114" s="143">
        <f t="shared" si="26"/>
        <v>0</v>
      </c>
      <c r="AW114" s="143">
        <f t="shared" si="26"/>
        <v>0</v>
      </c>
      <c r="AX114" s="143">
        <f t="shared" si="26"/>
        <v>0</v>
      </c>
    </row>
    <row r="115" spans="1:51" s="135" customFormat="1" x14ac:dyDescent="0.2">
      <c r="A115" s="144"/>
      <c r="B115" s="133"/>
      <c r="C115" s="145"/>
      <c r="D115" s="134"/>
      <c r="E115" s="134"/>
      <c r="F115" s="133"/>
      <c r="G115" s="146"/>
      <c r="H115" s="146"/>
      <c r="I115" s="146"/>
      <c r="J115" s="136"/>
      <c r="K115" s="140"/>
      <c r="L115" s="142"/>
      <c r="M115" s="142"/>
      <c r="N115" s="140"/>
      <c r="O115" s="136"/>
      <c r="P115" s="136"/>
      <c r="Q115" s="136"/>
      <c r="R115" s="137"/>
      <c r="S115" s="136"/>
      <c r="T115" s="136"/>
      <c r="U115" s="136"/>
      <c r="V115" s="136"/>
      <c r="W115" s="136"/>
      <c r="X115" s="136"/>
      <c r="Y115" s="136"/>
      <c r="Z115" s="136"/>
      <c r="AA115" s="137"/>
      <c r="AB115" s="137"/>
      <c r="AC115" s="137"/>
      <c r="AD115" s="137"/>
      <c r="AE115" s="137"/>
      <c r="AF115" s="137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</row>
    <row r="116" spans="1:51" s="62" customFormat="1" ht="28.5" x14ac:dyDescent="0.2">
      <c r="A116" s="116"/>
      <c r="B116" s="64" t="s">
        <v>343</v>
      </c>
      <c r="C116" s="64" t="s">
        <v>514</v>
      </c>
      <c r="D116" s="73" t="s">
        <v>306</v>
      </c>
      <c r="E116" s="73" t="s">
        <v>509</v>
      </c>
      <c r="F116" s="71" t="s">
        <v>128</v>
      </c>
      <c r="G116" s="201" t="s">
        <v>512</v>
      </c>
      <c r="H116" s="71" t="s">
        <v>363</v>
      </c>
      <c r="I116" s="200" t="s">
        <v>527</v>
      </c>
      <c r="J116" s="115" t="s">
        <v>243</v>
      </c>
      <c r="K116" s="74"/>
      <c r="L116" s="87"/>
      <c r="M116" s="87"/>
      <c r="N116" s="124"/>
      <c r="O116" s="67">
        <v>18</v>
      </c>
      <c r="P116" s="67"/>
      <c r="Q116" s="67">
        <v>1</v>
      </c>
      <c r="R116" s="66"/>
      <c r="S116" s="67">
        <v>18</v>
      </c>
      <c r="T116" s="67"/>
      <c r="U116" s="67">
        <v>1</v>
      </c>
      <c r="V116" s="67"/>
      <c r="W116" s="67">
        <v>1</v>
      </c>
      <c r="X116" s="67"/>
      <c r="Y116" s="67">
        <v>18</v>
      </c>
      <c r="Z116" s="67"/>
      <c r="AA116" s="66">
        <v>1</v>
      </c>
      <c r="AB116" s="66"/>
      <c r="AC116" s="66">
        <v>1</v>
      </c>
      <c r="AD116" s="66"/>
      <c r="AE116" s="66">
        <v>1</v>
      </c>
      <c r="AF116" s="66"/>
      <c r="AG116" s="67">
        <v>18</v>
      </c>
      <c r="AH116" s="67"/>
      <c r="AI116" s="67">
        <v>1</v>
      </c>
      <c r="AJ116" s="67"/>
      <c r="AK116" s="67">
        <v>1</v>
      </c>
      <c r="AL116" s="67"/>
      <c r="AM116" s="67">
        <v>1</v>
      </c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</row>
    <row r="117" spans="1:51" s="135" customFormat="1" ht="15" x14ac:dyDescent="0.2">
      <c r="A117" s="138"/>
      <c r="B117" s="138" t="s">
        <v>343</v>
      </c>
      <c r="C117" s="138"/>
      <c r="D117" s="138"/>
      <c r="E117" s="138" t="s">
        <v>354</v>
      </c>
      <c r="F117" s="138"/>
      <c r="G117" s="138"/>
      <c r="H117" s="138"/>
      <c r="I117" s="199"/>
      <c r="J117" s="69"/>
      <c r="K117" s="69"/>
      <c r="L117" s="69"/>
      <c r="M117" s="69"/>
      <c r="N117" s="69"/>
      <c r="O117" s="143">
        <f t="shared" ref="O117:AF117" si="27">SUM(O116:O116)</f>
        <v>18</v>
      </c>
      <c r="P117" s="143">
        <f t="shared" si="27"/>
        <v>0</v>
      </c>
      <c r="Q117" s="143">
        <f t="shared" si="27"/>
        <v>1</v>
      </c>
      <c r="R117" s="143">
        <f t="shared" si="27"/>
        <v>0</v>
      </c>
      <c r="S117" s="143">
        <f>SUM(S116:S116)</f>
        <v>18</v>
      </c>
      <c r="T117" s="143">
        <f t="shared" si="27"/>
        <v>0</v>
      </c>
      <c r="U117" s="143">
        <f t="shared" si="27"/>
        <v>1</v>
      </c>
      <c r="V117" s="143">
        <f t="shared" si="27"/>
        <v>0</v>
      </c>
      <c r="W117" s="143">
        <f t="shared" si="27"/>
        <v>1</v>
      </c>
      <c r="X117" s="143">
        <f t="shared" si="27"/>
        <v>0</v>
      </c>
      <c r="Y117" s="143">
        <f>SUM(Y116:Y116)</f>
        <v>18</v>
      </c>
      <c r="Z117" s="143">
        <f t="shared" si="27"/>
        <v>0</v>
      </c>
      <c r="AA117" s="143">
        <f t="shared" si="27"/>
        <v>1</v>
      </c>
      <c r="AB117" s="143">
        <f t="shared" si="27"/>
        <v>0</v>
      </c>
      <c r="AC117" s="143">
        <f t="shared" si="27"/>
        <v>1</v>
      </c>
      <c r="AD117" s="143">
        <f t="shared" si="27"/>
        <v>0</v>
      </c>
      <c r="AE117" s="143">
        <f t="shared" si="27"/>
        <v>1</v>
      </c>
      <c r="AF117" s="143">
        <f t="shared" si="27"/>
        <v>0</v>
      </c>
      <c r="AG117" s="143">
        <f>SUM(AG116:AG116)</f>
        <v>18</v>
      </c>
      <c r="AH117" s="143">
        <f t="shared" ref="AH117:AX117" si="28">SUM(AH116:AH116)</f>
        <v>0</v>
      </c>
      <c r="AI117" s="143">
        <f t="shared" si="28"/>
        <v>1</v>
      </c>
      <c r="AJ117" s="143">
        <f t="shared" si="28"/>
        <v>0</v>
      </c>
      <c r="AK117" s="143">
        <f t="shared" si="28"/>
        <v>1</v>
      </c>
      <c r="AL117" s="143">
        <f t="shared" si="28"/>
        <v>0</v>
      </c>
      <c r="AM117" s="143">
        <f t="shared" si="28"/>
        <v>1</v>
      </c>
      <c r="AN117" s="143">
        <f t="shared" si="28"/>
        <v>0</v>
      </c>
      <c r="AO117" s="143">
        <f t="shared" si="28"/>
        <v>0</v>
      </c>
      <c r="AP117" s="143">
        <f t="shared" si="28"/>
        <v>0</v>
      </c>
      <c r="AQ117" s="143">
        <f>SUM(AQ116:AQ116)</f>
        <v>0</v>
      </c>
      <c r="AR117" s="143">
        <f>SUM(AR116:AR116)</f>
        <v>0</v>
      </c>
      <c r="AS117" s="143">
        <f>SUM(AS116:AS116)</f>
        <v>0</v>
      </c>
      <c r="AT117" s="143"/>
      <c r="AU117" s="143">
        <f t="shared" si="28"/>
        <v>0</v>
      </c>
      <c r="AV117" s="143">
        <f t="shared" si="28"/>
        <v>0</v>
      </c>
      <c r="AW117" s="143">
        <f t="shared" si="28"/>
        <v>0</v>
      </c>
      <c r="AX117" s="143">
        <f t="shared" si="28"/>
        <v>0</v>
      </c>
    </row>
    <row r="118" spans="1:51" s="135" customFormat="1" x14ac:dyDescent="0.2">
      <c r="A118" s="144"/>
      <c r="B118" s="133"/>
      <c r="C118" s="145"/>
      <c r="D118" s="134"/>
      <c r="E118" s="134"/>
      <c r="F118" s="133"/>
      <c r="G118" s="146"/>
      <c r="H118" s="146"/>
      <c r="I118" s="146"/>
      <c r="J118" s="136"/>
      <c r="K118" s="140"/>
      <c r="L118" s="142"/>
      <c r="M118" s="142"/>
      <c r="N118" s="140"/>
      <c r="O118" s="136"/>
      <c r="P118" s="136"/>
      <c r="Q118" s="136"/>
      <c r="R118" s="137"/>
      <c r="S118" s="136"/>
      <c r="T118" s="136"/>
      <c r="U118" s="136"/>
      <c r="V118" s="136"/>
      <c r="W118" s="136"/>
      <c r="X118" s="136"/>
      <c r="Y118" s="136"/>
      <c r="Z118" s="136"/>
      <c r="AA118" s="137"/>
      <c r="AB118" s="137"/>
      <c r="AC118" s="137"/>
      <c r="AD118" s="137"/>
      <c r="AE118" s="137"/>
      <c r="AF118" s="137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</row>
    <row r="119" spans="1:51" s="62" customFormat="1" ht="15.75" x14ac:dyDescent="0.2">
      <c r="A119" s="116"/>
      <c r="B119" s="64" t="s">
        <v>321</v>
      </c>
      <c r="C119" s="64" t="s">
        <v>514</v>
      </c>
      <c r="D119" s="73" t="s">
        <v>39</v>
      </c>
      <c r="E119" s="73" t="s">
        <v>40</v>
      </c>
      <c r="F119" s="71" t="s">
        <v>360</v>
      </c>
      <c r="G119" s="201" t="s">
        <v>532</v>
      </c>
      <c r="H119" s="71" t="s">
        <v>363</v>
      </c>
      <c r="I119" s="200" t="s">
        <v>531</v>
      </c>
      <c r="J119" s="115" t="s">
        <v>243</v>
      </c>
      <c r="K119" s="74"/>
      <c r="L119" s="87" t="s">
        <v>419</v>
      </c>
      <c r="M119" s="87"/>
      <c r="N119" s="124"/>
      <c r="O119" s="67">
        <v>14</v>
      </c>
      <c r="P119" s="67"/>
      <c r="Q119" s="67">
        <v>1</v>
      </c>
      <c r="R119" s="66"/>
      <c r="S119" s="67">
        <v>14</v>
      </c>
      <c r="T119" s="67"/>
      <c r="U119" s="67">
        <v>1</v>
      </c>
      <c r="V119" s="67"/>
      <c r="W119" s="67">
        <v>1</v>
      </c>
      <c r="X119" s="67"/>
      <c r="Y119" s="67">
        <v>14</v>
      </c>
      <c r="Z119" s="67"/>
      <c r="AA119" s="66">
        <v>1</v>
      </c>
      <c r="AB119" s="66"/>
      <c r="AC119" s="66">
        <v>1</v>
      </c>
      <c r="AD119" s="66"/>
      <c r="AE119" s="66">
        <v>1</v>
      </c>
      <c r="AF119" s="66"/>
      <c r="AG119" s="67">
        <v>14</v>
      </c>
      <c r="AH119" s="67"/>
      <c r="AI119" s="67">
        <v>1</v>
      </c>
      <c r="AJ119" s="67"/>
      <c r="AK119" s="67">
        <v>1</v>
      </c>
      <c r="AL119" s="67"/>
      <c r="AM119" s="67">
        <v>1</v>
      </c>
      <c r="AN119" s="67"/>
      <c r="AO119" s="67">
        <v>14</v>
      </c>
      <c r="AP119" s="67"/>
      <c r="AQ119" s="67">
        <v>14</v>
      </c>
      <c r="AR119" s="67"/>
      <c r="AS119" s="67"/>
      <c r="AT119" s="67"/>
      <c r="AU119" s="67"/>
      <c r="AV119" s="67"/>
      <c r="AW119" s="67">
        <v>14</v>
      </c>
      <c r="AX119" s="67"/>
    </row>
    <row r="120" spans="1:51" s="135" customFormat="1" ht="15" x14ac:dyDescent="0.2">
      <c r="A120" s="138"/>
      <c r="B120" s="138" t="s">
        <v>321</v>
      </c>
      <c r="C120" s="138"/>
      <c r="D120" s="138"/>
      <c r="E120" s="138" t="s">
        <v>354</v>
      </c>
      <c r="F120" s="138"/>
      <c r="G120" s="138"/>
      <c r="H120" s="138"/>
      <c r="I120" s="199"/>
      <c r="J120" s="69"/>
      <c r="K120" s="69"/>
      <c r="L120" s="69"/>
      <c r="M120" s="69"/>
      <c r="N120" s="69"/>
      <c r="O120" s="143">
        <f t="shared" ref="O120:AF120" si="29">SUM(O119:O119)</f>
        <v>14</v>
      </c>
      <c r="P120" s="143">
        <f t="shared" si="29"/>
        <v>0</v>
      </c>
      <c r="Q120" s="143">
        <f t="shared" si="29"/>
        <v>1</v>
      </c>
      <c r="R120" s="143">
        <f t="shared" si="29"/>
        <v>0</v>
      </c>
      <c r="S120" s="143">
        <f>SUM(S119:S119)</f>
        <v>14</v>
      </c>
      <c r="T120" s="143">
        <f t="shared" si="29"/>
        <v>0</v>
      </c>
      <c r="U120" s="143">
        <f t="shared" si="29"/>
        <v>1</v>
      </c>
      <c r="V120" s="143">
        <f t="shared" si="29"/>
        <v>0</v>
      </c>
      <c r="W120" s="143">
        <f t="shared" si="29"/>
        <v>1</v>
      </c>
      <c r="X120" s="143">
        <f t="shared" si="29"/>
        <v>0</v>
      </c>
      <c r="Y120" s="143">
        <f>SUM(Y119:Y119)</f>
        <v>14</v>
      </c>
      <c r="Z120" s="143">
        <f t="shared" si="29"/>
        <v>0</v>
      </c>
      <c r="AA120" s="143">
        <f t="shared" si="29"/>
        <v>1</v>
      </c>
      <c r="AB120" s="143">
        <f t="shared" si="29"/>
        <v>0</v>
      </c>
      <c r="AC120" s="143">
        <f t="shared" si="29"/>
        <v>1</v>
      </c>
      <c r="AD120" s="143">
        <f t="shared" si="29"/>
        <v>0</v>
      </c>
      <c r="AE120" s="143">
        <f t="shared" si="29"/>
        <v>1</v>
      </c>
      <c r="AF120" s="143">
        <f t="shared" si="29"/>
        <v>0</v>
      </c>
      <c r="AG120" s="143">
        <f>SUM(AG119:AG119)</f>
        <v>14</v>
      </c>
      <c r="AH120" s="143">
        <f t="shared" ref="AH120:AX120" si="30">SUM(AH119:AH119)</f>
        <v>0</v>
      </c>
      <c r="AI120" s="143">
        <f t="shared" si="30"/>
        <v>1</v>
      </c>
      <c r="AJ120" s="143">
        <f t="shared" si="30"/>
        <v>0</v>
      </c>
      <c r="AK120" s="143">
        <f t="shared" si="30"/>
        <v>1</v>
      </c>
      <c r="AL120" s="143">
        <f t="shared" si="30"/>
        <v>0</v>
      </c>
      <c r="AM120" s="143">
        <f t="shared" si="30"/>
        <v>1</v>
      </c>
      <c r="AN120" s="143">
        <f t="shared" si="30"/>
        <v>0</v>
      </c>
      <c r="AO120" s="143">
        <f t="shared" si="30"/>
        <v>14</v>
      </c>
      <c r="AP120" s="143">
        <f t="shared" si="30"/>
        <v>0</v>
      </c>
      <c r="AQ120" s="143">
        <f>SUM(AQ119:AQ119)</f>
        <v>14</v>
      </c>
      <c r="AR120" s="143">
        <f>SUM(AR119:AR119)</f>
        <v>0</v>
      </c>
      <c r="AS120" s="143">
        <f>SUM(AS119:AS119)</f>
        <v>0</v>
      </c>
      <c r="AT120" s="143"/>
      <c r="AU120" s="143">
        <f t="shared" si="30"/>
        <v>0</v>
      </c>
      <c r="AV120" s="143">
        <f t="shared" si="30"/>
        <v>0</v>
      </c>
      <c r="AW120" s="143">
        <f t="shared" si="30"/>
        <v>14</v>
      </c>
      <c r="AX120" s="143">
        <f t="shared" si="30"/>
        <v>0</v>
      </c>
    </row>
    <row r="121" spans="1:51" s="135" customFormat="1" x14ac:dyDescent="0.2">
      <c r="A121" s="147"/>
      <c r="B121" s="146"/>
      <c r="C121" s="141"/>
      <c r="D121" s="134"/>
      <c r="E121" s="134"/>
      <c r="F121" s="148"/>
      <c r="G121" s="146"/>
      <c r="H121" s="146"/>
      <c r="I121" s="146"/>
      <c r="J121" s="136"/>
      <c r="K121" s="140"/>
      <c r="L121" s="150"/>
      <c r="M121" s="150"/>
      <c r="N121" s="140"/>
      <c r="O121" s="136"/>
      <c r="P121" s="136"/>
      <c r="Q121" s="136"/>
      <c r="R121" s="137"/>
      <c r="S121" s="136"/>
      <c r="T121" s="136"/>
      <c r="U121" s="136"/>
      <c r="V121" s="136"/>
      <c r="W121" s="136"/>
      <c r="X121" s="136"/>
      <c r="Y121" s="136"/>
      <c r="Z121" s="136"/>
      <c r="AA121" s="137"/>
      <c r="AB121" s="137"/>
      <c r="AC121" s="137"/>
      <c r="AD121" s="137"/>
      <c r="AE121" s="137"/>
      <c r="AF121" s="137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</row>
    <row r="122" spans="1:51" s="135" customFormat="1" x14ac:dyDescent="0.2">
      <c r="A122" s="144"/>
      <c r="B122" s="133" t="s">
        <v>348</v>
      </c>
      <c r="C122" s="64" t="s">
        <v>514</v>
      </c>
      <c r="D122" s="134" t="s">
        <v>59</v>
      </c>
      <c r="E122" s="134" t="s">
        <v>89</v>
      </c>
      <c r="F122" s="133" t="s">
        <v>125</v>
      </c>
      <c r="G122" s="146" t="s">
        <v>151</v>
      </c>
      <c r="H122" s="146" t="s">
        <v>363</v>
      </c>
      <c r="I122" s="200" t="s">
        <v>528</v>
      </c>
      <c r="J122" s="136" t="s">
        <v>449</v>
      </c>
      <c r="K122" s="140"/>
      <c r="L122" s="142"/>
      <c r="M122" s="142"/>
      <c r="N122" s="140"/>
      <c r="O122" s="136">
        <v>6</v>
      </c>
      <c r="P122" s="136"/>
      <c r="Q122" s="136">
        <v>1</v>
      </c>
      <c r="R122" s="137"/>
      <c r="S122" s="136">
        <v>6</v>
      </c>
      <c r="T122" s="136"/>
      <c r="U122" s="67">
        <v>1</v>
      </c>
      <c r="V122" s="67"/>
      <c r="W122" s="67">
        <v>0</v>
      </c>
      <c r="X122" s="136"/>
      <c r="Y122" s="136">
        <v>6</v>
      </c>
      <c r="Z122" s="136"/>
      <c r="AA122" s="66">
        <v>1</v>
      </c>
      <c r="AB122" s="66"/>
      <c r="AC122" s="66">
        <v>0</v>
      </c>
      <c r="AD122" s="66"/>
      <c r="AE122" s="66">
        <v>0</v>
      </c>
      <c r="AF122" s="137"/>
      <c r="AG122" s="136">
        <v>0</v>
      </c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35" t="s">
        <v>450</v>
      </c>
    </row>
    <row r="123" spans="1:51" s="135" customFormat="1" ht="28.5" x14ac:dyDescent="0.2">
      <c r="A123" s="144"/>
      <c r="B123" s="133" t="s">
        <v>348</v>
      </c>
      <c r="C123" s="64" t="s">
        <v>514</v>
      </c>
      <c r="D123" s="134" t="s">
        <v>60</v>
      </c>
      <c r="E123" s="134" t="s">
        <v>61</v>
      </c>
      <c r="F123" s="133" t="s">
        <v>407</v>
      </c>
      <c r="G123" s="201" t="s">
        <v>512</v>
      </c>
      <c r="H123" s="146" t="s">
        <v>363</v>
      </c>
      <c r="I123" s="200" t="s">
        <v>527</v>
      </c>
      <c r="J123" s="136" t="s">
        <v>243</v>
      </c>
      <c r="K123" s="140"/>
      <c r="L123" s="142" t="s">
        <v>419</v>
      </c>
      <c r="M123" s="142"/>
      <c r="N123" s="140"/>
      <c r="O123" s="136">
        <v>14</v>
      </c>
      <c r="P123" s="136"/>
      <c r="Q123" s="136">
        <v>1</v>
      </c>
      <c r="R123" s="137"/>
      <c r="S123" s="136">
        <v>14</v>
      </c>
      <c r="T123" s="136"/>
      <c r="U123" s="67">
        <v>1</v>
      </c>
      <c r="V123" s="67"/>
      <c r="W123" s="67">
        <v>1</v>
      </c>
      <c r="X123" s="136"/>
      <c r="Y123" s="136">
        <v>14</v>
      </c>
      <c r="Z123" s="136"/>
      <c r="AA123" s="66">
        <v>1</v>
      </c>
      <c r="AB123" s="66"/>
      <c r="AC123" s="66">
        <v>1</v>
      </c>
      <c r="AD123" s="66"/>
      <c r="AE123" s="66">
        <v>1</v>
      </c>
      <c r="AF123" s="137"/>
      <c r="AG123" s="136">
        <v>14</v>
      </c>
      <c r="AH123" s="136"/>
      <c r="AI123" s="136">
        <v>1</v>
      </c>
      <c r="AJ123" s="136"/>
      <c r="AK123" s="136">
        <v>1</v>
      </c>
      <c r="AL123" s="136"/>
      <c r="AM123" s="136">
        <v>1</v>
      </c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</row>
    <row r="124" spans="1:51" s="135" customFormat="1" ht="15" x14ac:dyDescent="0.2">
      <c r="A124" s="69"/>
      <c r="B124" s="69" t="s">
        <v>348</v>
      </c>
      <c r="C124" s="69"/>
      <c r="D124" s="69"/>
      <c r="E124" s="69" t="s">
        <v>354</v>
      </c>
      <c r="F124" s="69"/>
      <c r="G124" s="69"/>
      <c r="H124" s="69"/>
      <c r="I124" s="69"/>
      <c r="J124" s="69"/>
      <c r="K124" s="69"/>
      <c r="L124" s="69"/>
      <c r="M124" s="69"/>
      <c r="N124" s="69"/>
      <c r="O124" s="70">
        <f>SUM(O122:O123)</f>
        <v>20</v>
      </c>
      <c r="P124" s="70">
        <f t="shared" ref="P124:AX124" si="31">SUM(P122:P123)</f>
        <v>0</v>
      </c>
      <c r="Q124" s="70">
        <f t="shared" si="31"/>
        <v>2</v>
      </c>
      <c r="R124" s="70">
        <f t="shared" si="31"/>
        <v>0</v>
      </c>
      <c r="S124" s="70">
        <f t="shared" si="31"/>
        <v>20</v>
      </c>
      <c r="T124" s="70">
        <f t="shared" si="31"/>
        <v>0</v>
      </c>
      <c r="U124" s="70">
        <f t="shared" si="31"/>
        <v>2</v>
      </c>
      <c r="V124" s="70">
        <f t="shared" si="31"/>
        <v>0</v>
      </c>
      <c r="W124" s="70">
        <f t="shared" si="31"/>
        <v>1</v>
      </c>
      <c r="X124" s="70">
        <f t="shared" si="31"/>
        <v>0</v>
      </c>
      <c r="Y124" s="70">
        <f t="shared" si="31"/>
        <v>20</v>
      </c>
      <c r="Z124" s="70">
        <f t="shared" si="31"/>
        <v>0</v>
      </c>
      <c r="AA124" s="70">
        <f t="shared" si="31"/>
        <v>2</v>
      </c>
      <c r="AB124" s="70">
        <f t="shared" si="31"/>
        <v>0</v>
      </c>
      <c r="AC124" s="70">
        <f t="shared" si="31"/>
        <v>1</v>
      </c>
      <c r="AD124" s="70">
        <f t="shared" si="31"/>
        <v>0</v>
      </c>
      <c r="AE124" s="70">
        <f t="shared" si="31"/>
        <v>1</v>
      </c>
      <c r="AF124" s="70">
        <f t="shared" si="31"/>
        <v>0</v>
      </c>
      <c r="AG124" s="70">
        <f t="shared" si="31"/>
        <v>14</v>
      </c>
      <c r="AH124" s="70">
        <f t="shared" si="31"/>
        <v>0</v>
      </c>
      <c r="AI124" s="70">
        <f t="shared" si="31"/>
        <v>1</v>
      </c>
      <c r="AJ124" s="70">
        <f t="shared" si="31"/>
        <v>0</v>
      </c>
      <c r="AK124" s="70">
        <f t="shared" si="31"/>
        <v>1</v>
      </c>
      <c r="AL124" s="70">
        <f t="shared" si="31"/>
        <v>0</v>
      </c>
      <c r="AM124" s="70">
        <f t="shared" si="31"/>
        <v>1</v>
      </c>
      <c r="AN124" s="70">
        <f t="shared" si="31"/>
        <v>0</v>
      </c>
      <c r="AO124" s="70">
        <f t="shared" si="31"/>
        <v>0</v>
      </c>
      <c r="AP124" s="70">
        <f t="shared" si="31"/>
        <v>0</v>
      </c>
      <c r="AQ124" s="70">
        <f>SUM(AQ122:AQ123)</f>
        <v>0</v>
      </c>
      <c r="AR124" s="70">
        <f>SUM(AR122:AR123)</f>
        <v>0</v>
      </c>
      <c r="AS124" s="70">
        <f>SUM(AS122:AS123)</f>
        <v>0</v>
      </c>
      <c r="AT124" s="70"/>
      <c r="AU124" s="70">
        <f t="shared" si="31"/>
        <v>0</v>
      </c>
      <c r="AV124" s="70">
        <f t="shared" si="31"/>
        <v>0</v>
      </c>
      <c r="AW124" s="70">
        <f t="shared" si="31"/>
        <v>0</v>
      </c>
      <c r="AX124" s="70">
        <f t="shared" si="31"/>
        <v>0</v>
      </c>
    </row>
    <row r="125" spans="1:51" s="135" customFormat="1" ht="15" x14ac:dyDescent="0.2">
      <c r="A125" s="30"/>
      <c r="B125" s="30"/>
      <c r="C125" s="30"/>
      <c r="D125" s="30"/>
      <c r="E125" s="30"/>
      <c r="F125" s="30"/>
      <c r="G125" s="30"/>
      <c r="H125" s="30"/>
      <c r="I125" s="30"/>
      <c r="J125" s="136"/>
      <c r="K125" s="140"/>
      <c r="L125" s="150"/>
      <c r="M125" s="150"/>
      <c r="N125" s="140"/>
      <c r="O125" s="136"/>
      <c r="P125" s="136"/>
      <c r="Q125" s="136"/>
      <c r="R125" s="137"/>
      <c r="S125" s="136"/>
      <c r="T125" s="136"/>
      <c r="U125" s="136"/>
      <c r="V125" s="136"/>
      <c r="W125" s="136"/>
      <c r="X125" s="136"/>
      <c r="Y125" s="136"/>
      <c r="Z125" s="136"/>
      <c r="AA125" s="137"/>
      <c r="AB125" s="137"/>
      <c r="AC125" s="137"/>
      <c r="AD125" s="137"/>
      <c r="AE125" s="137"/>
      <c r="AF125" s="137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</row>
    <row r="126" spans="1:51" s="135" customFormat="1" ht="28.5" x14ac:dyDescent="0.2">
      <c r="A126" s="144"/>
      <c r="B126" s="133" t="s">
        <v>322</v>
      </c>
      <c r="C126" s="64" t="s">
        <v>514</v>
      </c>
      <c r="D126" s="134">
        <v>4264331</v>
      </c>
      <c r="E126" s="134" t="s">
        <v>380</v>
      </c>
      <c r="F126" s="133" t="s">
        <v>361</v>
      </c>
      <c r="G126" s="201" t="s">
        <v>512</v>
      </c>
      <c r="H126" s="146" t="s">
        <v>361</v>
      </c>
      <c r="I126" s="200" t="s">
        <v>527</v>
      </c>
      <c r="J126" s="136" t="s">
        <v>243</v>
      </c>
      <c r="K126" s="140"/>
      <c r="L126" s="142"/>
      <c r="M126" s="142"/>
      <c r="N126" s="140"/>
      <c r="O126" s="136">
        <v>14</v>
      </c>
      <c r="P126" s="136"/>
      <c r="Q126" s="136">
        <v>1</v>
      </c>
      <c r="R126" s="137"/>
      <c r="S126" s="136">
        <v>14</v>
      </c>
      <c r="T126" s="136"/>
      <c r="U126" s="67">
        <v>1</v>
      </c>
      <c r="V126" s="67"/>
      <c r="W126" s="67">
        <v>1</v>
      </c>
      <c r="X126" s="136"/>
      <c r="Y126" s="136">
        <v>14</v>
      </c>
      <c r="Z126" s="136"/>
      <c r="AA126" s="66">
        <v>1</v>
      </c>
      <c r="AB126" s="66"/>
      <c r="AC126" s="66">
        <v>1</v>
      </c>
      <c r="AD126" s="66"/>
      <c r="AE126" s="66">
        <v>1</v>
      </c>
      <c r="AF126" s="137"/>
      <c r="AG126" s="136">
        <v>14</v>
      </c>
      <c r="AH126" s="136"/>
      <c r="AI126" s="136">
        <v>1</v>
      </c>
      <c r="AJ126" s="136"/>
      <c r="AK126" s="136">
        <v>1</v>
      </c>
      <c r="AL126" s="136"/>
      <c r="AM126" s="136">
        <v>1</v>
      </c>
      <c r="AN126" s="136"/>
      <c r="AO126" s="136">
        <v>14</v>
      </c>
      <c r="AP126" s="136"/>
      <c r="AQ126" s="136">
        <v>14</v>
      </c>
      <c r="AR126" s="136"/>
      <c r="AS126" s="136">
        <v>14</v>
      </c>
      <c r="AT126" s="136"/>
      <c r="AU126" s="136"/>
      <c r="AV126" s="136"/>
      <c r="AW126" s="136">
        <v>14</v>
      </c>
      <c r="AX126" s="136"/>
    </row>
    <row r="127" spans="1:51" s="135" customFormat="1" x14ac:dyDescent="0.2">
      <c r="A127" s="144"/>
      <c r="B127" s="133" t="s">
        <v>322</v>
      </c>
      <c r="C127" s="64" t="s">
        <v>514</v>
      </c>
      <c r="D127" s="134" t="s">
        <v>43</v>
      </c>
      <c r="E127" s="134" t="s">
        <v>44</v>
      </c>
      <c r="F127" s="133" t="s">
        <v>128</v>
      </c>
      <c r="G127" s="146" t="s">
        <v>352</v>
      </c>
      <c r="H127" s="146" t="s">
        <v>363</v>
      </c>
      <c r="I127" s="200" t="s">
        <v>529</v>
      </c>
      <c r="J127" s="136" t="s">
        <v>243</v>
      </c>
      <c r="K127" s="140">
        <v>15496</v>
      </c>
      <c r="L127" s="142"/>
      <c r="M127" s="142"/>
      <c r="N127" s="140"/>
      <c r="O127" s="136">
        <v>24</v>
      </c>
      <c r="P127" s="136"/>
      <c r="Q127" s="136">
        <v>1</v>
      </c>
      <c r="R127" s="137"/>
      <c r="S127" s="136">
        <v>24</v>
      </c>
      <c r="T127" s="136"/>
      <c r="U127" s="67">
        <v>1</v>
      </c>
      <c r="V127" s="67"/>
      <c r="W127" s="67">
        <v>1</v>
      </c>
      <c r="X127" s="136"/>
      <c r="Y127" s="136">
        <v>24</v>
      </c>
      <c r="Z127" s="136"/>
      <c r="AA127" s="66">
        <v>2</v>
      </c>
      <c r="AB127" s="66"/>
      <c r="AC127" s="66">
        <v>2</v>
      </c>
      <c r="AD127" s="66"/>
      <c r="AE127" s="66">
        <v>2</v>
      </c>
      <c r="AF127" s="137"/>
      <c r="AG127" s="136">
        <v>24</v>
      </c>
      <c r="AH127" s="136"/>
      <c r="AI127" s="136">
        <v>1</v>
      </c>
      <c r="AJ127" s="136"/>
      <c r="AK127" s="136">
        <v>1</v>
      </c>
      <c r="AL127" s="136"/>
      <c r="AM127" s="136">
        <v>1</v>
      </c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</row>
    <row r="128" spans="1:51" s="135" customFormat="1" x14ac:dyDescent="0.2">
      <c r="A128" s="144"/>
      <c r="B128" s="133" t="s">
        <v>322</v>
      </c>
      <c r="C128" s="64" t="s">
        <v>514</v>
      </c>
      <c r="D128" s="134" t="s">
        <v>359</v>
      </c>
      <c r="E128" s="134" t="s">
        <v>358</v>
      </c>
      <c r="F128" s="133" t="s">
        <v>357</v>
      </c>
      <c r="G128" s="201" t="s">
        <v>532</v>
      </c>
      <c r="H128" s="146" t="s">
        <v>357</v>
      </c>
      <c r="I128" s="200" t="s">
        <v>531</v>
      </c>
      <c r="J128" s="136" t="s">
        <v>243</v>
      </c>
      <c r="K128" s="140"/>
      <c r="L128" s="142"/>
      <c r="M128" s="142"/>
      <c r="N128" s="140"/>
      <c r="O128" s="136">
        <v>14</v>
      </c>
      <c r="P128" s="136"/>
      <c r="Q128" s="136">
        <v>1</v>
      </c>
      <c r="R128" s="137"/>
      <c r="S128" s="136">
        <v>14</v>
      </c>
      <c r="T128" s="136"/>
      <c r="U128" s="67">
        <v>1</v>
      </c>
      <c r="V128" s="67"/>
      <c r="W128" s="67">
        <v>1</v>
      </c>
      <c r="X128" s="136"/>
      <c r="Y128" s="136">
        <v>14</v>
      </c>
      <c r="Z128" s="136"/>
      <c r="AA128" s="66">
        <v>1</v>
      </c>
      <c r="AB128" s="66"/>
      <c r="AC128" s="66">
        <v>1</v>
      </c>
      <c r="AD128" s="66"/>
      <c r="AE128" s="66">
        <v>1</v>
      </c>
      <c r="AF128" s="137"/>
      <c r="AG128" s="136">
        <v>14</v>
      </c>
      <c r="AH128" s="136"/>
      <c r="AI128" s="136">
        <v>1</v>
      </c>
      <c r="AJ128" s="136"/>
      <c r="AK128" s="136">
        <v>1</v>
      </c>
      <c r="AL128" s="136"/>
      <c r="AM128" s="136">
        <v>1</v>
      </c>
      <c r="AN128" s="136"/>
      <c r="AO128" s="136">
        <v>14</v>
      </c>
      <c r="AP128" s="136"/>
      <c r="AQ128" s="136">
        <v>14</v>
      </c>
      <c r="AR128" s="136"/>
      <c r="AS128" s="136"/>
      <c r="AT128" s="136"/>
      <c r="AU128" s="136"/>
      <c r="AV128" s="136"/>
      <c r="AW128" s="136">
        <v>14</v>
      </c>
      <c r="AX128" s="136"/>
    </row>
    <row r="129" spans="1:51" s="135" customFormat="1" ht="15" x14ac:dyDescent="0.2">
      <c r="A129" s="138"/>
      <c r="B129" s="138" t="s">
        <v>322</v>
      </c>
      <c r="C129" s="138"/>
      <c r="D129" s="138"/>
      <c r="E129" s="138" t="s">
        <v>354</v>
      </c>
      <c r="F129" s="138"/>
      <c r="G129" s="138"/>
      <c r="H129" s="138"/>
      <c r="I129" s="199"/>
      <c r="J129" s="69"/>
      <c r="K129" s="69"/>
      <c r="L129" s="69"/>
      <c r="M129" s="69"/>
      <c r="N129" s="69"/>
      <c r="O129" s="143">
        <f>SUM(O126:O128)</f>
        <v>52</v>
      </c>
      <c r="P129" s="143">
        <f t="shared" ref="P129:AX129" si="32">SUM(P126:P128)</f>
        <v>0</v>
      </c>
      <c r="Q129" s="143">
        <f t="shared" si="32"/>
        <v>3</v>
      </c>
      <c r="R129" s="143">
        <f t="shared" si="32"/>
        <v>0</v>
      </c>
      <c r="S129" s="143">
        <f t="shared" si="32"/>
        <v>52</v>
      </c>
      <c r="T129" s="143">
        <f t="shared" si="32"/>
        <v>0</v>
      </c>
      <c r="U129" s="143">
        <f t="shared" si="32"/>
        <v>3</v>
      </c>
      <c r="V129" s="143">
        <f t="shared" si="32"/>
        <v>0</v>
      </c>
      <c r="W129" s="143">
        <f t="shared" si="32"/>
        <v>3</v>
      </c>
      <c r="X129" s="143">
        <f t="shared" si="32"/>
        <v>0</v>
      </c>
      <c r="Y129" s="143">
        <f t="shared" si="32"/>
        <v>52</v>
      </c>
      <c r="Z129" s="143">
        <f t="shared" si="32"/>
        <v>0</v>
      </c>
      <c r="AA129" s="143">
        <f t="shared" si="32"/>
        <v>4</v>
      </c>
      <c r="AB129" s="143">
        <f t="shared" si="32"/>
        <v>0</v>
      </c>
      <c r="AC129" s="143">
        <f t="shared" si="32"/>
        <v>4</v>
      </c>
      <c r="AD129" s="143">
        <f t="shared" si="32"/>
        <v>0</v>
      </c>
      <c r="AE129" s="143">
        <f t="shared" si="32"/>
        <v>4</v>
      </c>
      <c r="AF129" s="143">
        <f t="shared" si="32"/>
        <v>0</v>
      </c>
      <c r="AG129" s="143">
        <f t="shared" si="32"/>
        <v>52</v>
      </c>
      <c r="AH129" s="143">
        <f t="shared" si="32"/>
        <v>0</v>
      </c>
      <c r="AI129" s="143">
        <f t="shared" si="32"/>
        <v>3</v>
      </c>
      <c r="AJ129" s="143">
        <f t="shared" si="32"/>
        <v>0</v>
      </c>
      <c r="AK129" s="143">
        <f t="shared" si="32"/>
        <v>3</v>
      </c>
      <c r="AL129" s="143">
        <f t="shared" si="32"/>
        <v>0</v>
      </c>
      <c r="AM129" s="143">
        <f t="shared" si="32"/>
        <v>3</v>
      </c>
      <c r="AN129" s="143">
        <f t="shared" si="32"/>
        <v>0</v>
      </c>
      <c r="AO129" s="143">
        <f t="shared" si="32"/>
        <v>28</v>
      </c>
      <c r="AP129" s="143">
        <f t="shared" si="32"/>
        <v>0</v>
      </c>
      <c r="AQ129" s="143">
        <f>SUM(AQ126:AQ128)</f>
        <v>28</v>
      </c>
      <c r="AR129" s="143">
        <f>SUM(AR126:AR128)</f>
        <v>0</v>
      </c>
      <c r="AS129" s="143">
        <f>SUM(AS126:AS128)</f>
        <v>14</v>
      </c>
      <c r="AT129" s="143"/>
      <c r="AU129" s="143">
        <f t="shared" si="32"/>
        <v>0</v>
      </c>
      <c r="AV129" s="143">
        <f t="shared" si="32"/>
        <v>0</v>
      </c>
      <c r="AW129" s="143">
        <f t="shared" si="32"/>
        <v>28</v>
      </c>
      <c r="AX129" s="143">
        <f t="shared" si="32"/>
        <v>0</v>
      </c>
    </row>
    <row r="130" spans="1:51" s="135" customFormat="1" x14ac:dyDescent="0.2">
      <c r="A130" s="147"/>
      <c r="B130" s="146"/>
      <c r="C130" s="141"/>
      <c r="D130" s="134"/>
      <c r="E130" s="134"/>
      <c r="F130" s="146"/>
      <c r="G130" s="146"/>
      <c r="H130" s="146"/>
      <c r="I130" s="146"/>
      <c r="J130" s="136"/>
      <c r="K130" s="149"/>
      <c r="L130" s="150"/>
      <c r="M130" s="150"/>
      <c r="N130" s="140"/>
      <c r="O130" s="136"/>
      <c r="P130" s="136"/>
      <c r="Q130" s="136"/>
      <c r="R130" s="137"/>
      <c r="S130" s="136"/>
      <c r="T130" s="136"/>
      <c r="U130" s="136"/>
      <c r="V130" s="136"/>
      <c r="W130" s="136"/>
      <c r="X130" s="136"/>
      <c r="Y130" s="136"/>
      <c r="Z130" s="136"/>
      <c r="AA130" s="137"/>
      <c r="AB130" s="137"/>
      <c r="AC130" s="137"/>
      <c r="AD130" s="137"/>
      <c r="AE130" s="137"/>
      <c r="AF130" s="137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</row>
    <row r="131" spans="1:51" s="135" customFormat="1" x14ac:dyDescent="0.2">
      <c r="A131" s="144"/>
      <c r="B131" s="133" t="s">
        <v>325</v>
      </c>
      <c r="C131" s="64" t="s">
        <v>514</v>
      </c>
      <c r="D131" s="134" t="s">
        <v>249</v>
      </c>
      <c r="E131" s="134" t="s">
        <v>75</v>
      </c>
      <c r="F131" s="133" t="s">
        <v>128</v>
      </c>
      <c r="G131" s="146" t="s">
        <v>352</v>
      </c>
      <c r="H131" s="146" t="s">
        <v>363</v>
      </c>
      <c r="I131" s="200" t="s">
        <v>529</v>
      </c>
      <c r="J131" s="136" t="s">
        <v>243</v>
      </c>
      <c r="K131" s="140"/>
      <c r="L131" s="142"/>
      <c r="M131" s="142"/>
      <c r="N131" s="140"/>
      <c r="O131" s="136">
        <v>24</v>
      </c>
      <c r="P131" s="136"/>
      <c r="Q131" s="136">
        <v>1</v>
      </c>
      <c r="R131" s="137"/>
      <c r="S131" s="136">
        <v>24</v>
      </c>
      <c r="T131" s="136"/>
      <c r="U131" s="67">
        <v>1</v>
      </c>
      <c r="V131" s="67"/>
      <c r="W131" s="67">
        <v>1</v>
      </c>
      <c r="X131" s="136"/>
      <c r="Y131" s="136">
        <v>24</v>
      </c>
      <c r="Z131" s="136"/>
      <c r="AA131" s="66">
        <v>2</v>
      </c>
      <c r="AB131" s="66"/>
      <c r="AC131" s="66">
        <v>2</v>
      </c>
      <c r="AD131" s="66"/>
      <c r="AE131" s="66">
        <v>2</v>
      </c>
      <c r="AF131" s="137"/>
      <c r="AG131" s="136">
        <v>24</v>
      </c>
      <c r="AH131" s="136"/>
      <c r="AI131" s="136">
        <v>1</v>
      </c>
      <c r="AJ131" s="136"/>
      <c r="AK131" s="136">
        <v>1</v>
      </c>
      <c r="AL131" s="136"/>
      <c r="AM131" s="136">
        <v>1</v>
      </c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</row>
    <row r="132" spans="1:51" s="135" customFormat="1" ht="28.5" x14ac:dyDescent="0.2">
      <c r="A132" s="144"/>
      <c r="B132" s="133" t="s">
        <v>325</v>
      </c>
      <c r="C132" s="64" t="s">
        <v>514</v>
      </c>
      <c r="D132" s="134" t="s">
        <v>247</v>
      </c>
      <c r="E132" s="134" t="s">
        <v>248</v>
      </c>
      <c r="F132" s="133" t="s">
        <v>129</v>
      </c>
      <c r="G132" s="201" t="s">
        <v>512</v>
      </c>
      <c r="H132" s="146" t="s">
        <v>363</v>
      </c>
      <c r="I132" s="200" t="s">
        <v>527</v>
      </c>
      <c r="J132" s="136" t="s">
        <v>243</v>
      </c>
      <c r="K132" s="140"/>
      <c r="L132" s="142"/>
      <c r="M132" s="142"/>
      <c r="N132" s="140"/>
      <c r="O132" s="136">
        <v>18</v>
      </c>
      <c r="P132" s="136"/>
      <c r="Q132" s="136">
        <v>1</v>
      </c>
      <c r="R132" s="137"/>
      <c r="S132" s="136">
        <v>18</v>
      </c>
      <c r="T132" s="136"/>
      <c r="U132" s="67">
        <v>1</v>
      </c>
      <c r="V132" s="67"/>
      <c r="W132" s="67">
        <v>1</v>
      </c>
      <c r="X132" s="136"/>
      <c r="Y132" s="136">
        <v>18</v>
      </c>
      <c r="Z132" s="136"/>
      <c r="AA132" s="66">
        <v>1</v>
      </c>
      <c r="AB132" s="66"/>
      <c r="AC132" s="66">
        <v>1</v>
      </c>
      <c r="AD132" s="66"/>
      <c r="AE132" s="66">
        <v>1</v>
      </c>
      <c r="AF132" s="137"/>
      <c r="AG132" s="136">
        <v>18</v>
      </c>
      <c r="AH132" s="136"/>
      <c r="AI132" s="67">
        <v>1</v>
      </c>
      <c r="AJ132" s="67"/>
      <c r="AK132" s="67">
        <v>1</v>
      </c>
      <c r="AL132" s="136"/>
      <c r="AM132" s="136">
        <v>1</v>
      </c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</row>
    <row r="133" spans="1:51" s="135" customFormat="1" x14ac:dyDescent="0.2">
      <c r="A133" s="144" t="s">
        <v>30</v>
      </c>
      <c r="B133" s="139" t="s">
        <v>325</v>
      </c>
      <c r="C133" s="64" t="s">
        <v>514</v>
      </c>
      <c r="D133" s="134" t="s">
        <v>185</v>
      </c>
      <c r="E133" s="134" t="s">
        <v>186</v>
      </c>
      <c r="F133" s="139" t="s">
        <v>126</v>
      </c>
      <c r="G133" s="146" t="s">
        <v>242</v>
      </c>
      <c r="H133" s="146" t="s">
        <v>363</v>
      </c>
      <c r="I133" s="200" t="s">
        <v>530</v>
      </c>
      <c r="J133" s="136" t="s">
        <v>243</v>
      </c>
      <c r="K133" s="140">
        <v>14634</v>
      </c>
      <c r="L133" s="142"/>
      <c r="M133" s="142"/>
      <c r="N133" s="140"/>
      <c r="O133" s="136">
        <v>24</v>
      </c>
      <c r="P133" s="136"/>
      <c r="Q133" s="136">
        <v>1</v>
      </c>
      <c r="R133" s="137"/>
      <c r="S133" s="136">
        <v>24</v>
      </c>
      <c r="T133" s="136"/>
      <c r="U133" s="67">
        <v>1</v>
      </c>
      <c r="V133" s="67"/>
      <c r="W133" s="67">
        <v>1</v>
      </c>
      <c r="X133" s="136"/>
      <c r="Y133" s="136">
        <v>24</v>
      </c>
      <c r="Z133" s="136"/>
      <c r="AA133" s="66">
        <v>2</v>
      </c>
      <c r="AB133" s="66"/>
      <c r="AC133" s="66">
        <v>2</v>
      </c>
      <c r="AD133" s="66"/>
      <c r="AE133" s="66">
        <v>2</v>
      </c>
      <c r="AF133" s="137"/>
      <c r="AG133" s="136">
        <v>24</v>
      </c>
      <c r="AH133" s="136"/>
      <c r="AI133" s="136">
        <v>1</v>
      </c>
      <c r="AJ133" s="136"/>
      <c r="AK133" s="136">
        <v>1</v>
      </c>
      <c r="AL133" s="136"/>
      <c r="AM133" s="136">
        <v>1</v>
      </c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</row>
    <row r="134" spans="1:51" s="135" customFormat="1" ht="15" x14ac:dyDescent="0.2">
      <c r="A134" s="138"/>
      <c r="B134" s="138" t="s">
        <v>325</v>
      </c>
      <c r="C134" s="138"/>
      <c r="D134" s="138"/>
      <c r="E134" s="138" t="s">
        <v>354</v>
      </c>
      <c r="F134" s="138"/>
      <c r="G134" s="138"/>
      <c r="H134" s="138"/>
      <c r="I134" s="138"/>
      <c r="J134" s="138"/>
      <c r="K134" s="138"/>
      <c r="L134" s="138"/>
      <c r="M134" s="138"/>
      <c r="N134" s="138"/>
      <c r="O134" s="143">
        <f>SUM(O131:O133)</f>
        <v>66</v>
      </c>
      <c r="P134" s="143">
        <f t="shared" ref="P134:AX134" si="33">SUM(P131:P133)</f>
        <v>0</v>
      </c>
      <c r="Q134" s="143">
        <f t="shared" si="33"/>
        <v>3</v>
      </c>
      <c r="R134" s="143">
        <f t="shared" si="33"/>
        <v>0</v>
      </c>
      <c r="S134" s="143">
        <f>SUM(S131:S133)</f>
        <v>66</v>
      </c>
      <c r="T134" s="143">
        <f t="shared" si="33"/>
        <v>0</v>
      </c>
      <c r="U134" s="143">
        <f t="shared" si="33"/>
        <v>3</v>
      </c>
      <c r="V134" s="143">
        <f t="shared" si="33"/>
        <v>0</v>
      </c>
      <c r="W134" s="143">
        <f t="shared" si="33"/>
        <v>3</v>
      </c>
      <c r="X134" s="143">
        <f t="shared" si="33"/>
        <v>0</v>
      </c>
      <c r="Y134" s="143">
        <f>SUM(Y131:Y133)</f>
        <v>66</v>
      </c>
      <c r="Z134" s="143">
        <f t="shared" si="33"/>
        <v>0</v>
      </c>
      <c r="AA134" s="143">
        <f t="shared" si="33"/>
        <v>5</v>
      </c>
      <c r="AB134" s="143">
        <f t="shared" si="33"/>
        <v>0</v>
      </c>
      <c r="AC134" s="143">
        <f t="shared" si="33"/>
        <v>5</v>
      </c>
      <c r="AD134" s="143">
        <f t="shared" si="33"/>
        <v>0</v>
      </c>
      <c r="AE134" s="143">
        <f t="shared" si="33"/>
        <v>5</v>
      </c>
      <c r="AF134" s="143">
        <f t="shared" si="33"/>
        <v>0</v>
      </c>
      <c r="AG134" s="143">
        <f>SUM(AG131:AG133)</f>
        <v>66</v>
      </c>
      <c r="AH134" s="143">
        <f t="shared" si="33"/>
        <v>0</v>
      </c>
      <c r="AI134" s="143">
        <f t="shared" si="33"/>
        <v>3</v>
      </c>
      <c r="AJ134" s="143">
        <f t="shared" si="33"/>
        <v>0</v>
      </c>
      <c r="AK134" s="143">
        <f t="shared" si="33"/>
        <v>3</v>
      </c>
      <c r="AL134" s="143">
        <f t="shared" si="33"/>
        <v>0</v>
      </c>
      <c r="AM134" s="143">
        <f t="shared" si="33"/>
        <v>3</v>
      </c>
      <c r="AN134" s="143">
        <f t="shared" si="33"/>
        <v>0</v>
      </c>
      <c r="AO134" s="143">
        <f t="shared" si="33"/>
        <v>0</v>
      </c>
      <c r="AP134" s="143">
        <f t="shared" si="33"/>
        <v>0</v>
      </c>
      <c r="AQ134" s="143">
        <f>SUM(AQ131:AQ133)</f>
        <v>0</v>
      </c>
      <c r="AR134" s="143">
        <f>SUM(AR131:AR133)</f>
        <v>0</v>
      </c>
      <c r="AS134" s="143">
        <f>SUM(AS131:AS133)</f>
        <v>0</v>
      </c>
      <c r="AT134" s="143"/>
      <c r="AU134" s="143">
        <f t="shared" si="33"/>
        <v>0</v>
      </c>
      <c r="AV134" s="143">
        <f t="shared" si="33"/>
        <v>0</v>
      </c>
      <c r="AW134" s="143">
        <f t="shared" si="33"/>
        <v>0</v>
      </c>
      <c r="AX134" s="143">
        <f t="shared" si="33"/>
        <v>0</v>
      </c>
    </row>
    <row r="135" spans="1:51" s="135" customFormat="1" x14ac:dyDescent="0.2">
      <c r="A135" s="144"/>
      <c r="B135" s="139"/>
      <c r="C135" s="145"/>
      <c r="D135" s="134"/>
      <c r="E135" s="134"/>
      <c r="F135" s="139"/>
      <c r="G135" s="146"/>
      <c r="H135" s="146"/>
      <c r="I135" s="146"/>
      <c r="J135" s="136"/>
      <c r="K135" s="140"/>
      <c r="L135" s="142"/>
      <c r="M135" s="142"/>
      <c r="N135" s="140"/>
      <c r="O135" s="136"/>
      <c r="P135" s="136"/>
      <c r="Q135" s="136"/>
      <c r="R135" s="137"/>
      <c r="S135" s="136"/>
      <c r="T135" s="136"/>
      <c r="U135" s="136"/>
      <c r="V135" s="136"/>
      <c r="W135" s="136"/>
      <c r="X135" s="136"/>
      <c r="Y135" s="136"/>
      <c r="Z135" s="136"/>
      <c r="AA135" s="137"/>
      <c r="AB135" s="137"/>
      <c r="AC135" s="137"/>
      <c r="AD135" s="137"/>
      <c r="AE135" s="137"/>
      <c r="AF135" s="137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</row>
    <row r="136" spans="1:51" ht="28.5" x14ac:dyDescent="0.2">
      <c r="A136" s="151"/>
      <c r="B136" s="152" t="s">
        <v>351</v>
      </c>
      <c r="C136" s="64" t="s">
        <v>514</v>
      </c>
      <c r="D136" s="1" t="s">
        <v>310</v>
      </c>
      <c r="E136" s="1" t="s">
        <v>311</v>
      </c>
      <c r="F136" s="67" t="s">
        <v>438</v>
      </c>
      <c r="G136" s="201" t="s">
        <v>512</v>
      </c>
      <c r="H136" s="146" t="s">
        <v>363</v>
      </c>
      <c r="I136" s="200" t="s">
        <v>527</v>
      </c>
      <c r="J136" s="115" t="s">
        <v>243</v>
      </c>
      <c r="K136" s="74"/>
      <c r="L136" s="87" t="s">
        <v>419</v>
      </c>
      <c r="O136" s="11">
        <v>14</v>
      </c>
      <c r="Q136" s="11">
        <v>1</v>
      </c>
      <c r="R136" s="3"/>
      <c r="S136" s="11">
        <v>14</v>
      </c>
      <c r="U136" s="67">
        <v>1</v>
      </c>
      <c r="V136" s="67"/>
      <c r="W136" s="67">
        <v>1</v>
      </c>
      <c r="Y136" s="11">
        <v>14</v>
      </c>
      <c r="AA136" s="3">
        <v>1</v>
      </c>
      <c r="AB136" s="3"/>
      <c r="AC136" s="3">
        <v>1</v>
      </c>
      <c r="AD136" s="3"/>
      <c r="AE136" s="3">
        <v>1</v>
      </c>
      <c r="AF136" s="3"/>
      <c r="AG136" s="11">
        <v>14</v>
      </c>
      <c r="AI136" s="11">
        <v>1</v>
      </c>
      <c r="AK136" s="11">
        <v>1</v>
      </c>
      <c r="AM136" s="11">
        <v>1</v>
      </c>
      <c r="AY136" s="2" t="s">
        <v>511</v>
      </c>
    </row>
    <row r="137" spans="1:51" s="62" customFormat="1" ht="15" x14ac:dyDescent="0.2">
      <c r="A137" s="69"/>
      <c r="B137" s="69" t="s">
        <v>351</v>
      </c>
      <c r="C137" s="69"/>
      <c r="D137" s="69"/>
      <c r="E137" s="69" t="s">
        <v>354</v>
      </c>
      <c r="F137" s="69"/>
      <c r="G137" s="69"/>
      <c r="H137" s="69"/>
      <c r="I137" s="69"/>
      <c r="J137" s="69"/>
      <c r="K137" s="69"/>
      <c r="L137" s="69"/>
      <c r="M137" s="69"/>
      <c r="N137" s="69"/>
      <c r="O137" s="70">
        <f>SUM(O136)</f>
        <v>14</v>
      </c>
      <c r="P137" s="70">
        <f t="shared" ref="P137:AX137" si="34">SUM(P136)</f>
        <v>0</v>
      </c>
      <c r="Q137" s="70">
        <f t="shared" si="34"/>
        <v>1</v>
      </c>
      <c r="R137" s="70">
        <f t="shared" si="34"/>
        <v>0</v>
      </c>
      <c r="S137" s="70">
        <f t="shared" si="34"/>
        <v>14</v>
      </c>
      <c r="T137" s="70">
        <f t="shared" si="34"/>
        <v>0</v>
      </c>
      <c r="U137" s="70">
        <f t="shared" si="34"/>
        <v>1</v>
      </c>
      <c r="V137" s="70">
        <f t="shared" si="34"/>
        <v>0</v>
      </c>
      <c r="W137" s="70">
        <f t="shared" si="34"/>
        <v>1</v>
      </c>
      <c r="X137" s="70">
        <f t="shared" si="34"/>
        <v>0</v>
      </c>
      <c r="Y137" s="70">
        <f t="shared" si="34"/>
        <v>14</v>
      </c>
      <c r="Z137" s="70">
        <f t="shared" si="34"/>
        <v>0</v>
      </c>
      <c r="AA137" s="70">
        <f t="shared" si="34"/>
        <v>1</v>
      </c>
      <c r="AB137" s="70">
        <f t="shared" si="34"/>
        <v>0</v>
      </c>
      <c r="AC137" s="70">
        <f t="shared" si="34"/>
        <v>1</v>
      </c>
      <c r="AD137" s="70">
        <f t="shared" si="34"/>
        <v>0</v>
      </c>
      <c r="AE137" s="70">
        <f t="shared" si="34"/>
        <v>1</v>
      </c>
      <c r="AF137" s="70">
        <f t="shared" si="34"/>
        <v>0</v>
      </c>
      <c r="AG137" s="70">
        <f t="shared" si="34"/>
        <v>14</v>
      </c>
      <c r="AH137" s="70">
        <f t="shared" si="34"/>
        <v>0</v>
      </c>
      <c r="AI137" s="70">
        <f t="shared" si="34"/>
        <v>1</v>
      </c>
      <c r="AJ137" s="70">
        <f t="shared" si="34"/>
        <v>0</v>
      </c>
      <c r="AK137" s="70">
        <f t="shared" si="34"/>
        <v>1</v>
      </c>
      <c r="AL137" s="70">
        <f t="shared" si="34"/>
        <v>0</v>
      </c>
      <c r="AM137" s="70">
        <f t="shared" si="34"/>
        <v>1</v>
      </c>
      <c r="AN137" s="70">
        <f t="shared" si="34"/>
        <v>0</v>
      </c>
      <c r="AO137" s="70">
        <f t="shared" si="34"/>
        <v>0</v>
      </c>
      <c r="AP137" s="70">
        <f t="shared" si="34"/>
        <v>0</v>
      </c>
      <c r="AQ137" s="70">
        <f>SUM(AQ136)</f>
        <v>0</v>
      </c>
      <c r="AR137" s="70">
        <f>SUM(AR136)</f>
        <v>0</v>
      </c>
      <c r="AS137" s="70">
        <f>SUM(AS136)</f>
        <v>0</v>
      </c>
      <c r="AT137" s="70"/>
      <c r="AU137" s="70">
        <f t="shared" si="34"/>
        <v>0</v>
      </c>
      <c r="AV137" s="70">
        <f t="shared" si="34"/>
        <v>0</v>
      </c>
      <c r="AW137" s="70">
        <f t="shared" si="34"/>
        <v>0</v>
      </c>
      <c r="AX137" s="70">
        <f t="shared" si="34"/>
        <v>0</v>
      </c>
    </row>
    <row r="138" spans="1:51" s="164" customFormat="1" x14ac:dyDescent="0.2">
      <c r="A138" s="157"/>
      <c r="B138" s="158"/>
      <c r="C138" s="153"/>
      <c r="D138" s="159"/>
      <c r="E138" s="159"/>
      <c r="F138" s="158"/>
      <c r="G138" s="146"/>
      <c r="H138" s="146"/>
      <c r="I138" s="198"/>
      <c r="J138" s="160"/>
      <c r="K138" s="161"/>
      <c r="L138" s="162"/>
      <c r="M138" s="162"/>
      <c r="N138" s="161"/>
      <c r="O138" s="160"/>
      <c r="P138" s="160"/>
      <c r="Q138" s="160"/>
      <c r="R138" s="163"/>
      <c r="S138" s="160"/>
      <c r="T138" s="160"/>
      <c r="U138" s="160"/>
      <c r="V138" s="160"/>
      <c r="W138" s="160"/>
      <c r="X138" s="160"/>
      <c r="Y138" s="160"/>
      <c r="Z138" s="160"/>
      <c r="AA138" s="163"/>
      <c r="AB138" s="163"/>
      <c r="AC138" s="163"/>
      <c r="AD138" s="163"/>
      <c r="AE138" s="163"/>
      <c r="AF138" s="163"/>
      <c r="AG138" s="160"/>
      <c r="AH138" s="160"/>
      <c r="AI138" s="160"/>
      <c r="AJ138" s="160"/>
      <c r="AK138" s="160"/>
      <c r="AL138" s="160"/>
      <c r="AM138" s="160"/>
      <c r="AN138" s="160"/>
      <c r="AO138" s="160"/>
      <c r="AP138" s="160"/>
      <c r="AQ138" s="160"/>
      <c r="AR138" s="160"/>
      <c r="AS138" s="160"/>
      <c r="AT138" s="160"/>
      <c r="AU138" s="160"/>
      <c r="AV138" s="160"/>
      <c r="AW138" s="160"/>
      <c r="AX138" s="160"/>
    </row>
    <row r="139" spans="1:51" s="62" customFormat="1" ht="28.5" x14ac:dyDescent="0.2">
      <c r="A139" s="114"/>
      <c r="B139" s="64" t="s">
        <v>330</v>
      </c>
      <c r="C139" s="64" t="s">
        <v>514</v>
      </c>
      <c r="D139" s="73" t="s">
        <v>46</v>
      </c>
      <c r="E139" s="73" t="s">
        <v>82</v>
      </c>
      <c r="F139" s="64" t="s">
        <v>128</v>
      </c>
      <c r="G139" s="201" t="s">
        <v>512</v>
      </c>
      <c r="H139" s="146" t="s">
        <v>363</v>
      </c>
      <c r="I139" s="200" t="s">
        <v>527</v>
      </c>
      <c r="J139" s="67" t="s">
        <v>243</v>
      </c>
      <c r="K139" s="125"/>
      <c r="L139" s="95"/>
      <c r="M139" s="95"/>
      <c r="N139" s="74"/>
      <c r="O139" s="67">
        <v>18</v>
      </c>
      <c r="P139" s="67"/>
      <c r="Q139" s="67">
        <v>1</v>
      </c>
      <c r="R139" s="66"/>
      <c r="S139" s="67">
        <v>18</v>
      </c>
      <c r="T139" s="67"/>
      <c r="U139" s="67">
        <v>1</v>
      </c>
      <c r="V139" s="67"/>
      <c r="W139" s="67">
        <v>1</v>
      </c>
      <c r="X139" s="67"/>
      <c r="Y139" s="67">
        <v>18</v>
      </c>
      <c r="Z139" s="67"/>
      <c r="AA139" s="66">
        <v>1</v>
      </c>
      <c r="AB139" s="66"/>
      <c r="AC139" s="66">
        <v>1</v>
      </c>
      <c r="AD139" s="66"/>
      <c r="AE139" s="66">
        <v>1</v>
      </c>
      <c r="AF139" s="66"/>
      <c r="AG139" s="67">
        <v>18</v>
      </c>
      <c r="AH139" s="67"/>
      <c r="AI139" s="67">
        <v>1</v>
      </c>
      <c r="AJ139" s="67"/>
      <c r="AK139" s="67">
        <v>1</v>
      </c>
      <c r="AL139" s="67"/>
      <c r="AM139" s="67">
        <v>1</v>
      </c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</row>
    <row r="140" spans="1:51" s="62" customFormat="1" ht="15" x14ac:dyDescent="0.2">
      <c r="A140" s="69"/>
      <c r="B140" s="69" t="s">
        <v>330</v>
      </c>
      <c r="C140" s="69"/>
      <c r="D140" s="69"/>
      <c r="E140" s="69" t="s">
        <v>354</v>
      </c>
      <c r="F140" s="69"/>
      <c r="G140" s="69"/>
      <c r="H140" s="69"/>
      <c r="I140" s="69"/>
      <c r="J140" s="69"/>
      <c r="K140" s="69"/>
      <c r="L140" s="69"/>
      <c r="M140" s="69"/>
      <c r="N140" s="69"/>
      <c r="O140" s="70">
        <f t="shared" ref="O140:AF140" si="35">SUM(O139:O139)</f>
        <v>18</v>
      </c>
      <c r="P140" s="70">
        <f t="shared" si="35"/>
        <v>0</v>
      </c>
      <c r="Q140" s="70">
        <f t="shared" si="35"/>
        <v>1</v>
      </c>
      <c r="R140" s="70">
        <f t="shared" si="35"/>
        <v>0</v>
      </c>
      <c r="S140" s="70">
        <f>SUM(S139:S139)</f>
        <v>18</v>
      </c>
      <c r="T140" s="70">
        <f t="shared" si="35"/>
        <v>0</v>
      </c>
      <c r="U140" s="70">
        <f t="shared" si="35"/>
        <v>1</v>
      </c>
      <c r="V140" s="70">
        <f t="shared" si="35"/>
        <v>0</v>
      </c>
      <c r="W140" s="70">
        <f t="shared" si="35"/>
        <v>1</v>
      </c>
      <c r="X140" s="70">
        <f t="shared" si="35"/>
        <v>0</v>
      </c>
      <c r="Y140" s="70">
        <f>SUM(Y139:Y139)</f>
        <v>18</v>
      </c>
      <c r="Z140" s="70">
        <f t="shared" si="35"/>
        <v>0</v>
      </c>
      <c r="AA140" s="70">
        <f t="shared" si="35"/>
        <v>1</v>
      </c>
      <c r="AB140" s="70">
        <f t="shared" si="35"/>
        <v>0</v>
      </c>
      <c r="AC140" s="70">
        <f t="shared" si="35"/>
        <v>1</v>
      </c>
      <c r="AD140" s="70">
        <f t="shared" si="35"/>
        <v>0</v>
      </c>
      <c r="AE140" s="70">
        <f t="shared" si="35"/>
        <v>1</v>
      </c>
      <c r="AF140" s="70">
        <f t="shared" si="35"/>
        <v>0</v>
      </c>
      <c r="AG140" s="70">
        <f>SUM(AG139:AG139)</f>
        <v>18</v>
      </c>
      <c r="AH140" s="70">
        <f t="shared" ref="AH140:AX140" si="36">SUM(AH139:AH139)</f>
        <v>0</v>
      </c>
      <c r="AI140" s="70">
        <f t="shared" si="36"/>
        <v>1</v>
      </c>
      <c r="AJ140" s="70">
        <f t="shared" si="36"/>
        <v>0</v>
      </c>
      <c r="AK140" s="70">
        <f t="shared" si="36"/>
        <v>1</v>
      </c>
      <c r="AL140" s="70">
        <f t="shared" si="36"/>
        <v>0</v>
      </c>
      <c r="AM140" s="70">
        <f t="shared" si="36"/>
        <v>1</v>
      </c>
      <c r="AN140" s="70">
        <f t="shared" si="36"/>
        <v>0</v>
      </c>
      <c r="AO140" s="70">
        <f t="shared" si="36"/>
        <v>0</v>
      </c>
      <c r="AP140" s="70">
        <f t="shared" si="36"/>
        <v>0</v>
      </c>
      <c r="AQ140" s="70">
        <f>SUM(AQ139:AQ139)</f>
        <v>0</v>
      </c>
      <c r="AR140" s="70">
        <f>SUM(AR139:AR139)</f>
        <v>0</v>
      </c>
      <c r="AS140" s="70">
        <f>SUM(AS139:AS139)</f>
        <v>0</v>
      </c>
      <c r="AT140" s="70"/>
      <c r="AU140" s="70">
        <f t="shared" si="36"/>
        <v>0</v>
      </c>
      <c r="AV140" s="70">
        <f t="shared" si="36"/>
        <v>0</v>
      </c>
      <c r="AW140" s="70">
        <f t="shared" si="36"/>
        <v>0</v>
      </c>
      <c r="AX140" s="70">
        <f t="shared" si="36"/>
        <v>0</v>
      </c>
    </row>
    <row r="141" spans="1:51" s="62" customFormat="1" x14ac:dyDescent="0.2">
      <c r="A141" s="114"/>
      <c r="B141" s="64"/>
      <c r="C141" s="65"/>
      <c r="D141" s="73"/>
      <c r="E141" s="73"/>
      <c r="F141" s="64"/>
      <c r="G141" s="71"/>
      <c r="H141" s="71"/>
      <c r="I141" s="71"/>
      <c r="J141" s="67"/>
      <c r="K141" s="125"/>
      <c r="L141" s="95"/>
      <c r="M141" s="95"/>
      <c r="N141" s="74"/>
      <c r="O141" s="67"/>
      <c r="P141" s="67"/>
      <c r="Q141" s="67"/>
      <c r="R141" s="66"/>
      <c r="S141" s="67"/>
      <c r="T141" s="67"/>
      <c r="U141" s="67"/>
      <c r="V141" s="67"/>
      <c r="W141" s="67"/>
      <c r="X141" s="67"/>
      <c r="Y141" s="67"/>
      <c r="Z141" s="67"/>
      <c r="AA141" s="66"/>
      <c r="AB141" s="66"/>
      <c r="AC141" s="66"/>
      <c r="AD141" s="66"/>
      <c r="AE141" s="66"/>
      <c r="AF141" s="66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</row>
    <row r="142" spans="1:51" s="62" customFormat="1" ht="28.5" x14ac:dyDescent="0.2">
      <c r="A142" s="75"/>
      <c r="B142" s="71" t="s">
        <v>350</v>
      </c>
      <c r="C142" s="64" t="s">
        <v>514</v>
      </c>
      <c r="D142" s="73" t="s">
        <v>316</v>
      </c>
      <c r="E142" s="73" t="s">
        <v>317</v>
      </c>
      <c r="F142" s="67" t="s">
        <v>438</v>
      </c>
      <c r="G142" s="201" t="s">
        <v>512</v>
      </c>
      <c r="H142" s="146" t="s">
        <v>363</v>
      </c>
      <c r="I142" s="200" t="s">
        <v>527</v>
      </c>
      <c r="J142" s="67" t="s">
        <v>243</v>
      </c>
      <c r="K142" s="125"/>
      <c r="L142" s="87" t="s">
        <v>419</v>
      </c>
      <c r="M142" s="112"/>
      <c r="N142" s="113"/>
      <c r="O142" s="67">
        <v>18</v>
      </c>
      <c r="P142" s="103"/>
      <c r="Q142" s="67">
        <v>1</v>
      </c>
      <c r="R142" s="103"/>
      <c r="S142" s="67">
        <v>18</v>
      </c>
      <c r="T142" s="103"/>
      <c r="U142" s="67">
        <v>1</v>
      </c>
      <c r="V142" s="67"/>
      <c r="W142" s="67">
        <v>1</v>
      </c>
      <c r="X142" s="67"/>
      <c r="Y142" s="67">
        <v>18</v>
      </c>
      <c r="Z142" s="102"/>
      <c r="AA142" s="66">
        <v>1</v>
      </c>
      <c r="AB142" s="66"/>
      <c r="AC142" s="66">
        <v>1</v>
      </c>
      <c r="AD142" s="66"/>
      <c r="AE142" s="66">
        <v>1</v>
      </c>
      <c r="AF142" s="103"/>
      <c r="AG142" s="67">
        <v>18</v>
      </c>
      <c r="AH142" s="103"/>
      <c r="AI142" s="67">
        <v>1</v>
      </c>
      <c r="AJ142" s="67"/>
      <c r="AK142" s="67">
        <v>1</v>
      </c>
      <c r="AL142" s="103"/>
      <c r="AM142" s="67">
        <v>1</v>
      </c>
      <c r="AN142" s="103"/>
      <c r="AO142" s="103"/>
      <c r="AP142" s="103"/>
      <c r="AQ142" s="103"/>
      <c r="AR142" s="103"/>
      <c r="AS142" s="103"/>
      <c r="AT142" s="103"/>
      <c r="AU142" s="103"/>
      <c r="AV142" s="103"/>
      <c r="AW142" s="103"/>
      <c r="AX142" s="103"/>
    </row>
    <row r="143" spans="1:51" s="62" customFormat="1" ht="15" x14ac:dyDescent="0.2">
      <c r="A143" s="69"/>
      <c r="B143" s="69" t="s">
        <v>350</v>
      </c>
      <c r="C143" s="69"/>
      <c r="D143" s="69"/>
      <c r="E143" s="69" t="s">
        <v>354</v>
      </c>
      <c r="F143" s="69"/>
      <c r="G143" s="69"/>
      <c r="H143" s="69"/>
      <c r="I143" s="69"/>
      <c r="J143" s="69"/>
      <c r="K143" s="69"/>
      <c r="L143" s="69"/>
      <c r="M143" s="69"/>
      <c r="N143" s="69"/>
      <c r="O143" s="70">
        <f t="shared" ref="O143:AF143" si="37">SUM(O142:O142)</f>
        <v>18</v>
      </c>
      <c r="P143" s="70">
        <f t="shared" si="37"/>
        <v>0</v>
      </c>
      <c r="Q143" s="70">
        <f t="shared" si="37"/>
        <v>1</v>
      </c>
      <c r="R143" s="70">
        <f t="shared" si="37"/>
        <v>0</v>
      </c>
      <c r="S143" s="70">
        <f>SUM(S142:S142)</f>
        <v>18</v>
      </c>
      <c r="T143" s="70">
        <f t="shared" si="37"/>
        <v>0</v>
      </c>
      <c r="U143" s="70">
        <f t="shared" si="37"/>
        <v>1</v>
      </c>
      <c r="V143" s="70">
        <f t="shared" si="37"/>
        <v>0</v>
      </c>
      <c r="W143" s="70">
        <f t="shared" si="37"/>
        <v>1</v>
      </c>
      <c r="X143" s="70">
        <f t="shared" si="37"/>
        <v>0</v>
      </c>
      <c r="Y143" s="70">
        <f>SUM(Y142:Y142)</f>
        <v>18</v>
      </c>
      <c r="Z143" s="70">
        <f t="shared" si="37"/>
        <v>0</v>
      </c>
      <c r="AA143" s="70">
        <f t="shared" si="37"/>
        <v>1</v>
      </c>
      <c r="AB143" s="70">
        <f t="shared" si="37"/>
        <v>0</v>
      </c>
      <c r="AC143" s="70">
        <f t="shared" si="37"/>
        <v>1</v>
      </c>
      <c r="AD143" s="70">
        <f t="shared" si="37"/>
        <v>0</v>
      </c>
      <c r="AE143" s="70">
        <f t="shared" si="37"/>
        <v>1</v>
      </c>
      <c r="AF143" s="70">
        <f t="shared" si="37"/>
        <v>0</v>
      </c>
      <c r="AG143" s="70">
        <f>SUM(AG142:AG142)</f>
        <v>18</v>
      </c>
      <c r="AH143" s="70">
        <f t="shared" ref="AH143:AX143" si="38">SUM(AH142:AH142)</f>
        <v>0</v>
      </c>
      <c r="AI143" s="70">
        <f t="shared" si="38"/>
        <v>1</v>
      </c>
      <c r="AJ143" s="70">
        <f t="shared" si="38"/>
        <v>0</v>
      </c>
      <c r="AK143" s="70">
        <f t="shared" si="38"/>
        <v>1</v>
      </c>
      <c r="AL143" s="70">
        <f t="shared" si="38"/>
        <v>0</v>
      </c>
      <c r="AM143" s="70">
        <f t="shared" si="38"/>
        <v>1</v>
      </c>
      <c r="AN143" s="70">
        <f t="shared" si="38"/>
        <v>0</v>
      </c>
      <c r="AO143" s="70">
        <f t="shared" si="38"/>
        <v>0</v>
      </c>
      <c r="AP143" s="70">
        <f t="shared" si="38"/>
        <v>0</v>
      </c>
      <c r="AQ143" s="70">
        <f>SUM(AQ142:AQ142)</f>
        <v>0</v>
      </c>
      <c r="AR143" s="70">
        <f>SUM(AR142:AR142)</f>
        <v>0</v>
      </c>
      <c r="AS143" s="70">
        <f>SUM(AS142:AS142)</f>
        <v>0</v>
      </c>
      <c r="AT143" s="70"/>
      <c r="AU143" s="70">
        <f t="shared" si="38"/>
        <v>0</v>
      </c>
      <c r="AV143" s="70">
        <f t="shared" si="38"/>
        <v>0</v>
      </c>
      <c r="AW143" s="70">
        <f t="shared" si="38"/>
        <v>0</v>
      </c>
      <c r="AX143" s="70">
        <f t="shared" si="38"/>
        <v>0</v>
      </c>
    </row>
    <row r="144" spans="1:51" s="62" customFormat="1" ht="15" x14ac:dyDescent="0.2">
      <c r="A144" s="75"/>
      <c r="B144" s="71"/>
      <c r="C144" s="67"/>
      <c r="D144" s="73"/>
      <c r="E144" s="73"/>
      <c r="F144" s="103"/>
      <c r="G144" s="71"/>
      <c r="H144" s="71"/>
      <c r="I144" s="71"/>
      <c r="J144" s="67"/>
      <c r="K144" s="125"/>
      <c r="L144" s="112"/>
      <c r="M144" s="112"/>
      <c r="N144" s="11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2"/>
      <c r="AA144" s="102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</row>
    <row r="145" spans="1:50" s="62" customFormat="1" x14ac:dyDescent="0.2">
      <c r="A145" s="118"/>
      <c r="B145" s="71" t="s">
        <v>345</v>
      </c>
      <c r="C145" s="64" t="s">
        <v>514</v>
      </c>
      <c r="D145" s="73" t="s">
        <v>188</v>
      </c>
      <c r="E145" s="73" t="s">
        <v>78</v>
      </c>
      <c r="F145" s="71" t="s">
        <v>128</v>
      </c>
      <c r="G145" s="71" t="s">
        <v>151</v>
      </c>
      <c r="H145" s="146" t="s">
        <v>363</v>
      </c>
      <c r="I145" s="200" t="s">
        <v>528</v>
      </c>
      <c r="J145" s="67" t="s">
        <v>243</v>
      </c>
      <c r="K145" s="126">
        <v>18600</v>
      </c>
      <c r="L145" s="95"/>
      <c r="M145" s="95"/>
      <c r="N145" s="121"/>
      <c r="O145" s="67">
        <v>6</v>
      </c>
      <c r="P145" s="67"/>
      <c r="Q145" s="67">
        <v>1</v>
      </c>
      <c r="R145" s="66"/>
      <c r="S145" s="67">
        <v>6</v>
      </c>
      <c r="T145" s="67"/>
      <c r="U145" s="67">
        <v>0</v>
      </c>
      <c r="V145" s="67"/>
      <c r="W145" s="67">
        <v>1</v>
      </c>
      <c r="X145" s="67"/>
      <c r="Y145" s="67">
        <v>6</v>
      </c>
      <c r="Z145" s="67"/>
      <c r="AA145" s="66">
        <v>0</v>
      </c>
      <c r="AB145" s="66"/>
      <c r="AC145" s="66">
        <v>1</v>
      </c>
      <c r="AD145" s="66"/>
      <c r="AE145" s="66">
        <v>1</v>
      </c>
      <c r="AF145" s="66"/>
      <c r="AG145" s="67">
        <v>0</v>
      </c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</row>
    <row r="146" spans="1:50" s="62" customFormat="1" ht="15.75" x14ac:dyDescent="0.2">
      <c r="A146" s="118"/>
      <c r="B146" s="71" t="s">
        <v>345</v>
      </c>
      <c r="C146" s="64" t="s">
        <v>514</v>
      </c>
      <c r="D146" s="73" t="s">
        <v>137</v>
      </c>
      <c r="E146" s="73" t="s">
        <v>139</v>
      </c>
      <c r="F146" s="71" t="s">
        <v>126</v>
      </c>
      <c r="G146" s="71" t="s">
        <v>242</v>
      </c>
      <c r="H146" s="146" t="s">
        <v>363</v>
      </c>
      <c r="I146" s="200" t="s">
        <v>530</v>
      </c>
      <c r="J146" s="67" t="s">
        <v>243</v>
      </c>
      <c r="K146" s="126">
        <v>9300</v>
      </c>
      <c r="L146" s="87" t="s">
        <v>419</v>
      </c>
      <c r="M146" s="95"/>
      <c r="N146" s="121"/>
      <c r="O146" s="67">
        <v>24</v>
      </c>
      <c r="P146" s="67"/>
      <c r="Q146" s="67">
        <v>1</v>
      </c>
      <c r="R146" s="66"/>
      <c r="S146" s="67">
        <v>24</v>
      </c>
      <c r="T146" s="67"/>
      <c r="U146" s="67">
        <v>1</v>
      </c>
      <c r="V146" s="67"/>
      <c r="W146" s="67">
        <v>1</v>
      </c>
      <c r="X146" s="67"/>
      <c r="Y146" s="67">
        <v>24</v>
      </c>
      <c r="Z146" s="67"/>
      <c r="AA146" s="66">
        <v>2</v>
      </c>
      <c r="AB146" s="66"/>
      <c r="AC146" s="66">
        <v>2</v>
      </c>
      <c r="AD146" s="66"/>
      <c r="AE146" s="66">
        <v>2</v>
      </c>
      <c r="AF146" s="66"/>
      <c r="AG146" s="67">
        <v>24</v>
      </c>
      <c r="AH146" s="67"/>
      <c r="AI146" s="67">
        <v>1</v>
      </c>
      <c r="AJ146" s="67"/>
      <c r="AK146" s="67">
        <v>1</v>
      </c>
      <c r="AL146" s="67"/>
      <c r="AM146" s="67">
        <v>1</v>
      </c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</row>
    <row r="147" spans="1:50" s="62" customFormat="1" ht="28.5" x14ac:dyDescent="0.2">
      <c r="A147" s="118"/>
      <c r="B147" s="71" t="s">
        <v>345</v>
      </c>
      <c r="C147" s="64" t="s">
        <v>514</v>
      </c>
      <c r="D147" s="73" t="s">
        <v>140</v>
      </c>
      <c r="E147" s="73" t="s">
        <v>141</v>
      </c>
      <c r="F147" s="71" t="s">
        <v>129</v>
      </c>
      <c r="G147" s="201" t="s">
        <v>512</v>
      </c>
      <c r="H147" s="146" t="s">
        <v>363</v>
      </c>
      <c r="I147" s="200" t="s">
        <v>527</v>
      </c>
      <c r="J147" s="67" t="s">
        <v>243</v>
      </c>
      <c r="K147" s="121"/>
      <c r="L147" s="87" t="s">
        <v>419</v>
      </c>
      <c r="M147" s="95"/>
      <c r="N147" s="121"/>
      <c r="O147" s="67">
        <v>18</v>
      </c>
      <c r="P147" s="67"/>
      <c r="Q147" s="67">
        <v>1</v>
      </c>
      <c r="R147" s="66"/>
      <c r="S147" s="67">
        <v>18</v>
      </c>
      <c r="T147" s="67"/>
      <c r="U147" s="67">
        <v>1</v>
      </c>
      <c r="V147" s="67"/>
      <c r="W147" s="67">
        <v>1</v>
      </c>
      <c r="X147" s="67"/>
      <c r="Y147" s="67">
        <v>18</v>
      </c>
      <c r="Z147" s="67"/>
      <c r="AA147" s="66">
        <v>1</v>
      </c>
      <c r="AB147" s="66"/>
      <c r="AC147" s="66">
        <v>1</v>
      </c>
      <c r="AD147" s="66"/>
      <c r="AE147" s="66">
        <v>1</v>
      </c>
      <c r="AF147" s="66"/>
      <c r="AG147" s="67">
        <v>18</v>
      </c>
      <c r="AH147" s="67"/>
      <c r="AI147" s="67">
        <v>1</v>
      </c>
      <c r="AJ147" s="67"/>
      <c r="AK147" s="67">
        <v>1</v>
      </c>
      <c r="AL147" s="67"/>
      <c r="AM147" s="67">
        <v>1</v>
      </c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</row>
    <row r="148" spans="1:50" s="62" customFormat="1" x14ac:dyDescent="0.2">
      <c r="A148" s="118"/>
      <c r="B148" s="71" t="s">
        <v>345</v>
      </c>
      <c r="C148" s="64" t="s">
        <v>514</v>
      </c>
      <c r="D148" s="73" t="s">
        <v>414</v>
      </c>
      <c r="E148" s="73" t="s">
        <v>413</v>
      </c>
      <c r="F148" s="71" t="s">
        <v>361</v>
      </c>
      <c r="G148" s="201" t="s">
        <v>532</v>
      </c>
      <c r="H148" s="71" t="s">
        <v>361</v>
      </c>
      <c r="I148" s="200" t="s">
        <v>531</v>
      </c>
      <c r="J148" s="115" t="s">
        <v>243</v>
      </c>
      <c r="K148" s="74"/>
      <c r="L148" s="95"/>
      <c r="M148" s="95"/>
      <c r="N148" s="121"/>
      <c r="O148" s="67">
        <v>12</v>
      </c>
      <c r="P148" s="67"/>
      <c r="Q148" s="67">
        <v>1</v>
      </c>
      <c r="R148" s="66"/>
      <c r="S148" s="67">
        <v>12</v>
      </c>
      <c r="T148" s="67"/>
      <c r="U148" s="67">
        <v>1</v>
      </c>
      <c r="V148" s="67"/>
      <c r="W148" s="67">
        <v>1</v>
      </c>
      <c r="X148" s="67"/>
      <c r="Y148" s="67">
        <v>12</v>
      </c>
      <c r="Z148" s="67"/>
      <c r="AA148" s="66">
        <v>1</v>
      </c>
      <c r="AB148" s="66"/>
      <c r="AC148" s="66">
        <v>1</v>
      </c>
      <c r="AD148" s="66"/>
      <c r="AE148" s="66">
        <v>1</v>
      </c>
      <c r="AF148" s="66"/>
      <c r="AG148" s="67">
        <v>12</v>
      </c>
      <c r="AH148" s="67"/>
      <c r="AI148" s="67">
        <v>1</v>
      </c>
      <c r="AJ148" s="67"/>
      <c r="AK148" s="67">
        <v>1</v>
      </c>
      <c r="AL148" s="67"/>
      <c r="AM148" s="67">
        <v>1</v>
      </c>
      <c r="AN148" s="67"/>
      <c r="AO148" s="67">
        <v>12</v>
      </c>
      <c r="AP148" s="67"/>
      <c r="AQ148" s="67">
        <v>12</v>
      </c>
      <c r="AR148" s="67"/>
      <c r="AS148" s="67">
        <v>12</v>
      </c>
      <c r="AT148" s="67"/>
      <c r="AU148" s="67"/>
      <c r="AV148" s="67"/>
      <c r="AW148" s="67">
        <v>12</v>
      </c>
      <c r="AX148" s="67"/>
    </row>
    <row r="149" spans="1:50" s="62" customFormat="1" x14ac:dyDescent="0.2">
      <c r="A149" s="118"/>
      <c r="B149" s="71" t="s">
        <v>345</v>
      </c>
      <c r="C149" s="64" t="s">
        <v>514</v>
      </c>
      <c r="D149" s="73" t="s">
        <v>136</v>
      </c>
      <c r="E149" s="73" t="s">
        <v>77</v>
      </c>
      <c r="F149" s="71" t="s">
        <v>128</v>
      </c>
      <c r="G149" s="71" t="s">
        <v>352</v>
      </c>
      <c r="H149" s="146" t="s">
        <v>363</v>
      </c>
      <c r="I149" s="200" t="s">
        <v>529</v>
      </c>
      <c r="J149" s="67" t="s">
        <v>243</v>
      </c>
      <c r="K149" s="126">
        <v>18600</v>
      </c>
      <c r="L149" s="95"/>
      <c r="M149" s="95"/>
      <c r="N149" s="121"/>
      <c r="O149" s="67">
        <v>24</v>
      </c>
      <c r="P149" s="67"/>
      <c r="Q149" s="67">
        <v>1</v>
      </c>
      <c r="R149" s="66"/>
      <c r="S149" s="67">
        <v>24</v>
      </c>
      <c r="T149" s="67"/>
      <c r="U149" s="67">
        <v>1</v>
      </c>
      <c r="V149" s="67"/>
      <c r="W149" s="67">
        <v>1</v>
      </c>
      <c r="X149" s="67"/>
      <c r="Y149" s="67">
        <v>24</v>
      </c>
      <c r="Z149" s="67"/>
      <c r="AA149" s="66">
        <v>2</v>
      </c>
      <c r="AB149" s="66"/>
      <c r="AC149" s="66">
        <v>2</v>
      </c>
      <c r="AD149" s="66"/>
      <c r="AE149" s="66">
        <v>2</v>
      </c>
      <c r="AF149" s="66"/>
      <c r="AG149" s="67">
        <v>24</v>
      </c>
      <c r="AH149" s="67"/>
      <c r="AI149" s="67">
        <v>1</v>
      </c>
      <c r="AJ149" s="67"/>
      <c r="AK149" s="67">
        <v>1</v>
      </c>
      <c r="AL149" s="67"/>
      <c r="AM149" s="67">
        <v>1</v>
      </c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</row>
    <row r="150" spans="1:50" s="62" customFormat="1" ht="15" x14ac:dyDescent="0.2">
      <c r="A150" s="69"/>
      <c r="B150" s="69" t="s">
        <v>345</v>
      </c>
      <c r="C150" s="69"/>
      <c r="D150" s="69"/>
      <c r="E150" s="69" t="s">
        <v>354</v>
      </c>
      <c r="F150" s="69"/>
      <c r="G150" s="69"/>
      <c r="H150" s="69"/>
      <c r="I150" s="69"/>
      <c r="J150" s="69"/>
      <c r="K150" s="69"/>
      <c r="L150" s="69"/>
      <c r="M150" s="69"/>
      <c r="N150" s="69"/>
      <c r="O150" s="70">
        <f>SUM(O145:O149)</f>
        <v>84</v>
      </c>
      <c r="P150" s="70">
        <f t="shared" ref="P150:AX150" si="39">SUM(P145:P149)</f>
        <v>0</v>
      </c>
      <c r="Q150" s="70">
        <f t="shared" si="39"/>
        <v>5</v>
      </c>
      <c r="R150" s="70">
        <f t="shared" si="39"/>
        <v>0</v>
      </c>
      <c r="S150" s="70">
        <f>SUM(S145:S149)</f>
        <v>84</v>
      </c>
      <c r="T150" s="70">
        <f t="shared" si="39"/>
        <v>0</v>
      </c>
      <c r="U150" s="70">
        <f t="shared" si="39"/>
        <v>4</v>
      </c>
      <c r="V150" s="70">
        <f t="shared" si="39"/>
        <v>0</v>
      </c>
      <c r="W150" s="70">
        <f t="shared" si="39"/>
        <v>5</v>
      </c>
      <c r="X150" s="70">
        <f t="shared" si="39"/>
        <v>0</v>
      </c>
      <c r="Y150" s="70">
        <f>SUM(Y145:Y149)</f>
        <v>84</v>
      </c>
      <c r="Z150" s="70">
        <f t="shared" si="39"/>
        <v>0</v>
      </c>
      <c r="AA150" s="70">
        <f t="shared" si="39"/>
        <v>6</v>
      </c>
      <c r="AB150" s="70">
        <f t="shared" si="39"/>
        <v>0</v>
      </c>
      <c r="AC150" s="70">
        <f t="shared" si="39"/>
        <v>7</v>
      </c>
      <c r="AD150" s="70">
        <f t="shared" si="39"/>
        <v>0</v>
      </c>
      <c r="AE150" s="70">
        <f>SUM(AE145:AE149)</f>
        <v>7</v>
      </c>
      <c r="AF150" s="70">
        <f>SUM(AF145:AF149)</f>
        <v>0</v>
      </c>
      <c r="AG150" s="70">
        <f>SUM(AG145:AG149)</f>
        <v>78</v>
      </c>
      <c r="AH150" s="70">
        <f t="shared" si="39"/>
        <v>0</v>
      </c>
      <c r="AI150" s="70">
        <f t="shared" si="39"/>
        <v>4</v>
      </c>
      <c r="AJ150" s="70">
        <f t="shared" si="39"/>
        <v>0</v>
      </c>
      <c r="AK150" s="70">
        <f t="shared" si="39"/>
        <v>4</v>
      </c>
      <c r="AL150" s="70">
        <f t="shared" si="39"/>
        <v>0</v>
      </c>
      <c r="AM150" s="70">
        <f t="shared" si="39"/>
        <v>4</v>
      </c>
      <c r="AN150" s="70">
        <f t="shared" si="39"/>
        <v>0</v>
      </c>
      <c r="AO150" s="70">
        <f t="shared" si="39"/>
        <v>12</v>
      </c>
      <c r="AP150" s="70">
        <f t="shared" si="39"/>
        <v>0</v>
      </c>
      <c r="AQ150" s="70">
        <f>SUM(AQ145:AQ149)</f>
        <v>12</v>
      </c>
      <c r="AR150" s="70">
        <f>SUM(AR145:AR149)</f>
        <v>0</v>
      </c>
      <c r="AS150" s="70">
        <f>SUM(AS145:AS149)</f>
        <v>12</v>
      </c>
      <c r="AT150" s="70"/>
      <c r="AU150" s="70">
        <f t="shared" si="39"/>
        <v>0</v>
      </c>
      <c r="AV150" s="70">
        <f t="shared" si="39"/>
        <v>0</v>
      </c>
      <c r="AW150" s="70">
        <f t="shared" si="39"/>
        <v>12</v>
      </c>
      <c r="AX150" s="70">
        <f t="shared" si="39"/>
        <v>0</v>
      </c>
    </row>
    <row r="151" spans="1:50" s="62" customFormat="1" x14ac:dyDescent="0.2">
      <c r="A151" s="118"/>
      <c r="B151" s="71"/>
      <c r="C151" s="72"/>
      <c r="D151" s="73"/>
      <c r="E151" s="73"/>
      <c r="F151" s="71"/>
      <c r="G151" s="71"/>
      <c r="H151" s="71"/>
      <c r="I151" s="71"/>
      <c r="J151" s="67"/>
      <c r="K151" s="126"/>
      <c r="L151" s="95"/>
      <c r="M151" s="95"/>
      <c r="N151" s="121"/>
      <c r="O151" s="67"/>
      <c r="P151" s="67"/>
      <c r="Q151" s="67"/>
      <c r="R151" s="66"/>
      <c r="S151" s="67"/>
      <c r="T151" s="67"/>
      <c r="U151" s="67"/>
      <c r="V151" s="67"/>
      <c r="W151" s="67"/>
      <c r="X151" s="67"/>
      <c r="Y151" s="67"/>
      <c r="Z151" s="67"/>
      <c r="AA151" s="66"/>
      <c r="AB151" s="66"/>
      <c r="AC151" s="66"/>
      <c r="AD151" s="66"/>
      <c r="AE151" s="66"/>
      <c r="AF151" s="66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</row>
    <row r="152" spans="1:50" s="62" customFormat="1" x14ac:dyDescent="0.2">
      <c r="A152" s="63"/>
      <c r="B152" s="71" t="s">
        <v>327</v>
      </c>
      <c r="C152" s="64" t="s">
        <v>514</v>
      </c>
      <c r="D152" s="73" t="s">
        <v>71</v>
      </c>
      <c r="E152" s="73" t="s">
        <v>72</v>
      </c>
      <c r="F152" s="79" t="s">
        <v>128</v>
      </c>
      <c r="G152" s="201" t="s">
        <v>532</v>
      </c>
      <c r="H152" s="146" t="s">
        <v>363</v>
      </c>
      <c r="I152" s="200" t="s">
        <v>531</v>
      </c>
      <c r="J152" s="67" t="s">
        <v>243</v>
      </c>
      <c r="K152" s="74"/>
      <c r="L152" s="98"/>
      <c r="M152" s="98"/>
      <c r="N152" s="98"/>
      <c r="O152" s="66">
        <v>18</v>
      </c>
      <c r="P152" s="66"/>
      <c r="Q152" s="66">
        <v>1</v>
      </c>
      <c r="R152" s="66"/>
      <c r="S152" s="66">
        <v>18</v>
      </c>
      <c r="T152" s="67"/>
      <c r="U152" s="67">
        <v>1</v>
      </c>
      <c r="V152" s="67"/>
      <c r="W152" s="67">
        <v>1</v>
      </c>
      <c r="X152" s="67"/>
      <c r="Y152" s="66">
        <v>18</v>
      </c>
      <c r="Z152" s="67"/>
      <c r="AA152" s="66">
        <v>1</v>
      </c>
      <c r="AB152" s="66"/>
      <c r="AC152" s="66">
        <v>1</v>
      </c>
      <c r="AD152" s="66"/>
      <c r="AE152" s="66">
        <v>1</v>
      </c>
      <c r="AF152" s="66"/>
      <c r="AG152" s="66">
        <v>18</v>
      </c>
      <c r="AH152" s="67"/>
      <c r="AI152" s="67">
        <v>1</v>
      </c>
      <c r="AJ152" s="67"/>
      <c r="AK152" s="67">
        <v>1</v>
      </c>
      <c r="AL152" s="67"/>
      <c r="AM152" s="67">
        <v>1</v>
      </c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</row>
    <row r="153" spans="1:50" s="62" customFormat="1" x14ac:dyDescent="0.2">
      <c r="A153" s="63"/>
      <c r="B153" s="71" t="s">
        <v>327</v>
      </c>
      <c r="C153" s="64" t="s">
        <v>514</v>
      </c>
      <c r="D153" s="73" t="s">
        <v>69</v>
      </c>
      <c r="E153" s="73" t="s">
        <v>70</v>
      </c>
      <c r="F153" s="79" t="s">
        <v>128</v>
      </c>
      <c r="G153" s="71" t="s">
        <v>151</v>
      </c>
      <c r="H153" s="146" t="s">
        <v>363</v>
      </c>
      <c r="I153" s="200" t="s">
        <v>528</v>
      </c>
      <c r="J153" s="67" t="s">
        <v>243</v>
      </c>
      <c r="K153" s="74">
        <v>17239</v>
      </c>
      <c r="L153" s="98"/>
      <c r="M153" s="98"/>
      <c r="N153" s="98"/>
      <c r="O153" s="67">
        <v>6</v>
      </c>
      <c r="P153" s="67"/>
      <c r="Q153" s="67">
        <v>1</v>
      </c>
      <c r="R153" s="66"/>
      <c r="S153" s="67">
        <v>6</v>
      </c>
      <c r="T153" s="67"/>
      <c r="U153" s="67">
        <v>1</v>
      </c>
      <c r="V153" s="67"/>
      <c r="W153" s="67">
        <v>0</v>
      </c>
      <c r="X153" s="67"/>
      <c r="Y153" s="67">
        <v>6</v>
      </c>
      <c r="Z153" s="67"/>
      <c r="AA153" s="66">
        <v>1</v>
      </c>
      <c r="AB153" s="66"/>
      <c r="AC153" s="66">
        <v>0</v>
      </c>
      <c r="AD153" s="66"/>
      <c r="AE153" s="66">
        <v>0</v>
      </c>
      <c r="AF153" s="66"/>
      <c r="AG153" s="67">
        <v>0</v>
      </c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</row>
    <row r="154" spans="1:50" s="62" customFormat="1" ht="15" x14ac:dyDescent="0.2">
      <c r="A154" s="69"/>
      <c r="B154" s="69" t="s">
        <v>327</v>
      </c>
      <c r="C154" s="69"/>
      <c r="D154" s="69"/>
      <c r="E154" s="69" t="s">
        <v>354</v>
      </c>
      <c r="F154" s="69"/>
      <c r="G154" s="69"/>
      <c r="H154" s="69"/>
      <c r="I154" s="69"/>
      <c r="J154" s="69"/>
      <c r="K154" s="69"/>
      <c r="L154" s="69"/>
      <c r="M154" s="69"/>
      <c r="N154" s="69"/>
      <c r="O154" s="70">
        <f t="shared" ref="O154:AX154" si="40">SUM(O152:O153)</f>
        <v>24</v>
      </c>
      <c r="P154" s="70">
        <f t="shared" si="40"/>
        <v>0</v>
      </c>
      <c r="Q154" s="70">
        <f t="shared" si="40"/>
        <v>2</v>
      </c>
      <c r="R154" s="70">
        <f t="shared" si="40"/>
        <v>0</v>
      </c>
      <c r="S154" s="70">
        <f t="shared" si="40"/>
        <v>24</v>
      </c>
      <c r="T154" s="70">
        <f t="shared" si="40"/>
        <v>0</v>
      </c>
      <c r="U154" s="70">
        <f t="shared" si="40"/>
        <v>2</v>
      </c>
      <c r="V154" s="70">
        <f t="shared" si="40"/>
        <v>0</v>
      </c>
      <c r="W154" s="70">
        <f t="shared" si="40"/>
        <v>1</v>
      </c>
      <c r="X154" s="70">
        <f t="shared" si="40"/>
        <v>0</v>
      </c>
      <c r="Y154" s="70">
        <f t="shared" si="40"/>
        <v>24</v>
      </c>
      <c r="Z154" s="70">
        <f t="shared" si="40"/>
        <v>0</v>
      </c>
      <c r="AA154" s="70">
        <f t="shared" si="40"/>
        <v>2</v>
      </c>
      <c r="AB154" s="70">
        <f t="shared" si="40"/>
        <v>0</v>
      </c>
      <c r="AC154" s="70">
        <f t="shared" si="40"/>
        <v>1</v>
      </c>
      <c r="AD154" s="70">
        <f t="shared" si="40"/>
        <v>0</v>
      </c>
      <c r="AE154" s="70">
        <f t="shared" si="40"/>
        <v>1</v>
      </c>
      <c r="AF154" s="70">
        <f t="shared" si="40"/>
        <v>0</v>
      </c>
      <c r="AG154" s="70">
        <f t="shared" si="40"/>
        <v>18</v>
      </c>
      <c r="AH154" s="70">
        <f t="shared" si="40"/>
        <v>0</v>
      </c>
      <c r="AI154" s="70">
        <f t="shared" si="40"/>
        <v>1</v>
      </c>
      <c r="AJ154" s="70">
        <f t="shared" si="40"/>
        <v>0</v>
      </c>
      <c r="AK154" s="70">
        <f t="shared" si="40"/>
        <v>1</v>
      </c>
      <c r="AL154" s="70">
        <f t="shared" si="40"/>
        <v>0</v>
      </c>
      <c r="AM154" s="70">
        <f t="shared" si="40"/>
        <v>1</v>
      </c>
      <c r="AN154" s="70">
        <f t="shared" si="40"/>
        <v>0</v>
      </c>
      <c r="AO154" s="70">
        <f t="shared" si="40"/>
        <v>0</v>
      </c>
      <c r="AP154" s="70">
        <f t="shared" si="40"/>
        <v>0</v>
      </c>
      <c r="AQ154" s="70">
        <f>SUM(AQ152:AQ153)</f>
        <v>0</v>
      </c>
      <c r="AR154" s="70">
        <f>SUM(AR152:AR153)</f>
        <v>0</v>
      </c>
      <c r="AS154" s="70">
        <f>SUM(AS152:AS153)</f>
        <v>0</v>
      </c>
      <c r="AT154" s="70"/>
      <c r="AU154" s="70">
        <f t="shared" si="40"/>
        <v>0</v>
      </c>
      <c r="AV154" s="70">
        <f t="shared" si="40"/>
        <v>0</v>
      </c>
      <c r="AW154" s="70">
        <f t="shared" si="40"/>
        <v>0</v>
      </c>
      <c r="AX154" s="70">
        <f t="shared" si="40"/>
        <v>0</v>
      </c>
    </row>
    <row r="155" spans="1:50" s="62" customFormat="1" x14ac:dyDescent="0.2">
      <c r="A155" s="63"/>
      <c r="B155" s="71"/>
      <c r="C155" s="72"/>
      <c r="D155" s="73"/>
      <c r="E155" s="73"/>
      <c r="F155" s="79"/>
      <c r="G155" s="71"/>
      <c r="H155" s="71"/>
      <c r="I155" s="71"/>
      <c r="J155" s="67"/>
      <c r="K155" s="74"/>
      <c r="L155" s="98"/>
      <c r="M155" s="98"/>
      <c r="N155" s="98"/>
      <c r="O155" s="67"/>
      <c r="P155" s="67"/>
      <c r="Q155" s="67"/>
      <c r="R155" s="66"/>
      <c r="S155" s="67"/>
      <c r="T155" s="67"/>
      <c r="U155" s="67"/>
      <c r="V155" s="67"/>
      <c r="W155" s="67"/>
      <c r="X155" s="67"/>
      <c r="Y155" s="67"/>
      <c r="Z155" s="67"/>
      <c r="AA155" s="66"/>
      <c r="AB155" s="66"/>
      <c r="AC155" s="66"/>
      <c r="AD155" s="66"/>
      <c r="AE155" s="66"/>
      <c r="AF155" s="66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</row>
    <row r="156" spans="1:50" s="62" customFormat="1" x14ac:dyDescent="0.2">
      <c r="A156" s="63"/>
      <c r="B156" s="64" t="s">
        <v>340</v>
      </c>
      <c r="C156" s="64" t="s">
        <v>514</v>
      </c>
      <c r="D156" s="73" t="s">
        <v>405</v>
      </c>
      <c r="E156" s="73" t="s">
        <v>406</v>
      </c>
      <c r="F156" s="146" t="s">
        <v>357</v>
      </c>
      <c r="G156" s="201" t="s">
        <v>532</v>
      </c>
      <c r="H156" s="146" t="s">
        <v>357</v>
      </c>
      <c r="I156" s="200" t="s">
        <v>531</v>
      </c>
      <c r="J156" s="115" t="s">
        <v>243</v>
      </c>
      <c r="K156" s="74"/>
      <c r="L156" s="98"/>
      <c r="M156" s="98"/>
      <c r="N156" s="98"/>
      <c r="O156" s="67">
        <v>14</v>
      </c>
      <c r="P156" s="67"/>
      <c r="Q156" s="67">
        <v>1</v>
      </c>
      <c r="R156" s="66"/>
      <c r="S156" s="67">
        <v>14</v>
      </c>
      <c r="T156" s="67"/>
      <c r="U156" s="67">
        <v>1</v>
      </c>
      <c r="V156" s="67"/>
      <c r="W156" s="67">
        <v>1</v>
      </c>
      <c r="X156" s="67"/>
      <c r="Y156" s="67">
        <v>14</v>
      </c>
      <c r="Z156" s="67"/>
      <c r="AA156" s="66">
        <v>1</v>
      </c>
      <c r="AB156" s="66"/>
      <c r="AC156" s="66">
        <v>1</v>
      </c>
      <c r="AD156" s="66"/>
      <c r="AE156" s="66">
        <v>1</v>
      </c>
      <c r="AF156" s="66"/>
      <c r="AG156" s="67">
        <v>14</v>
      </c>
      <c r="AH156" s="67"/>
      <c r="AI156" s="67">
        <v>1</v>
      </c>
      <c r="AJ156" s="67"/>
      <c r="AK156" s="67">
        <v>1</v>
      </c>
      <c r="AL156" s="67"/>
      <c r="AM156" s="67">
        <v>1</v>
      </c>
      <c r="AN156" s="67"/>
      <c r="AO156" s="67">
        <v>14</v>
      </c>
      <c r="AP156" s="67"/>
      <c r="AQ156" s="67">
        <v>14</v>
      </c>
      <c r="AR156" s="67"/>
      <c r="AS156" s="67"/>
      <c r="AT156" s="67"/>
      <c r="AU156" s="67"/>
      <c r="AV156" s="67"/>
      <c r="AW156" s="67">
        <v>14</v>
      </c>
      <c r="AX156" s="67"/>
    </row>
    <row r="157" spans="1:50" s="62" customFormat="1" x14ac:dyDescent="0.2">
      <c r="A157" s="63"/>
      <c r="B157" s="64" t="s">
        <v>340</v>
      </c>
      <c r="C157" s="64" t="s">
        <v>514</v>
      </c>
      <c r="D157" s="73" t="s">
        <v>409</v>
      </c>
      <c r="E157" s="73" t="s">
        <v>408</v>
      </c>
      <c r="F157" s="71" t="s">
        <v>361</v>
      </c>
      <c r="G157" s="201" t="s">
        <v>532</v>
      </c>
      <c r="H157" s="71" t="s">
        <v>361</v>
      </c>
      <c r="I157" s="200" t="s">
        <v>531</v>
      </c>
      <c r="J157" s="115" t="s">
        <v>243</v>
      </c>
      <c r="K157" s="74"/>
      <c r="L157" s="98"/>
      <c r="M157" s="98"/>
      <c r="N157" s="98"/>
      <c r="O157" s="67">
        <v>12</v>
      </c>
      <c r="P157" s="67"/>
      <c r="Q157" s="67">
        <v>1</v>
      </c>
      <c r="R157" s="66"/>
      <c r="S157" s="67">
        <v>12</v>
      </c>
      <c r="T157" s="67"/>
      <c r="U157" s="67">
        <v>1</v>
      </c>
      <c r="V157" s="67"/>
      <c r="W157" s="67">
        <v>1</v>
      </c>
      <c r="X157" s="67"/>
      <c r="Y157" s="67">
        <v>12</v>
      </c>
      <c r="Z157" s="67"/>
      <c r="AA157" s="66">
        <v>1</v>
      </c>
      <c r="AB157" s="66"/>
      <c r="AC157" s="66">
        <v>1</v>
      </c>
      <c r="AD157" s="66"/>
      <c r="AE157" s="66">
        <v>1</v>
      </c>
      <c r="AF157" s="66"/>
      <c r="AG157" s="67">
        <v>12</v>
      </c>
      <c r="AH157" s="67"/>
      <c r="AI157" s="67">
        <v>1</v>
      </c>
      <c r="AJ157" s="67"/>
      <c r="AK157" s="67">
        <v>1</v>
      </c>
      <c r="AL157" s="67"/>
      <c r="AM157" s="67">
        <v>1</v>
      </c>
      <c r="AN157" s="67"/>
      <c r="AO157" s="67">
        <v>12</v>
      </c>
      <c r="AP157" s="67"/>
      <c r="AQ157" s="67">
        <v>12</v>
      </c>
      <c r="AR157" s="67"/>
      <c r="AS157" s="67">
        <v>12</v>
      </c>
      <c r="AT157" s="67"/>
      <c r="AU157" s="67"/>
      <c r="AV157" s="67"/>
      <c r="AW157" s="67">
        <v>12</v>
      </c>
      <c r="AX157" s="67"/>
    </row>
    <row r="158" spans="1:50" s="62" customFormat="1" ht="15.75" x14ac:dyDescent="0.2">
      <c r="A158" s="116"/>
      <c r="B158" s="64" t="s">
        <v>340</v>
      </c>
      <c r="C158" s="64" t="s">
        <v>514</v>
      </c>
      <c r="D158" s="73" t="s">
        <v>203</v>
      </c>
      <c r="E158" s="73" t="s">
        <v>208</v>
      </c>
      <c r="F158" s="64" t="s">
        <v>125</v>
      </c>
      <c r="G158" s="71" t="s">
        <v>151</v>
      </c>
      <c r="H158" s="146" t="s">
        <v>363</v>
      </c>
      <c r="I158" s="200" t="s">
        <v>528</v>
      </c>
      <c r="J158" s="123" t="s">
        <v>243</v>
      </c>
      <c r="K158" s="124"/>
      <c r="L158" s="87"/>
      <c r="M158" s="87"/>
      <c r="N158" s="124"/>
      <c r="O158" s="67">
        <v>6</v>
      </c>
      <c r="P158" s="123"/>
      <c r="Q158" s="67">
        <v>1</v>
      </c>
      <c r="R158" s="66"/>
      <c r="S158" s="123">
        <v>6</v>
      </c>
      <c r="T158" s="123"/>
      <c r="U158" s="67">
        <v>0</v>
      </c>
      <c r="V158" s="67"/>
      <c r="W158" s="67">
        <v>1</v>
      </c>
      <c r="X158" s="123"/>
      <c r="Y158" s="123">
        <v>6</v>
      </c>
      <c r="Z158" s="123"/>
      <c r="AA158" s="66">
        <v>0</v>
      </c>
      <c r="AB158" s="66"/>
      <c r="AC158" s="66">
        <v>1</v>
      </c>
      <c r="AD158" s="66"/>
      <c r="AE158" s="66">
        <v>1</v>
      </c>
      <c r="AF158" s="123"/>
      <c r="AG158" s="123">
        <v>0</v>
      </c>
      <c r="AH158" s="86"/>
      <c r="AI158" s="86"/>
      <c r="AJ158" s="86"/>
      <c r="AK158" s="86"/>
      <c r="AL158" s="86"/>
      <c r="AM158" s="123"/>
      <c r="AN158" s="86"/>
      <c r="AO158" s="86"/>
      <c r="AP158" s="86"/>
      <c r="AQ158" s="86"/>
      <c r="AR158" s="86"/>
      <c r="AS158" s="123"/>
      <c r="AT158" s="86"/>
      <c r="AU158" s="86"/>
      <c r="AV158" s="86"/>
      <c r="AW158" s="86"/>
      <c r="AX158" s="86"/>
    </row>
    <row r="159" spans="1:50" s="62" customFormat="1" ht="28.5" x14ac:dyDescent="0.2">
      <c r="A159" s="114"/>
      <c r="B159" s="71" t="s">
        <v>340</v>
      </c>
      <c r="C159" s="64" t="s">
        <v>514</v>
      </c>
      <c r="D159" s="73" t="s">
        <v>196</v>
      </c>
      <c r="E159" s="73" t="s">
        <v>198</v>
      </c>
      <c r="F159" s="71" t="s">
        <v>127</v>
      </c>
      <c r="G159" s="201" t="s">
        <v>512</v>
      </c>
      <c r="H159" s="146" t="s">
        <v>363</v>
      </c>
      <c r="I159" s="200" t="s">
        <v>527</v>
      </c>
      <c r="J159" s="67" t="s">
        <v>243</v>
      </c>
      <c r="K159" s="74"/>
      <c r="L159" s="95"/>
      <c r="M159" s="95"/>
      <c r="N159" s="74"/>
      <c r="O159" s="67">
        <v>18</v>
      </c>
      <c r="P159" s="67"/>
      <c r="Q159" s="67">
        <v>1</v>
      </c>
      <c r="R159" s="66"/>
      <c r="S159" s="67">
        <v>18</v>
      </c>
      <c r="T159" s="67"/>
      <c r="U159" s="67">
        <v>1</v>
      </c>
      <c r="V159" s="67"/>
      <c r="W159" s="67">
        <v>1</v>
      </c>
      <c r="X159" s="67"/>
      <c r="Y159" s="67">
        <v>18</v>
      </c>
      <c r="Z159" s="67"/>
      <c r="AA159" s="66">
        <v>1</v>
      </c>
      <c r="AB159" s="66"/>
      <c r="AC159" s="66">
        <v>1</v>
      </c>
      <c r="AD159" s="66"/>
      <c r="AE159" s="66">
        <v>1</v>
      </c>
      <c r="AF159" s="66"/>
      <c r="AG159" s="67">
        <v>18</v>
      </c>
      <c r="AH159" s="67"/>
      <c r="AI159" s="67">
        <v>1</v>
      </c>
      <c r="AJ159" s="67"/>
      <c r="AK159" s="67">
        <v>1</v>
      </c>
      <c r="AL159" s="67"/>
      <c r="AM159" s="67">
        <v>1</v>
      </c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</row>
    <row r="160" spans="1:50" s="86" customFormat="1" ht="15.75" x14ac:dyDescent="0.2">
      <c r="A160" s="114"/>
      <c r="B160" s="71" t="s">
        <v>340</v>
      </c>
      <c r="C160" s="64" t="s">
        <v>514</v>
      </c>
      <c r="D160" s="73" t="s">
        <v>195</v>
      </c>
      <c r="E160" s="73" t="s">
        <v>197</v>
      </c>
      <c r="F160" s="71" t="s">
        <v>126</v>
      </c>
      <c r="G160" s="71" t="s">
        <v>242</v>
      </c>
      <c r="H160" s="146" t="s">
        <v>363</v>
      </c>
      <c r="I160" s="200" t="s">
        <v>530</v>
      </c>
      <c r="J160" s="67" t="s">
        <v>243</v>
      </c>
      <c r="K160" s="74"/>
      <c r="L160" s="95"/>
      <c r="M160" s="95"/>
      <c r="N160" s="74"/>
      <c r="O160" s="67">
        <v>24</v>
      </c>
      <c r="P160" s="67"/>
      <c r="Q160" s="67">
        <v>1</v>
      </c>
      <c r="R160" s="66"/>
      <c r="S160" s="67">
        <v>24</v>
      </c>
      <c r="T160" s="67"/>
      <c r="U160" s="67">
        <v>1</v>
      </c>
      <c r="V160" s="67"/>
      <c r="W160" s="67">
        <v>1</v>
      </c>
      <c r="X160" s="67"/>
      <c r="Y160" s="67">
        <v>24</v>
      </c>
      <c r="Z160" s="67"/>
      <c r="AA160" s="66">
        <v>2</v>
      </c>
      <c r="AB160" s="66"/>
      <c r="AC160" s="66">
        <v>2</v>
      </c>
      <c r="AD160" s="66"/>
      <c r="AE160" s="66">
        <v>2</v>
      </c>
      <c r="AF160" s="66"/>
      <c r="AG160" s="67">
        <v>24</v>
      </c>
      <c r="AH160" s="67"/>
      <c r="AI160" s="67">
        <v>1</v>
      </c>
      <c r="AJ160" s="67"/>
      <c r="AK160" s="67">
        <v>1</v>
      </c>
      <c r="AL160" s="67"/>
      <c r="AM160" s="67">
        <v>1</v>
      </c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</row>
    <row r="161" spans="1:50" s="62" customFormat="1" ht="15" x14ac:dyDescent="0.2">
      <c r="A161" s="69"/>
      <c r="B161" s="69" t="s">
        <v>340</v>
      </c>
      <c r="C161" s="69"/>
      <c r="D161" s="69"/>
      <c r="E161" s="69" t="s">
        <v>354</v>
      </c>
      <c r="F161" s="69"/>
      <c r="G161" s="69"/>
      <c r="H161" s="69"/>
      <c r="I161" s="69"/>
      <c r="J161" s="69"/>
      <c r="K161" s="69"/>
      <c r="L161" s="69"/>
      <c r="M161" s="69"/>
      <c r="N161" s="69"/>
      <c r="O161" s="70">
        <f>SUM(O156:O160)</f>
        <v>74</v>
      </c>
      <c r="P161" s="70">
        <f t="shared" ref="P161:AX161" si="41">SUM(P156:P160)</f>
        <v>0</v>
      </c>
      <c r="Q161" s="70">
        <f t="shared" si="41"/>
        <v>5</v>
      </c>
      <c r="R161" s="70">
        <f t="shared" si="41"/>
        <v>0</v>
      </c>
      <c r="S161" s="70">
        <f t="shared" si="41"/>
        <v>74</v>
      </c>
      <c r="T161" s="70">
        <f t="shared" si="41"/>
        <v>0</v>
      </c>
      <c r="U161" s="70">
        <f t="shared" si="41"/>
        <v>4</v>
      </c>
      <c r="V161" s="70">
        <f t="shared" si="41"/>
        <v>0</v>
      </c>
      <c r="W161" s="70">
        <f t="shared" si="41"/>
        <v>5</v>
      </c>
      <c r="X161" s="70">
        <f t="shared" si="41"/>
        <v>0</v>
      </c>
      <c r="Y161" s="70">
        <f t="shared" si="41"/>
        <v>74</v>
      </c>
      <c r="Z161" s="70">
        <f t="shared" si="41"/>
        <v>0</v>
      </c>
      <c r="AA161" s="70">
        <f t="shared" si="41"/>
        <v>5</v>
      </c>
      <c r="AB161" s="70">
        <f t="shared" si="41"/>
        <v>0</v>
      </c>
      <c r="AC161" s="70">
        <f t="shared" si="41"/>
        <v>6</v>
      </c>
      <c r="AD161" s="70">
        <f t="shared" si="41"/>
        <v>0</v>
      </c>
      <c r="AE161" s="70">
        <f t="shared" si="41"/>
        <v>6</v>
      </c>
      <c r="AF161" s="70">
        <f t="shared" si="41"/>
        <v>0</v>
      </c>
      <c r="AG161" s="70">
        <f t="shared" si="41"/>
        <v>68</v>
      </c>
      <c r="AH161" s="70">
        <f t="shared" si="41"/>
        <v>0</v>
      </c>
      <c r="AI161" s="70">
        <f t="shared" si="41"/>
        <v>4</v>
      </c>
      <c r="AJ161" s="70">
        <f t="shared" si="41"/>
        <v>0</v>
      </c>
      <c r="AK161" s="70">
        <f t="shared" si="41"/>
        <v>4</v>
      </c>
      <c r="AL161" s="70">
        <f t="shared" si="41"/>
        <v>0</v>
      </c>
      <c r="AM161" s="70">
        <f t="shared" si="41"/>
        <v>4</v>
      </c>
      <c r="AN161" s="70">
        <f t="shared" si="41"/>
        <v>0</v>
      </c>
      <c r="AO161" s="70">
        <f t="shared" si="41"/>
        <v>26</v>
      </c>
      <c r="AP161" s="70">
        <f t="shared" si="41"/>
        <v>0</v>
      </c>
      <c r="AQ161" s="70">
        <f>SUM(AQ156:AQ160)</f>
        <v>26</v>
      </c>
      <c r="AR161" s="70">
        <f>SUM(AR156:AR160)</f>
        <v>0</v>
      </c>
      <c r="AS161" s="70">
        <f>SUM(AS156:AS160)</f>
        <v>12</v>
      </c>
      <c r="AT161" s="70"/>
      <c r="AU161" s="70">
        <f t="shared" si="41"/>
        <v>0</v>
      </c>
      <c r="AV161" s="70">
        <f t="shared" si="41"/>
        <v>0</v>
      </c>
      <c r="AW161" s="70">
        <f t="shared" si="41"/>
        <v>26</v>
      </c>
      <c r="AX161" s="70">
        <f t="shared" si="41"/>
        <v>0</v>
      </c>
    </row>
    <row r="162" spans="1:50" s="86" customFormat="1" ht="15.75" x14ac:dyDescent="0.2">
      <c r="A162" s="114"/>
      <c r="B162" s="71"/>
      <c r="C162" s="72"/>
      <c r="D162" s="73"/>
      <c r="E162" s="73"/>
      <c r="F162" s="71"/>
      <c r="G162" s="71"/>
      <c r="H162" s="71"/>
      <c r="I162" s="71"/>
      <c r="J162" s="67"/>
      <c r="K162" s="74"/>
      <c r="L162" s="95"/>
      <c r="M162" s="95"/>
      <c r="N162" s="74"/>
      <c r="O162" s="67"/>
      <c r="P162" s="67"/>
      <c r="Q162" s="67"/>
      <c r="R162" s="66"/>
      <c r="S162" s="67"/>
      <c r="T162" s="67"/>
      <c r="U162" s="67"/>
      <c r="V162" s="67"/>
      <c r="W162" s="67"/>
      <c r="X162" s="67"/>
      <c r="Y162" s="67"/>
      <c r="Z162" s="67"/>
      <c r="AA162" s="66"/>
      <c r="AB162" s="66"/>
      <c r="AC162" s="66"/>
      <c r="AD162" s="66"/>
      <c r="AE162" s="66"/>
      <c r="AF162" s="66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</row>
    <row r="163" spans="1:50" s="62" customFormat="1" ht="28.5" x14ac:dyDescent="0.2">
      <c r="A163" s="114"/>
      <c r="B163" s="71" t="s">
        <v>342</v>
      </c>
      <c r="C163" s="64" t="s">
        <v>514</v>
      </c>
      <c r="D163" s="73" t="s">
        <v>214</v>
      </c>
      <c r="E163" s="73" t="s">
        <v>215</v>
      </c>
      <c r="F163" s="71" t="s">
        <v>128</v>
      </c>
      <c r="G163" s="201" t="s">
        <v>512</v>
      </c>
      <c r="H163" s="146" t="s">
        <v>363</v>
      </c>
      <c r="I163" s="200" t="s">
        <v>527</v>
      </c>
      <c r="J163" s="67" t="s">
        <v>243</v>
      </c>
      <c r="K163" s="74"/>
      <c r="L163" s="66"/>
      <c r="M163" s="66"/>
      <c r="N163" s="127"/>
      <c r="O163" s="66">
        <v>18</v>
      </c>
      <c r="P163" s="66"/>
      <c r="Q163" s="66">
        <v>1</v>
      </c>
      <c r="R163" s="66"/>
      <c r="S163" s="66">
        <v>18</v>
      </c>
      <c r="T163" s="67"/>
      <c r="U163" s="67">
        <v>1</v>
      </c>
      <c r="V163" s="67"/>
      <c r="W163" s="67">
        <v>1</v>
      </c>
      <c r="X163" s="67"/>
      <c r="Y163" s="66">
        <v>18</v>
      </c>
      <c r="Z163" s="67"/>
      <c r="AA163" s="66">
        <v>1</v>
      </c>
      <c r="AB163" s="66"/>
      <c r="AC163" s="66">
        <v>1</v>
      </c>
      <c r="AD163" s="66"/>
      <c r="AE163" s="66">
        <v>1</v>
      </c>
      <c r="AF163" s="66"/>
      <c r="AG163" s="66">
        <v>18</v>
      </c>
      <c r="AI163" s="67">
        <v>1</v>
      </c>
      <c r="AJ163" s="67"/>
      <c r="AK163" s="67">
        <v>1</v>
      </c>
      <c r="AM163" s="67">
        <v>1</v>
      </c>
      <c r="AS163" s="67"/>
    </row>
    <row r="164" spans="1:50" s="62" customFormat="1" x14ac:dyDescent="0.2">
      <c r="A164" s="114"/>
      <c r="B164" s="71" t="s">
        <v>342</v>
      </c>
      <c r="C164" s="64" t="s">
        <v>514</v>
      </c>
      <c r="D164" s="73" t="s">
        <v>212</v>
      </c>
      <c r="E164" s="73" t="s">
        <v>213</v>
      </c>
      <c r="F164" s="71" t="s">
        <v>126</v>
      </c>
      <c r="G164" s="71" t="s">
        <v>242</v>
      </c>
      <c r="H164" s="146" t="s">
        <v>363</v>
      </c>
      <c r="I164" s="200" t="s">
        <v>530</v>
      </c>
      <c r="J164" s="67" t="s">
        <v>243</v>
      </c>
      <c r="K164" s="74">
        <v>15913</v>
      </c>
      <c r="L164" s="66"/>
      <c r="M164" s="66"/>
      <c r="N164" s="127"/>
      <c r="O164" s="66">
        <v>24</v>
      </c>
      <c r="P164" s="66"/>
      <c r="Q164" s="66">
        <v>1</v>
      </c>
      <c r="R164" s="66"/>
      <c r="S164" s="66">
        <v>24</v>
      </c>
      <c r="T164" s="67"/>
      <c r="U164" s="67">
        <v>1</v>
      </c>
      <c r="V164" s="67"/>
      <c r="W164" s="67">
        <v>1</v>
      </c>
      <c r="X164" s="67"/>
      <c r="Y164" s="66">
        <v>24</v>
      </c>
      <c r="Z164" s="67"/>
      <c r="AA164" s="66">
        <v>2</v>
      </c>
      <c r="AB164" s="66"/>
      <c r="AC164" s="66">
        <v>2</v>
      </c>
      <c r="AD164" s="66"/>
      <c r="AE164" s="66">
        <v>2</v>
      </c>
      <c r="AF164" s="66"/>
      <c r="AG164" s="66">
        <v>24</v>
      </c>
      <c r="AI164" s="67">
        <v>1</v>
      </c>
      <c r="AJ164" s="67"/>
      <c r="AK164" s="67">
        <v>1</v>
      </c>
      <c r="AM164" s="67">
        <v>1</v>
      </c>
      <c r="AS164" s="67"/>
    </row>
    <row r="165" spans="1:50" s="62" customFormat="1" x14ac:dyDescent="0.2">
      <c r="A165" s="114"/>
      <c r="B165" s="71" t="s">
        <v>342</v>
      </c>
      <c r="C165" s="64" t="s">
        <v>514</v>
      </c>
      <c r="D165" s="73" t="s">
        <v>216</v>
      </c>
      <c r="E165" s="73" t="s">
        <v>217</v>
      </c>
      <c r="F165" s="71" t="s">
        <v>128</v>
      </c>
      <c r="G165" s="71" t="s">
        <v>151</v>
      </c>
      <c r="H165" s="146" t="s">
        <v>363</v>
      </c>
      <c r="I165" s="200" t="s">
        <v>528</v>
      </c>
      <c r="J165" s="67" t="s">
        <v>243</v>
      </c>
      <c r="K165" s="74"/>
      <c r="L165" s="66"/>
      <c r="M165" s="66"/>
      <c r="N165" s="127"/>
      <c r="O165" s="67">
        <v>6</v>
      </c>
      <c r="P165" s="67"/>
      <c r="Q165" s="67">
        <v>1</v>
      </c>
      <c r="R165" s="66"/>
      <c r="S165" s="67">
        <v>6</v>
      </c>
      <c r="T165" s="67"/>
      <c r="U165" s="67">
        <v>1</v>
      </c>
      <c r="V165" s="67"/>
      <c r="W165" s="67">
        <v>0</v>
      </c>
      <c r="X165" s="67"/>
      <c r="Y165" s="67">
        <v>6</v>
      </c>
      <c r="Z165" s="67"/>
      <c r="AA165" s="66">
        <v>1</v>
      </c>
      <c r="AB165" s="66"/>
      <c r="AC165" s="66">
        <v>0</v>
      </c>
      <c r="AD165" s="66"/>
      <c r="AE165" s="66">
        <v>0</v>
      </c>
      <c r="AF165" s="66"/>
      <c r="AG165" s="67">
        <v>0</v>
      </c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</row>
    <row r="166" spans="1:50" s="62" customFormat="1" ht="15" x14ac:dyDescent="0.2">
      <c r="A166" s="69"/>
      <c r="B166" s="69" t="s">
        <v>342</v>
      </c>
      <c r="C166" s="69"/>
      <c r="D166" s="69"/>
      <c r="E166" s="69" t="s">
        <v>354</v>
      </c>
      <c r="F166" s="69"/>
      <c r="G166" s="69"/>
      <c r="H166" s="69"/>
      <c r="I166" s="69"/>
      <c r="J166" s="69"/>
      <c r="K166" s="69"/>
      <c r="L166" s="69"/>
      <c r="M166" s="69"/>
      <c r="N166" s="69"/>
      <c r="O166" s="70">
        <f t="shared" ref="O166:AX166" si="42">SUM(O163:O165)</f>
        <v>48</v>
      </c>
      <c r="P166" s="70">
        <f t="shared" si="42"/>
        <v>0</v>
      </c>
      <c r="Q166" s="70">
        <f t="shared" si="42"/>
        <v>3</v>
      </c>
      <c r="R166" s="70">
        <f t="shared" si="42"/>
        <v>0</v>
      </c>
      <c r="S166" s="70">
        <f t="shared" si="42"/>
        <v>48</v>
      </c>
      <c r="T166" s="70">
        <f t="shared" si="42"/>
        <v>0</v>
      </c>
      <c r="U166" s="70">
        <f t="shared" si="42"/>
        <v>3</v>
      </c>
      <c r="V166" s="70">
        <f t="shared" si="42"/>
        <v>0</v>
      </c>
      <c r="W166" s="70">
        <f t="shared" si="42"/>
        <v>2</v>
      </c>
      <c r="X166" s="70">
        <f t="shared" si="42"/>
        <v>0</v>
      </c>
      <c r="Y166" s="70">
        <f t="shared" si="42"/>
        <v>48</v>
      </c>
      <c r="Z166" s="70">
        <f t="shared" si="42"/>
        <v>0</v>
      </c>
      <c r="AA166" s="70">
        <f t="shared" si="42"/>
        <v>4</v>
      </c>
      <c r="AB166" s="70">
        <f t="shared" si="42"/>
        <v>0</v>
      </c>
      <c r="AC166" s="70">
        <f t="shared" si="42"/>
        <v>3</v>
      </c>
      <c r="AD166" s="70">
        <f t="shared" si="42"/>
        <v>0</v>
      </c>
      <c r="AE166" s="70">
        <f t="shared" si="42"/>
        <v>3</v>
      </c>
      <c r="AF166" s="70">
        <f t="shared" si="42"/>
        <v>0</v>
      </c>
      <c r="AG166" s="70">
        <f t="shared" si="42"/>
        <v>42</v>
      </c>
      <c r="AH166" s="70">
        <f t="shared" si="42"/>
        <v>0</v>
      </c>
      <c r="AI166" s="70">
        <f t="shared" si="42"/>
        <v>2</v>
      </c>
      <c r="AJ166" s="70">
        <f t="shared" si="42"/>
        <v>0</v>
      </c>
      <c r="AK166" s="70">
        <f t="shared" si="42"/>
        <v>2</v>
      </c>
      <c r="AL166" s="70">
        <f t="shared" si="42"/>
        <v>0</v>
      </c>
      <c r="AM166" s="70">
        <f t="shared" si="42"/>
        <v>2</v>
      </c>
      <c r="AN166" s="70">
        <f t="shared" si="42"/>
        <v>0</v>
      </c>
      <c r="AO166" s="70">
        <f t="shared" si="42"/>
        <v>0</v>
      </c>
      <c r="AP166" s="70">
        <f t="shared" si="42"/>
        <v>0</v>
      </c>
      <c r="AQ166" s="70">
        <f>SUM(AQ163:AQ165)</f>
        <v>0</v>
      </c>
      <c r="AR166" s="70">
        <f>SUM(AR163:AR165)</f>
        <v>0</v>
      </c>
      <c r="AS166" s="70">
        <f>SUM(AS163:AS165)</f>
        <v>0</v>
      </c>
      <c r="AT166" s="70"/>
      <c r="AU166" s="70">
        <f t="shared" si="42"/>
        <v>0</v>
      </c>
      <c r="AV166" s="70">
        <f t="shared" si="42"/>
        <v>0</v>
      </c>
      <c r="AW166" s="70">
        <f t="shared" si="42"/>
        <v>0</v>
      </c>
      <c r="AX166" s="70">
        <f t="shared" si="42"/>
        <v>0</v>
      </c>
    </row>
    <row r="167" spans="1:50" s="62" customFormat="1" x14ac:dyDescent="0.2">
      <c r="A167" s="114"/>
      <c r="B167" s="71"/>
      <c r="C167" s="72"/>
      <c r="D167" s="73"/>
      <c r="E167" s="73"/>
      <c r="F167" s="71"/>
      <c r="G167" s="71"/>
      <c r="H167" s="71"/>
      <c r="I167" s="71"/>
      <c r="J167" s="67"/>
      <c r="K167" s="74"/>
      <c r="L167" s="66"/>
      <c r="M167" s="66"/>
      <c r="N167" s="127"/>
      <c r="O167" s="67"/>
      <c r="P167" s="67"/>
      <c r="Q167" s="67"/>
      <c r="R167" s="66"/>
      <c r="S167" s="67"/>
      <c r="T167" s="67"/>
      <c r="U167" s="67"/>
      <c r="V167" s="67"/>
      <c r="W167" s="67"/>
      <c r="X167" s="67"/>
      <c r="Y167" s="67"/>
      <c r="Z167" s="67"/>
      <c r="AA167" s="66"/>
      <c r="AB167" s="66"/>
      <c r="AC167" s="66"/>
      <c r="AD167" s="66"/>
      <c r="AE167" s="66"/>
      <c r="AF167" s="66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</row>
    <row r="168" spans="1:50" s="62" customFormat="1" x14ac:dyDescent="0.2">
      <c r="A168" s="114"/>
      <c r="B168" s="71" t="s">
        <v>347</v>
      </c>
      <c r="C168" s="64" t="s">
        <v>514</v>
      </c>
      <c r="D168" s="73" t="s">
        <v>172</v>
      </c>
      <c r="E168" s="73" t="s">
        <v>76</v>
      </c>
      <c r="F168" s="71" t="s">
        <v>128</v>
      </c>
      <c r="G168" s="71" t="s">
        <v>352</v>
      </c>
      <c r="H168" s="146" t="s">
        <v>363</v>
      </c>
      <c r="I168" s="200" t="s">
        <v>529</v>
      </c>
      <c r="J168" s="115" t="s">
        <v>243</v>
      </c>
      <c r="K168" s="74">
        <v>15518</v>
      </c>
      <c r="L168" s="66"/>
      <c r="M168" s="66"/>
      <c r="N168" s="127"/>
      <c r="O168" s="67">
        <v>24</v>
      </c>
      <c r="P168" s="67"/>
      <c r="Q168" s="67">
        <v>1</v>
      </c>
      <c r="R168" s="66"/>
      <c r="S168" s="67">
        <v>24</v>
      </c>
      <c r="T168" s="67"/>
      <c r="U168" s="67">
        <v>1</v>
      </c>
      <c r="V168" s="67"/>
      <c r="W168" s="67">
        <v>1</v>
      </c>
      <c r="X168" s="67"/>
      <c r="Y168" s="67">
        <v>24</v>
      </c>
      <c r="Z168" s="67"/>
      <c r="AA168" s="66">
        <v>2</v>
      </c>
      <c r="AB168" s="66"/>
      <c r="AC168" s="66">
        <v>2</v>
      </c>
      <c r="AD168" s="66"/>
      <c r="AE168" s="66">
        <v>2</v>
      </c>
      <c r="AF168" s="66"/>
      <c r="AG168" s="67">
        <v>24</v>
      </c>
      <c r="AH168" s="67"/>
      <c r="AI168" s="67">
        <v>1</v>
      </c>
      <c r="AJ168" s="67"/>
      <c r="AK168" s="67">
        <v>1</v>
      </c>
      <c r="AL168" s="67"/>
      <c r="AM168" s="67">
        <v>1</v>
      </c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</row>
    <row r="169" spans="1:50" s="62" customFormat="1" x14ac:dyDescent="0.2">
      <c r="A169" s="114"/>
      <c r="B169" s="71" t="s">
        <v>347</v>
      </c>
      <c r="C169" s="64" t="s">
        <v>514</v>
      </c>
      <c r="D169" s="73" t="s">
        <v>87</v>
      </c>
      <c r="E169" s="73" t="s">
        <v>88</v>
      </c>
      <c r="F169" s="71" t="s">
        <v>125</v>
      </c>
      <c r="G169" s="71" t="s">
        <v>151</v>
      </c>
      <c r="H169" s="146" t="s">
        <v>363</v>
      </c>
      <c r="I169" s="200" t="s">
        <v>528</v>
      </c>
      <c r="J169" s="67" t="s">
        <v>243</v>
      </c>
      <c r="K169" s="74"/>
      <c r="L169" s="95"/>
      <c r="M169" s="95"/>
      <c r="N169" s="74"/>
      <c r="O169" s="66">
        <v>6</v>
      </c>
      <c r="P169" s="66"/>
      <c r="Q169" s="66">
        <v>1</v>
      </c>
      <c r="R169" s="66"/>
      <c r="S169" s="66">
        <v>6</v>
      </c>
      <c r="T169" s="67"/>
      <c r="U169" s="67">
        <v>0</v>
      </c>
      <c r="V169" s="67"/>
      <c r="W169" s="67">
        <v>1</v>
      </c>
      <c r="X169" s="67"/>
      <c r="Y169" s="66">
        <v>6</v>
      </c>
      <c r="Z169" s="67"/>
      <c r="AA169" s="66">
        <v>0</v>
      </c>
      <c r="AB169" s="66"/>
      <c r="AC169" s="66">
        <v>1</v>
      </c>
      <c r="AD169" s="66"/>
      <c r="AE169" s="66">
        <v>1</v>
      </c>
      <c r="AF169" s="66"/>
      <c r="AG169" s="66">
        <v>0</v>
      </c>
      <c r="AI169" s="67"/>
      <c r="AK169" s="67"/>
      <c r="AL169" s="67"/>
      <c r="AM169" s="67"/>
      <c r="AS169" s="67"/>
    </row>
    <row r="170" spans="1:50" s="62" customFormat="1" ht="28.5" x14ac:dyDescent="0.2">
      <c r="A170" s="114"/>
      <c r="B170" s="71" t="s">
        <v>347</v>
      </c>
      <c r="C170" s="64" t="s">
        <v>514</v>
      </c>
      <c r="D170" s="73" t="s">
        <v>31</v>
      </c>
      <c r="E170" s="73" t="s">
        <v>32</v>
      </c>
      <c r="F170" s="71" t="s">
        <v>128</v>
      </c>
      <c r="G170" s="201" t="s">
        <v>512</v>
      </c>
      <c r="H170" s="146" t="s">
        <v>363</v>
      </c>
      <c r="I170" s="200" t="s">
        <v>527</v>
      </c>
      <c r="J170" s="67" t="s">
        <v>243</v>
      </c>
      <c r="K170" s="74"/>
      <c r="L170" s="66"/>
      <c r="M170" s="66"/>
      <c r="N170" s="127"/>
      <c r="O170" s="67">
        <v>18</v>
      </c>
      <c r="P170" s="67"/>
      <c r="Q170" s="67">
        <v>1</v>
      </c>
      <c r="R170" s="66"/>
      <c r="S170" s="67">
        <v>18</v>
      </c>
      <c r="T170" s="67"/>
      <c r="U170" s="67">
        <v>1</v>
      </c>
      <c r="V170" s="67"/>
      <c r="W170" s="67">
        <v>1</v>
      </c>
      <c r="X170" s="67"/>
      <c r="Y170" s="67">
        <v>18</v>
      </c>
      <c r="Z170" s="67"/>
      <c r="AA170" s="66">
        <v>1</v>
      </c>
      <c r="AB170" s="66"/>
      <c r="AC170" s="66">
        <v>1</v>
      </c>
      <c r="AD170" s="66"/>
      <c r="AE170" s="66">
        <v>1</v>
      </c>
      <c r="AF170" s="66"/>
      <c r="AG170" s="67">
        <v>18</v>
      </c>
      <c r="AH170" s="67"/>
      <c r="AI170" s="67">
        <v>1</v>
      </c>
      <c r="AJ170" s="67"/>
      <c r="AK170" s="67">
        <v>1</v>
      </c>
      <c r="AL170" s="67"/>
      <c r="AM170" s="67">
        <v>1</v>
      </c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</row>
    <row r="171" spans="1:50" s="62" customFormat="1" ht="15" x14ac:dyDescent="0.2">
      <c r="A171" s="69"/>
      <c r="B171" s="69" t="s">
        <v>347</v>
      </c>
      <c r="C171" s="69"/>
      <c r="D171" s="69"/>
      <c r="E171" s="69" t="s">
        <v>354</v>
      </c>
      <c r="F171" s="69"/>
      <c r="G171" s="69"/>
      <c r="H171" s="69"/>
      <c r="I171" s="69"/>
      <c r="J171" s="69"/>
      <c r="K171" s="69"/>
      <c r="L171" s="69"/>
      <c r="M171" s="69"/>
      <c r="N171" s="69"/>
      <c r="O171" s="70">
        <f t="shared" ref="O171:AX171" si="43">SUM(O168:O170)</f>
        <v>48</v>
      </c>
      <c r="P171" s="70">
        <f t="shared" si="43"/>
        <v>0</v>
      </c>
      <c r="Q171" s="70">
        <f t="shared" si="43"/>
        <v>3</v>
      </c>
      <c r="R171" s="70">
        <f t="shared" si="43"/>
        <v>0</v>
      </c>
      <c r="S171" s="70">
        <f t="shared" si="43"/>
        <v>48</v>
      </c>
      <c r="T171" s="70">
        <f t="shared" si="43"/>
        <v>0</v>
      </c>
      <c r="U171" s="70">
        <f t="shared" si="43"/>
        <v>2</v>
      </c>
      <c r="V171" s="70">
        <f t="shared" si="43"/>
        <v>0</v>
      </c>
      <c r="W171" s="70">
        <f t="shared" si="43"/>
        <v>3</v>
      </c>
      <c r="X171" s="70">
        <f t="shared" si="43"/>
        <v>0</v>
      </c>
      <c r="Y171" s="70">
        <f t="shared" si="43"/>
        <v>48</v>
      </c>
      <c r="Z171" s="70">
        <f t="shared" si="43"/>
        <v>0</v>
      </c>
      <c r="AA171" s="70">
        <f t="shared" si="43"/>
        <v>3</v>
      </c>
      <c r="AB171" s="70">
        <f t="shared" si="43"/>
        <v>0</v>
      </c>
      <c r="AC171" s="70">
        <f t="shared" si="43"/>
        <v>4</v>
      </c>
      <c r="AD171" s="70">
        <f t="shared" si="43"/>
        <v>0</v>
      </c>
      <c r="AE171" s="70">
        <f t="shared" si="43"/>
        <v>4</v>
      </c>
      <c r="AF171" s="70">
        <f t="shared" si="43"/>
        <v>0</v>
      </c>
      <c r="AG171" s="70">
        <f t="shared" si="43"/>
        <v>42</v>
      </c>
      <c r="AH171" s="70">
        <f t="shared" si="43"/>
        <v>0</v>
      </c>
      <c r="AI171" s="70">
        <f t="shared" si="43"/>
        <v>2</v>
      </c>
      <c r="AJ171" s="70">
        <f t="shared" si="43"/>
        <v>0</v>
      </c>
      <c r="AK171" s="70">
        <f t="shared" si="43"/>
        <v>2</v>
      </c>
      <c r="AL171" s="70">
        <f t="shared" si="43"/>
        <v>0</v>
      </c>
      <c r="AM171" s="70">
        <f t="shared" si="43"/>
        <v>2</v>
      </c>
      <c r="AN171" s="70">
        <f t="shared" si="43"/>
        <v>0</v>
      </c>
      <c r="AO171" s="70">
        <f t="shared" si="43"/>
        <v>0</v>
      </c>
      <c r="AP171" s="70">
        <f t="shared" si="43"/>
        <v>0</v>
      </c>
      <c r="AQ171" s="70">
        <f>SUM(AQ168:AQ170)</f>
        <v>0</v>
      </c>
      <c r="AR171" s="70">
        <f>SUM(AR168:AR170)</f>
        <v>0</v>
      </c>
      <c r="AS171" s="70">
        <f>SUM(AS168:AS170)</f>
        <v>0</v>
      </c>
      <c r="AT171" s="70"/>
      <c r="AU171" s="70">
        <f t="shared" si="43"/>
        <v>0</v>
      </c>
      <c r="AV171" s="70">
        <f t="shared" si="43"/>
        <v>0</v>
      </c>
      <c r="AW171" s="70">
        <f t="shared" si="43"/>
        <v>0</v>
      </c>
      <c r="AX171" s="70">
        <f t="shared" si="43"/>
        <v>0</v>
      </c>
    </row>
    <row r="172" spans="1:50" s="62" customFormat="1" x14ac:dyDescent="0.2">
      <c r="A172" s="114"/>
      <c r="B172" s="71"/>
      <c r="C172" s="72"/>
      <c r="D172" s="73"/>
      <c r="E172" s="73"/>
      <c r="F172" s="71"/>
      <c r="G172" s="71"/>
      <c r="H172" s="71"/>
      <c r="I172" s="71"/>
      <c r="J172" s="67"/>
      <c r="K172" s="74"/>
      <c r="L172" s="66"/>
      <c r="M172" s="66"/>
      <c r="N172" s="127"/>
      <c r="O172" s="67"/>
      <c r="P172" s="67"/>
      <c r="Q172" s="67"/>
      <c r="R172" s="66"/>
      <c r="S172" s="67"/>
      <c r="T172" s="67"/>
      <c r="U172" s="67"/>
      <c r="V172" s="67"/>
      <c r="W172" s="67"/>
      <c r="X172" s="67"/>
      <c r="Y172" s="67"/>
      <c r="Z172" s="67"/>
      <c r="AA172" s="66"/>
      <c r="AB172" s="66"/>
      <c r="AC172" s="66"/>
      <c r="AD172" s="66"/>
      <c r="AE172" s="66"/>
      <c r="AF172" s="66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</row>
    <row r="173" spans="1:50" s="62" customFormat="1" ht="15.75" x14ac:dyDescent="0.2">
      <c r="A173" s="76"/>
      <c r="B173" s="71" t="s">
        <v>334</v>
      </c>
      <c r="C173" s="64" t="s">
        <v>514</v>
      </c>
      <c r="D173" s="73" t="s">
        <v>142</v>
      </c>
      <c r="E173" s="73" t="s">
        <v>143</v>
      </c>
      <c r="F173" s="71" t="s">
        <v>128</v>
      </c>
      <c r="G173" s="71" t="s">
        <v>151</v>
      </c>
      <c r="H173" s="146" t="s">
        <v>363</v>
      </c>
      <c r="I173" s="200" t="s">
        <v>528</v>
      </c>
      <c r="J173" s="123" t="s">
        <v>243</v>
      </c>
      <c r="K173" s="126"/>
      <c r="L173" s="87" t="s">
        <v>419</v>
      </c>
      <c r="M173" s="95"/>
      <c r="N173" s="74"/>
      <c r="O173" s="66">
        <v>6</v>
      </c>
      <c r="P173" s="67"/>
      <c r="Q173" s="67">
        <v>1</v>
      </c>
      <c r="R173" s="67"/>
      <c r="S173" s="66">
        <v>6</v>
      </c>
      <c r="T173" s="66"/>
      <c r="U173" s="67">
        <v>1</v>
      </c>
      <c r="V173" s="67"/>
      <c r="W173" s="67">
        <v>0</v>
      </c>
      <c r="X173" s="67"/>
      <c r="Y173" s="66">
        <v>6</v>
      </c>
      <c r="Z173" s="67"/>
      <c r="AA173" s="66">
        <v>1</v>
      </c>
      <c r="AB173" s="66"/>
      <c r="AC173" s="66">
        <v>0</v>
      </c>
      <c r="AD173" s="66"/>
      <c r="AE173" s="66">
        <v>0</v>
      </c>
      <c r="AF173" s="66"/>
      <c r="AG173" s="66">
        <v>0</v>
      </c>
      <c r="AH173" s="66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</row>
    <row r="174" spans="1:50" s="62" customFormat="1" ht="15" x14ac:dyDescent="0.2">
      <c r="A174" s="69"/>
      <c r="B174" s="69" t="s">
        <v>334</v>
      </c>
      <c r="C174" s="69"/>
      <c r="D174" s="69"/>
      <c r="E174" s="69" t="s">
        <v>354</v>
      </c>
      <c r="F174" s="69"/>
      <c r="G174" s="69"/>
      <c r="H174" s="69"/>
      <c r="I174" s="69"/>
      <c r="J174" s="69"/>
      <c r="K174" s="69"/>
      <c r="L174" s="69"/>
      <c r="M174" s="69"/>
      <c r="N174" s="69"/>
      <c r="O174" s="70">
        <f t="shared" ref="O174:AF174" si="44">SUM(O173:O173)</f>
        <v>6</v>
      </c>
      <c r="P174" s="70">
        <f t="shared" si="44"/>
        <v>0</v>
      </c>
      <c r="Q174" s="70">
        <f t="shared" si="44"/>
        <v>1</v>
      </c>
      <c r="R174" s="70">
        <f t="shared" si="44"/>
        <v>0</v>
      </c>
      <c r="S174" s="70">
        <f>SUM(S173:S173)</f>
        <v>6</v>
      </c>
      <c r="T174" s="70">
        <f t="shared" si="44"/>
        <v>0</v>
      </c>
      <c r="U174" s="70">
        <f t="shared" si="44"/>
        <v>1</v>
      </c>
      <c r="V174" s="70">
        <f t="shared" si="44"/>
        <v>0</v>
      </c>
      <c r="W174" s="70">
        <f t="shared" si="44"/>
        <v>0</v>
      </c>
      <c r="X174" s="70">
        <f t="shared" si="44"/>
        <v>0</v>
      </c>
      <c r="Y174" s="70">
        <f>SUM(Y173:Y173)</f>
        <v>6</v>
      </c>
      <c r="Z174" s="70">
        <f t="shared" si="44"/>
        <v>0</v>
      </c>
      <c r="AA174" s="70">
        <f t="shared" si="44"/>
        <v>1</v>
      </c>
      <c r="AB174" s="70">
        <f t="shared" si="44"/>
        <v>0</v>
      </c>
      <c r="AC174" s="70">
        <f t="shared" si="44"/>
        <v>0</v>
      </c>
      <c r="AD174" s="70">
        <f t="shared" si="44"/>
        <v>0</v>
      </c>
      <c r="AE174" s="70">
        <f t="shared" si="44"/>
        <v>0</v>
      </c>
      <c r="AF174" s="70">
        <f t="shared" si="44"/>
        <v>0</v>
      </c>
      <c r="AG174" s="70">
        <f>SUM(AG173:AG173)</f>
        <v>0</v>
      </c>
      <c r="AH174" s="70">
        <f t="shared" ref="AH174:AX174" si="45">SUM(AH173:AH173)</f>
        <v>0</v>
      </c>
      <c r="AI174" s="70">
        <f t="shared" si="45"/>
        <v>0</v>
      </c>
      <c r="AJ174" s="70">
        <f t="shared" si="45"/>
        <v>0</v>
      </c>
      <c r="AK174" s="70">
        <f t="shared" si="45"/>
        <v>0</v>
      </c>
      <c r="AL174" s="70">
        <f t="shared" si="45"/>
        <v>0</v>
      </c>
      <c r="AM174" s="70">
        <f t="shared" si="45"/>
        <v>0</v>
      </c>
      <c r="AN174" s="70">
        <f t="shared" si="45"/>
        <v>0</v>
      </c>
      <c r="AO174" s="70">
        <f t="shared" si="45"/>
        <v>0</v>
      </c>
      <c r="AP174" s="70">
        <f t="shared" si="45"/>
        <v>0</v>
      </c>
      <c r="AQ174" s="70">
        <f>SUM(AQ173:AQ173)</f>
        <v>0</v>
      </c>
      <c r="AR174" s="70">
        <f>SUM(AR173:AR173)</f>
        <v>0</v>
      </c>
      <c r="AS174" s="70">
        <f>SUM(AS173:AS173)</f>
        <v>0</v>
      </c>
      <c r="AT174" s="70"/>
      <c r="AU174" s="70">
        <f t="shared" si="45"/>
        <v>0</v>
      </c>
      <c r="AV174" s="70">
        <f t="shared" si="45"/>
        <v>0</v>
      </c>
      <c r="AW174" s="70">
        <f t="shared" si="45"/>
        <v>0</v>
      </c>
      <c r="AX174" s="70">
        <f t="shared" si="45"/>
        <v>0</v>
      </c>
    </row>
    <row r="175" spans="1:50" s="62" customFormat="1" ht="15.75" x14ac:dyDescent="0.2">
      <c r="A175" s="76"/>
      <c r="B175" s="71"/>
      <c r="C175" s="72"/>
      <c r="D175" s="73"/>
      <c r="E175" s="73"/>
      <c r="F175" s="71"/>
      <c r="G175" s="71"/>
      <c r="H175" s="71"/>
      <c r="I175" s="71"/>
      <c r="J175" s="123"/>
      <c r="K175" s="126"/>
      <c r="L175" s="132"/>
      <c r="M175" s="95"/>
      <c r="N175" s="74"/>
      <c r="O175" s="66"/>
      <c r="P175" s="67"/>
      <c r="Q175" s="67"/>
      <c r="R175" s="67"/>
      <c r="S175" s="66"/>
      <c r="T175" s="66"/>
      <c r="U175" s="67"/>
      <c r="V175" s="67"/>
      <c r="W175" s="67"/>
      <c r="X175" s="67"/>
      <c r="Y175" s="66"/>
      <c r="Z175" s="67"/>
      <c r="AA175" s="66"/>
      <c r="AB175" s="66"/>
      <c r="AC175" s="66"/>
      <c r="AD175" s="66"/>
      <c r="AE175" s="66"/>
      <c r="AF175" s="66"/>
      <c r="AG175" s="66"/>
      <c r="AH175" s="66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</row>
    <row r="176" spans="1:50" s="62" customFormat="1" ht="15.75" x14ac:dyDescent="0.2">
      <c r="A176" s="116"/>
      <c r="B176" s="64" t="s">
        <v>337</v>
      </c>
      <c r="C176" s="64" t="s">
        <v>514</v>
      </c>
      <c r="D176" s="73" t="s">
        <v>144</v>
      </c>
      <c r="E176" s="73" t="s">
        <v>183</v>
      </c>
      <c r="F176" s="64" t="s">
        <v>128</v>
      </c>
      <c r="G176" s="71" t="s">
        <v>151</v>
      </c>
      <c r="H176" s="146" t="s">
        <v>363</v>
      </c>
      <c r="I176" s="200" t="s">
        <v>528</v>
      </c>
      <c r="J176" s="123" t="s">
        <v>243</v>
      </c>
      <c r="K176" s="124"/>
      <c r="L176" s="87"/>
      <c r="M176" s="87"/>
      <c r="N176" s="124"/>
      <c r="O176" s="67">
        <v>6</v>
      </c>
      <c r="P176" s="67"/>
      <c r="Q176" s="67">
        <v>1</v>
      </c>
      <c r="R176" s="66"/>
      <c r="S176" s="67">
        <v>6</v>
      </c>
      <c r="T176" s="67"/>
      <c r="U176" s="67">
        <v>0</v>
      </c>
      <c r="V176" s="67"/>
      <c r="W176" s="67">
        <v>1</v>
      </c>
      <c r="X176" s="67"/>
      <c r="Y176" s="67">
        <v>6</v>
      </c>
      <c r="Z176" s="67"/>
      <c r="AA176" s="66">
        <v>0</v>
      </c>
      <c r="AB176" s="66"/>
      <c r="AC176" s="66">
        <v>1</v>
      </c>
      <c r="AD176" s="66"/>
      <c r="AE176" s="66">
        <v>1</v>
      </c>
      <c r="AF176" s="66"/>
      <c r="AG176" s="67">
        <v>0</v>
      </c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</row>
    <row r="177" spans="1:50" s="62" customFormat="1" ht="28.5" x14ac:dyDescent="0.2">
      <c r="A177" s="116"/>
      <c r="B177" s="64" t="s">
        <v>337</v>
      </c>
      <c r="C177" s="64" t="s">
        <v>514</v>
      </c>
      <c r="D177" s="73" t="s">
        <v>145</v>
      </c>
      <c r="E177" s="73" t="s">
        <v>146</v>
      </c>
      <c r="F177" s="64" t="s">
        <v>128</v>
      </c>
      <c r="G177" s="201" t="s">
        <v>512</v>
      </c>
      <c r="H177" s="146" t="s">
        <v>363</v>
      </c>
      <c r="I177" s="200" t="s">
        <v>527</v>
      </c>
      <c r="J177" s="123" t="s">
        <v>243</v>
      </c>
      <c r="K177" s="124"/>
      <c r="L177" s="87"/>
      <c r="M177" s="87"/>
      <c r="N177" s="124"/>
      <c r="O177" s="66">
        <v>14</v>
      </c>
      <c r="P177" s="123"/>
      <c r="Q177" s="67">
        <v>1</v>
      </c>
      <c r="R177" s="123"/>
      <c r="S177" s="67">
        <v>14</v>
      </c>
      <c r="T177" s="123"/>
      <c r="U177" s="67">
        <v>1</v>
      </c>
      <c r="V177" s="67"/>
      <c r="W177" s="67">
        <v>1</v>
      </c>
      <c r="X177" s="67"/>
      <c r="Y177" s="67">
        <v>14</v>
      </c>
      <c r="Z177" s="123"/>
      <c r="AA177" s="66">
        <v>1</v>
      </c>
      <c r="AB177" s="66"/>
      <c r="AC177" s="66">
        <v>1</v>
      </c>
      <c r="AD177" s="66"/>
      <c r="AE177" s="66">
        <v>1</v>
      </c>
      <c r="AF177" s="123"/>
      <c r="AG177" s="67">
        <v>14</v>
      </c>
      <c r="AH177" s="86"/>
      <c r="AI177" s="67">
        <v>1</v>
      </c>
      <c r="AJ177" s="67"/>
      <c r="AK177" s="67">
        <v>1</v>
      </c>
      <c r="AL177" s="86"/>
      <c r="AM177" s="67">
        <v>1</v>
      </c>
      <c r="AN177" s="86"/>
      <c r="AO177" s="86"/>
      <c r="AP177" s="86"/>
      <c r="AQ177" s="86"/>
      <c r="AR177" s="86"/>
      <c r="AS177" s="123"/>
      <c r="AT177" s="86"/>
      <c r="AU177" s="86"/>
      <c r="AV177" s="86"/>
      <c r="AW177" s="86"/>
      <c r="AX177" s="86"/>
    </row>
    <row r="178" spans="1:50" s="62" customFormat="1" ht="15" x14ac:dyDescent="0.2">
      <c r="A178" s="69"/>
      <c r="B178" s="69" t="s">
        <v>337</v>
      </c>
      <c r="C178" s="69"/>
      <c r="D178" s="69"/>
      <c r="E178" s="69" t="s">
        <v>354</v>
      </c>
      <c r="F178" s="69"/>
      <c r="G178" s="69"/>
      <c r="H178" s="69"/>
      <c r="I178" s="69"/>
      <c r="J178" s="69"/>
      <c r="K178" s="69"/>
      <c r="L178" s="69"/>
      <c r="M178" s="69"/>
      <c r="N178" s="69"/>
      <c r="O178" s="70">
        <f t="shared" ref="O178:AX178" si="46">SUM(O176:O177)</f>
        <v>20</v>
      </c>
      <c r="P178" s="70">
        <f t="shared" si="46"/>
        <v>0</v>
      </c>
      <c r="Q178" s="70">
        <f t="shared" si="46"/>
        <v>2</v>
      </c>
      <c r="R178" s="70">
        <f t="shared" si="46"/>
        <v>0</v>
      </c>
      <c r="S178" s="70">
        <f t="shared" si="46"/>
        <v>20</v>
      </c>
      <c r="T178" s="70">
        <f t="shared" si="46"/>
        <v>0</v>
      </c>
      <c r="U178" s="70">
        <f t="shared" si="46"/>
        <v>1</v>
      </c>
      <c r="V178" s="70">
        <f t="shared" si="46"/>
        <v>0</v>
      </c>
      <c r="W178" s="70">
        <f t="shared" si="46"/>
        <v>2</v>
      </c>
      <c r="X178" s="70">
        <f t="shared" si="46"/>
        <v>0</v>
      </c>
      <c r="Y178" s="70">
        <f t="shared" si="46"/>
        <v>20</v>
      </c>
      <c r="Z178" s="70">
        <f t="shared" si="46"/>
        <v>0</v>
      </c>
      <c r="AA178" s="70">
        <f t="shared" si="46"/>
        <v>1</v>
      </c>
      <c r="AB178" s="70">
        <f t="shared" si="46"/>
        <v>0</v>
      </c>
      <c r="AC178" s="70">
        <f t="shared" si="46"/>
        <v>2</v>
      </c>
      <c r="AD178" s="70">
        <f t="shared" si="46"/>
        <v>0</v>
      </c>
      <c r="AE178" s="70">
        <f t="shared" si="46"/>
        <v>2</v>
      </c>
      <c r="AF178" s="70">
        <f t="shared" si="46"/>
        <v>0</v>
      </c>
      <c r="AG178" s="70">
        <f t="shared" si="46"/>
        <v>14</v>
      </c>
      <c r="AH178" s="70">
        <f t="shared" si="46"/>
        <v>0</v>
      </c>
      <c r="AI178" s="70">
        <f t="shared" si="46"/>
        <v>1</v>
      </c>
      <c r="AJ178" s="70">
        <f t="shared" si="46"/>
        <v>0</v>
      </c>
      <c r="AK178" s="70">
        <f t="shared" si="46"/>
        <v>1</v>
      </c>
      <c r="AL178" s="70">
        <f t="shared" si="46"/>
        <v>0</v>
      </c>
      <c r="AM178" s="70">
        <f t="shared" si="46"/>
        <v>1</v>
      </c>
      <c r="AN178" s="70">
        <f t="shared" si="46"/>
        <v>0</v>
      </c>
      <c r="AO178" s="70">
        <f t="shared" si="46"/>
        <v>0</v>
      </c>
      <c r="AP178" s="70">
        <f t="shared" si="46"/>
        <v>0</v>
      </c>
      <c r="AQ178" s="70">
        <f>SUM(AQ176:AQ177)</f>
        <v>0</v>
      </c>
      <c r="AR178" s="70">
        <f>SUM(AR176:AR177)</f>
        <v>0</v>
      </c>
      <c r="AS178" s="70">
        <f>SUM(AS176:AS177)</f>
        <v>0</v>
      </c>
      <c r="AT178" s="70"/>
      <c r="AU178" s="70">
        <f t="shared" si="46"/>
        <v>0</v>
      </c>
      <c r="AV178" s="70">
        <f t="shared" si="46"/>
        <v>0</v>
      </c>
      <c r="AW178" s="70">
        <f t="shared" si="46"/>
        <v>0</v>
      </c>
      <c r="AX178" s="70">
        <f t="shared" si="46"/>
        <v>0</v>
      </c>
    </row>
    <row r="179" spans="1:50" s="62" customFormat="1" ht="15.75" x14ac:dyDescent="0.2">
      <c r="A179" s="116"/>
      <c r="B179" s="64"/>
      <c r="C179" s="64"/>
      <c r="D179" s="73"/>
      <c r="E179" s="73"/>
      <c r="F179" s="64"/>
      <c r="G179" s="73"/>
      <c r="H179" s="71"/>
      <c r="I179" s="71"/>
      <c r="J179" s="123"/>
      <c r="K179" s="74">
        <f>SUM(K4:K178)</f>
        <v>340747</v>
      </c>
      <c r="L179" s="87"/>
      <c r="M179" s="87"/>
      <c r="N179" s="124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  <c r="AE179" s="123"/>
      <c r="AF179" s="123"/>
      <c r="AG179" s="123"/>
      <c r="AH179" s="86"/>
      <c r="AI179" s="86"/>
      <c r="AJ179" s="86"/>
      <c r="AK179" s="86"/>
      <c r="AL179" s="86"/>
      <c r="AM179" s="86"/>
      <c r="AN179" s="86"/>
      <c r="AS179" s="67"/>
    </row>
    <row r="180" spans="1:50" s="62" customFormat="1" ht="42.75" x14ac:dyDescent="0.2">
      <c r="A180" s="80"/>
      <c r="B180" s="66"/>
      <c r="C180" s="72"/>
      <c r="D180" s="73"/>
      <c r="E180" s="95"/>
      <c r="F180" s="66"/>
      <c r="G180" s="66"/>
      <c r="H180" s="66"/>
      <c r="I180" s="66"/>
      <c r="J180" s="66"/>
      <c r="K180" s="74"/>
      <c r="L180" s="95"/>
      <c r="M180" s="95"/>
      <c r="N180" s="74"/>
      <c r="O180" s="66" t="s">
        <v>120</v>
      </c>
      <c r="P180" s="66"/>
      <c r="Q180" s="66" t="s">
        <v>116</v>
      </c>
      <c r="R180" s="66"/>
      <c r="S180" s="66" t="s">
        <v>120</v>
      </c>
      <c r="T180" s="66"/>
      <c r="U180" s="66" t="s">
        <v>116</v>
      </c>
      <c r="V180" s="66"/>
      <c r="W180" s="66" t="s">
        <v>111</v>
      </c>
      <c r="X180" s="67"/>
      <c r="Y180" s="66" t="s">
        <v>120</v>
      </c>
      <c r="Z180" s="66"/>
      <c r="AA180" s="66" t="s">
        <v>116</v>
      </c>
      <c r="AB180" s="66"/>
      <c r="AC180" s="66" t="s">
        <v>522</v>
      </c>
      <c r="AD180" s="67"/>
      <c r="AE180" s="66" t="s">
        <v>523</v>
      </c>
      <c r="AF180" s="67"/>
      <c r="AG180" s="66" t="s">
        <v>515</v>
      </c>
      <c r="AH180" s="66"/>
      <c r="AI180" s="66" t="s">
        <v>111</v>
      </c>
      <c r="AJ180" s="66"/>
      <c r="AK180" s="66" t="s">
        <v>116</v>
      </c>
      <c r="AL180" s="66"/>
      <c r="AM180" s="66" t="s">
        <v>117</v>
      </c>
      <c r="AN180" s="66"/>
      <c r="AO180" s="86"/>
      <c r="AP180" s="86"/>
      <c r="AQ180" s="86"/>
      <c r="AR180" s="86"/>
      <c r="AS180" s="123"/>
      <c r="AT180" s="86"/>
      <c r="AU180" s="86"/>
      <c r="AV180" s="86"/>
      <c r="AW180" s="86"/>
      <c r="AX180" s="86"/>
    </row>
    <row r="181" spans="1:50" x14ac:dyDescent="0.2">
      <c r="O181" s="96">
        <f xml:space="preserve"> SUM(O5:O178)/2</f>
        <v>1495</v>
      </c>
      <c r="Q181" s="96">
        <f xml:space="preserve"> SUM(Q5:Q178)/2</f>
        <v>99</v>
      </c>
      <c r="S181" s="96">
        <f xml:space="preserve"> SUM(S5:S178)/2</f>
        <v>1495</v>
      </c>
      <c r="U181" s="96">
        <f xml:space="preserve"> SUM(U5:U178)/2</f>
        <v>89</v>
      </c>
      <c r="W181" s="96">
        <f xml:space="preserve"> SUM(W5:W178)/2</f>
        <v>90</v>
      </c>
      <c r="Y181" s="96">
        <f xml:space="preserve"> SUM(Y5:Y178)/2</f>
        <v>1495</v>
      </c>
      <c r="AA181" s="96">
        <f xml:space="preserve"> SUM(AA5:AA178)/2</f>
        <v>108</v>
      </c>
      <c r="AC181" s="96">
        <f xml:space="preserve"> SUM(AC5:AC178)/2</f>
        <v>109</v>
      </c>
      <c r="AE181" s="96">
        <f xml:space="preserve"> SUM(AE5:AE178)/2</f>
        <v>109</v>
      </c>
      <c r="AG181" s="96">
        <f xml:space="preserve"> SUM(AG5:AG178)/2</f>
        <v>1377</v>
      </c>
      <c r="AI181" s="96">
        <f xml:space="preserve"> SUM(AI5:AI178)/2</f>
        <v>80</v>
      </c>
      <c r="AK181" s="96">
        <f xml:space="preserve"> SUM(AK5:AK178)/2</f>
        <v>79</v>
      </c>
      <c r="AM181" s="96">
        <f xml:space="preserve"> SUM(AM5:AM178)/2</f>
        <v>79</v>
      </c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</row>
    <row r="182" spans="1:50" ht="15" thickBot="1" x14ac:dyDescent="0.25">
      <c r="O182" s="104">
        <f>Q181</f>
        <v>99</v>
      </c>
      <c r="Q182" s="45"/>
      <c r="S182" s="104">
        <f>U181</f>
        <v>89</v>
      </c>
      <c r="U182" s="45"/>
      <c r="Y182" s="104">
        <f>AA181</f>
        <v>108</v>
      </c>
      <c r="AA182" s="45"/>
      <c r="AG182" s="11">
        <f>AK181</f>
        <v>79</v>
      </c>
      <c r="AI182" s="45"/>
    </row>
    <row r="183" spans="1:50" ht="15.75" thickTop="1" thickBot="1" x14ac:dyDescent="0.25">
      <c r="D183" s="3"/>
      <c r="G183" s="3" t="s">
        <v>363</v>
      </c>
      <c r="H183" s="3">
        <f>COUNTIF(H4:H178, "NAWQA")</f>
        <v>71</v>
      </c>
      <c r="O183" s="11">
        <f>SUM(O181:O182)</f>
        <v>1594</v>
      </c>
      <c r="Q183" s="11">
        <f>SUM(Q181:Q182)</f>
        <v>99</v>
      </c>
      <c r="S183" s="11">
        <f>SUM(S181:S182)</f>
        <v>1584</v>
      </c>
      <c r="U183" s="11">
        <f>SUM(U181:U182)</f>
        <v>89</v>
      </c>
      <c r="Y183" s="11">
        <f>SUM(Y181:Y182)</f>
        <v>1603</v>
      </c>
      <c r="AA183" s="11">
        <f>SUM(AA181:AA182)</f>
        <v>108</v>
      </c>
      <c r="AC183" s="329" t="s">
        <v>534</v>
      </c>
      <c r="AD183" s="329"/>
      <c r="AE183" s="329"/>
      <c r="AF183" s="329"/>
      <c r="AG183" s="45">
        <f>AM181</f>
        <v>79</v>
      </c>
      <c r="AI183" s="11">
        <f>SUM(AI181:AI182)</f>
        <v>80</v>
      </c>
    </row>
    <row r="184" spans="1:50" ht="15" thickTop="1" x14ac:dyDescent="0.2">
      <c r="G184" s="3" t="s">
        <v>361</v>
      </c>
      <c r="H184" s="3">
        <f>COUNTIF(H4:H179, "NASQAN")</f>
        <v>26</v>
      </c>
      <c r="AC184" s="329"/>
      <c r="AD184" s="329"/>
      <c r="AE184" s="329"/>
      <c r="AF184" s="329"/>
      <c r="AG184" s="11">
        <f>SUM(AG181:AG183)</f>
        <v>1535</v>
      </c>
    </row>
    <row r="185" spans="1:50" x14ac:dyDescent="0.2">
      <c r="A185" s="2"/>
      <c r="B185" s="2"/>
      <c r="C185" s="2"/>
      <c r="D185" s="2"/>
      <c r="E185" s="2"/>
      <c r="F185" s="2"/>
      <c r="G185" s="11" t="s">
        <v>357</v>
      </c>
      <c r="H185" s="3">
        <f>COUNTIF(H5:H180, "NMN")</f>
        <v>4</v>
      </c>
      <c r="J185" s="2"/>
      <c r="K185" s="2"/>
      <c r="L185" s="2"/>
      <c r="M185" s="2"/>
      <c r="N185" s="29" t="s">
        <v>121</v>
      </c>
      <c r="O185" s="193">
        <f>100*(Q181)/(O181)</f>
        <v>6.6220735785953178</v>
      </c>
      <c r="S185" s="193">
        <f>100*(W181+U181)/(S181)</f>
        <v>11.973244147157191</v>
      </c>
      <c r="Y185" s="193">
        <f>100*(AC181+AA181)/(Y181)</f>
        <v>14.51505016722408</v>
      </c>
      <c r="AG185" s="193">
        <f>100*(AK181+AI181+AM181)/(AG181)</f>
        <v>17.283950617283949</v>
      </c>
      <c r="AL185" s="2"/>
      <c r="AM185" s="2"/>
      <c r="AN185" s="2"/>
    </row>
    <row r="186" spans="1:50" x14ac:dyDescent="0.2">
      <c r="A186" s="2"/>
      <c r="B186" s="2"/>
      <c r="C186" s="2"/>
      <c r="D186" s="2"/>
      <c r="E186" s="2"/>
      <c r="F186" s="2"/>
      <c r="G186" s="11" t="s">
        <v>352</v>
      </c>
      <c r="H186" s="3">
        <f>COUNTIF(G5:G181, "Agriculture")</f>
        <v>10</v>
      </c>
      <c r="J186" s="2"/>
      <c r="K186" s="2"/>
      <c r="L186" s="2"/>
      <c r="M186" s="2"/>
      <c r="AL186" s="2"/>
      <c r="AM186" s="2"/>
      <c r="AN186" s="2"/>
      <c r="AO186" s="2"/>
      <c r="AP186" s="2"/>
      <c r="AQ186" s="2"/>
      <c r="AR186" s="2"/>
      <c r="AT186" s="2"/>
      <c r="AU186" s="2"/>
      <c r="AV186" s="2"/>
      <c r="AW186" s="2"/>
      <c r="AX186" s="2"/>
    </row>
    <row r="187" spans="1:50" x14ac:dyDescent="0.2">
      <c r="A187" s="2"/>
      <c r="B187" s="2"/>
      <c r="C187" s="2"/>
      <c r="D187" s="2"/>
      <c r="E187" s="2"/>
      <c r="F187" s="2"/>
      <c r="G187" s="11" t="s">
        <v>242</v>
      </c>
      <c r="H187" s="3">
        <f>COUNTIF(G5:G178, "Urban")</f>
        <v>10</v>
      </c>
      <c r="J187" s="2"/>
      <c r="K187" s="2"/>
      <c r="L187" s="2"/>
      <c r="M187" s="2"/>
      <c r="AL187" s="2"/>
      <c r="AM187" s="2"/>
      <c r="AN187" s="2"/>
      <c r="AO187" s="2"/>
      <c r="AP187" s="2"/>
      <c r="AQ187" s="2"/>
      <c r="AR187" s="2"/>
      <c r="AT187" s="2"/>
      <c r="AU187" s="2"/>
      <c r="AV187" s="2"/>
      <c r="AW187" s="2"/>
      <c r="AX187" s="2"/>
    </row>
    <row r="188" spans="1:50" x14ac:dyDescent="0.2">
      <c r="A188" s="2"/>
      <c r="B188" s="2"/>
      <c r="C188" s="2"/>
      <c r="D188" s="2"/>
      <c r="E188" s="2"/>
      <c r="F188" s="2"/>
      <c r="G188" s="11" t="s">
        <v>151</v>
      </c>
      <c r="H188" s="3">
        <f>COUNTIF(G5:G178, "Reference")</f>
        <v>20</v>
      </c>
      <c r="J188" s="2"/>
      <c r="K188" s="2"/>
      <c r="L188" s="2"/>
      <c r="M188" s="2"/>
      <c r="AL188" s="2"/>
      <c r="AM188" s="2"/>
      <c r="AN188" s="2"/>
      <c r="AO188" s="2"/>
      <c r="AP188" s="2"/>
      <c r="AQ188" s="2"/>
      <c r="AR188" s="2"/>
      <c r="AT188" s="2"/>
      <c r="AU188" s="2"/>
      <c r="AV188" s="2"/>
      <c r="AW188" s="2"/>
      <c r="AX188" s="2"/>
    </row>
    <row r="189" spans="1:50" x14ac:dyDescent="0.2">
      <c r="A189" s="2"/>
      <c r="B189" s="2"/>
      <c r="C189" s="2"/>
      <c r="D189" s="2"/>
      <c r="E189" s="2"/>
      <c r="F189" s="2"/>
      <c r="G189" s="11" t="s">
        <v>356</v>
      </c>
      <c r="H189" s="3">
        <f>COUNTIF(G5:G184, "Large River")</f>
        <v>0</v>
      </c>
      <c r="J189" s="2"/>
      <c r="K189" s="2"/>
      <c r="L189" s="2"/>
      <c r="M189" s="2"/>
      <c r="AL189" s="2"/>
      <c r="AM189" s="2"/>
      <c r="AN189" s="2"/>
      <c r="AO189" s="2"/>
      <c r="AP189" s="2"/>
      <c r="AQ189" s="2"/>
      <c r="AR189" s="2"/>
      <c r="AT189" s="2"/>
      <c r="AU189" s="2"/>
      <c r="AV189" s="2"/>
      <c r="AW189" s="2"/>
      <c r="AX189" s="2"/>
    </row>
    <row r="190" spans="1:50" x14ac:dyDescent="0.2">
      <c r="A190" s="2"/>
      <c r="B190" s="2"/>
      <c r="C190" s="2"/>
      <c r="D190" s="2"/>
      <c r="E190" s="2"/>
      <c r="F190" s="2"/>
      <c r="G190" s="2"/>
      <c r="H190" s="11"/>
      <c r="I190" s="11"/>
      <c r="J190" s="2"/>
      <c r="K190" s="2"/>
      <c r="L190" s="2"/>
      <c r="M190" s="2"/>
      <c r="AL190" s="2"/>
      <c r="AM190" s="2"/>
      <c r="AN190" s="2"/>
      <c r="AO190" s="2"/>
      <c r="AP190" s="2"/>
      <c r="AQ190" s="2"/>
      <c r="AR190" s="2"/>
      <c r="AT190" s="2"/>
      <c r="AU190" s="2"/>
      <c r="AV190" s="2"/>
      <c r="AW190" s="2"/>
      <c r="AX190" s="2"/>
    </row>
    <row r="191" spans="1:50" x14ac:dyDescent="0.2">
      <c r="A191" s="2"/>
      <c r="B191" s="2"/>
      <c r="C191" s="2"/>
      <c r="D191" s="2"/>
      <c r="E191" s="2"/>
      <c r="F191" s="2"/>
      <c r="G191" s="2"/>
      <c r="H191" s="11"/>
      <c r="I191" s="11"/>
      <c r="J191" s="2"/>
      <c r="K191" s="2"/>
      <c r="L191" s="2"/>
      <c r="M191" s="2"/>
      <c r="AL191" s="2"/>
      <c r="AM191" s="2"/>
      <c r="AN191" s="2"/>
      <c r="AO191" s="2"/>
      <c r="AP191" s="2"/>
      <c r="AQ191" s="2"/>
      <c r="AR191" s="2"/>
      <c r="AT191" s="2"/>
      <c r="AU191" s="2"/>
      <c r="AV191" s="2"/>
      <c r="AW191" s="2"/>
      <c r="AX191" s="2"/>
    </row>
    <row r="192" spans="1:50" x14ac:dyDescent="0.2">
      <c r="A192" s="2"/>
      <c r="B192" s="2"/>
      <c r="C192" s="2"/>
      <c r="D192" s="2"/>
      <c r="E192" s="2"/>
      <c r="F192" s="2"/>
      <c r="G192" s="2"/>
      <c r="H192" s="11"/>
      <c r="I192" s="11"/>
      <c r="J192" s="2"/>
      <c r="K192" s="2"/>
      <c r="L192" s="2"/>
      <c r="M192" s="2"/>
      <c r="AL192" s="2"/>
      <c r="AM192" s="2"/>
      <c r="AN192" s="2"/>
      <c r="AO192" s="2"/>
      <c r="AP192" s="2"/>
      <c r="AQ192" s="2"/>
      <c r="AR192" s="2"/>
      <c r="AT192" s="2"/>
      <c r="AU192" s="2"/>
      <c r="AV192" s="2"/>
      <c r="AW192" s="2"/>
      <c r="AX192" s="2"/>
    </row>
    <row r="193" spans="1:50" x14ac:dyDescent="0.2">
      <c r="A193" s="2"/>
      <c r="B193" s="2"/>
      <c r="C193" s="2"/>
      <c r="D193" s="2"/>
      <c r="E193" s="2"/>
      <c r="F193" s="2"/>
      <c r="G193" s="2"/>
      <c r="H193" s="11"/>
      <c r="I193" s="11"/>
      <c r="J193" s="2"/>
      <c r="K193" s="2"/>
      <c r="L193" s="2"/>
      <c r="M193" s="2"/>
      <c r="AL193" s="2"/>
      <c r="AM193" s="2"/>
      <c r="AN193" s="2"/>
      <c r="AO193" s="2"/>
      <c r="AP193" s="2"/>
      <c r="AQ193" s="2"/>
      <c r="AR193" s="2"/>
      <c r="AT193" s="2"/>
      <c r="AU193" s="2"/>
      <c r="AV193" s="2"/>
      <c r="AW193" s="2"/>
      <c r="AX193" s="2"/>
    </row>
    <row r="194" spans="1:50" x14ac:dyDescent="0.2">
      <c r="A194" s="2"/>
      <c r="B194" s="2"/>
      <c r="C194" s="2"/>
      <c r="D194" s="2"/>
      <c r="E194" s="2"/>
      <c r="F194" s="2"/>
      <c r="G194" s="2"/>
      <c r="H194" s="11"/>
      <c r="I194" s="11"/>
      <c r="J194" s="2"/>
      <c r="K194" s="2"/>
      <c r="L194" s="2"/>
      <c r="M194" s="2"/>
      <c r="AL194" s="2"/>
      <c r="AM194" s="2"/>
      <c r="AN194" s="2"/>
      <c r="AO194" s="2"/>
      <c r="AP194" s="2"/>
      <c r="AQ194" s="2"/>
      <c r="AR194" s="2"/>
      <c r="AT194" s="2"/>
      <c r="AU194" s="2"/>
      <c r="AV194" s="2"/>
      <c r="AW194" s="2"/>
      <c r="AX194" s="2"/>
    </row>
    <row r="195" spans="1:50" x14ac:dyDescent="0.2">
      <c r="A195" s="2"/>
      <c r="B195" s="2"/>
      <c r="C195" s="2"/>
      <c r="D195" s="2"/>
      <c r="E195" s="2"/>
      <c r="F195" s="2"/>
      <c r="G195" s="2"/>
      <c r="H195" s="11"/>
      <c r="I195" s="11"/>
      <c r="J195" s="2"/>
      <c r="K195" s="2"/>
      <c r="L195" s="2"/>
      <c r="M195" s="2"/>
      <c r="AL195" s="2"/>
      <c r="AM195" s="2"/>
      <c r="AN195" s="2"/>
      <c r="AO195" s="2"/>
      <c r="AP195" s="2"/>
      <c r="AQ195" s="2"/>
      <c r="AR195" s="2"/>
      <c r="AT195" s="2"/>
      <c r="AU195" s="2"/>
      <c r="AV195" s="2"/>
      <c r="AW195" s="2"/>
      <c r="AX195" s="2"/>
    </row>
    <row r="196" spans="1:50" x14ac:dyDescent="0.2">
      <c r="A196" s="2"/>
      <c r="B196" s="2"/>
      <c r="C196" s="2"/>
      <c r="D196" s="2"/>
      <c r="E196" s="2"/>
      <c r="F196" s="2"/>
      <c r="G196" s="2"/>
      <c r="H196" s="11"/>
      <c r="I196" s="11"/>
      <c r="J196" s="2"/>
      <c r="K196" s="2"/>
      <c r="L196" s="2"/>
      <c r="M196" s="2"/>
      <c r="AL196" s="2"/>
      <c r="AM196" s="2"/>
      <c r="AN196" s="2"/>
      <c r="AO196" s="2"/>
      <c r="AP196" s="2"/>
      <c r="AQ196" s="2"/>
      <c r="AR196" s="2"/>
      <c r="AT196" s="2"/>
      <c r="AU196" s="2"/>
      <c r="AV196" s="2"/>
      <c r="AW196" s="2"/>
      <c r="AX196" s="2"/>
    </row>
    <row r="197" spans="1:50" x14ac:dyDescent="0.2">
      <c r="A197" s="2"/>
      <c r="B197" s="2"/>
      <c r="C197" s="2"/>
      <c r="D197" s="2"/>
      <c r="E197" s="2"/>
      <c r="F197" s="2"/>
      <c r="G197" s="2"/>
      <c r="H197" s="11"/>
      <c r="I197" s="11"/>
      <c r="J197" s="2"/>
      <c r="K197" s="2"/>
      <c r="L197" s="2"/>
      <c r="M197" s="2"/>
      <c r="AL197" s="2"/>
      <c r="AM197" s="2"/>
      <c r="AN197" s="2"/>
      <c r="AO197" s="2"/>
      <c r="AP197" s="2"/>
      <c r="AQ197" s="2"/>
      <c r="AR197" s="2"/>
      <c r="AT197" s="2"/>
      <c r="AU197" s="2"/>
      <c r="AV197" s="2"/>
      <c r="AW197" s="2"/>
      <c r="AX197" s="2"/>
    </row>
    <row r="198" spans="1:50" x14ac:dyDescent="0.2">
      <c r="A198" s="2"/>
      <c r="B198" s="2"/>
      <c r="C198" s="2"/>
      <c r="D198" s="2"/>
      <c r="E198" s="2"/>
      <c r="F198" s="2"/>
      <c r="G198" s="2"/>
      <c r="H198" s="11"/>
      <c r="I198" s="11"/>
      <c r="J198" s="2"/>
      <c r="K198" s="2"/>
      <c r="L198" s="2"/>
      <c r="M198" s="2"/>
      <c r="AL198" s="2"/>
      <c r="AM198" s="2"/>
      <c r="AN198" s="2"/>
      <c r="AO198" s="2"/>
      <c r="AP198" s="2"/>
      <c r="AQ198" s="2"/>
      <c r="AR198" s="2"/>
      <c r="AT198" s="2"/>
      <c r="AU198" s="2"/>
      <c r="AV198" s="2"/>
      <c r="AW198" s="2"/>
      <c r="AX198" s="2"/>
    </row>
    <row r="199" spans="1:50" x14ac:dyDescent="0.2">
      <c r="A199" s="2"/>
      <c r="B199" s="2"/>
      <c r="C199" s="2"/>
      <c r="D199" s="2"/>
      <c r="E199" s="2"/>
      <c r="F199" s="2"/>
      <c r="G199" s="2"/>
      <c r="H199" s="11"/>
      <c r="I199" s="11"/>
      <c r="J199" s="2"/>
      <c r="K199" s="2"/>
      <c r="L199" s="2"/>
      <c r="M199" s="2"/>
      <c r="AL199" s="2"/>
      <c r="AM199" s="2"/>
      <c r="AN199" s="2"/>
      <c r="AO199" s="2"/>
      <c r="AP199" s="2"/>
      <c r="AQ199" s="2"/>
      <c r="AR199" s="2"/>
      <c r="AT199" s="2"/>
      <c r="AU199" s="2"/>
      <c r="AV199" s="2"/>
      <c r="AW199" s="2"/>
      <c r="AX199" s="2"/>
    </row>
    <row r="200" spans="1:50" x14ac:dyDescent="0.2">
      <c r="A200" s="2"/>
      <c r="B200" s="2"/>
      <c r="C200" s="2"/>
      <c r="D200" s="2"/>
      <c r="E200" s="2"/>
      <c r="F200" s="2"/>
      <c r="G200" s="2"/>
      <c r="H200" s="11"/>
      <c r="I200" s="11"/>
      <c r="J200" s="2"/>
      <c r="K200" s="2"/>
      <c r="L200" s="2"/>
      <c r="M200" s="2"/>
      <c r="AL200" s="2"/>
      <c r="AM200" s="2"/>
      <c r="AN200" s="2"/>
      <c r="AO200" s="2"/>
      <c r="AP200" s="2"/>
      <c r="AQ200" s="2"/>
      <c r="AR200" s="2"/>
      <c r="AT200" s="2"/>
      <c r="AU200" s="2"/>
      <c r="AV200" s="2"/>
      <c r="AW200" s="2"/>
      <c r="AX200" s="2"/>
    </row>
    <row r="201" spans="1:50" x14ac:dyDescent="0.2">
      <c r="A201" s="2"/>
      <c r="B201" s="2"/>
      <c r="C201" s="2"/>
      <c r="D201" s="2"/>
      <c r="E201" s="2"/>
      <c r="F201" s="2"/>
      <c r="G201" s="2"/>
      <c r="H201" s="11"/>
      <c r="I201" s="11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T201" s="2"/>
      <c r="AU201" s="2"/>
      <c r="AV201" s="2"/>
      <c r="AW201" s="2"/>
      <c r="AX201" s="2"/>
    </row>
    <row r="202" spans="1:50" x14ac:dyDescent="0.2">
      <c r="AO202" s="2"/>
      <c r="AP202" s="2"/>
      <c r="AQ202" s="2"/>
      <c r="AR202" s="2"/>
      <c r="AT202" s="2"/>
      <c r="AU202" s="2"/>
      <c r="AV202" s="2"/>
      <c r="AW202" s="2"/>
      <c r="AX202" s="2"/>
    </row>
  </sheetData>
  <mergeCells count="23">
    <mergeCell ref="H1:H2"/>
    <mergeCell ref="A1:A2"/>
    <mergeCell ref="B1:B2"/>
    <mergeCell ref="C1:C2"/>
    <mergeCell ref="D1:E1"/>
    <mergeCell ref="F1:F2"/>
    <mergeCell ref="G1:G2"/>
    <mergeCell ref="I1:I2"/>
    <mergeCell ref="J1:K1"/>
    <mergeCell ref="L1:N1"/>
    <mergeCell ref="S1:X1"/>
    <mergeCell ref="Y1:AB1"/>
    <mergeCell ref="AS1:AT1"/>
    <mergeCell ref="AU1:AV1"/>
    <mergeCell ref="AW1:AX1"/>
    <mergeCell ref="AZ1:AZ2"/>
    <mergeCell ref="AC183:AF184"/>
    <mergeCell ref="AY1:AY2"/>
    <mergeCell ref="AC1:AD1"/>
    <mergeCell ref="AE1:AF1"/>
    <mergeCell ref="AG1:AN1"/>
    <mergeCell ref="AO1:AP1"/>
    <mergeCell ref="AQ1:A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"/>
  <sheetViews>
    <sheetView zoomScale="90" zoomScaleNormal="90" workbookViewId="0">
      <selection activeCell="G19" sqref="G19"/>
    </sheetView>
  </sheetViews>
  <sheetFormatPr defaultRowHeight="12.75" x14ac:dyDescent="0.2"/>
  <cols>
    <col min="1" max="1" width="15.140625" customWidth="1"/>
    <col min="3" max="3" width="21.140625" customWidth="1"/>
    <col min="4" max="4" width="49.7109375" customWidth="1"/>
    <col min="5" max="5" width="21.42578125" customWidth="1"/>
    <col min="7" max="7" width="13.7109375" customWidth="1"/>
    <col min="8" max="8" width="33.7109375" customWidth="1"/>
    <col min="9" max="9" width="9.7109375" customWidth="1"/>
    <col min="10" max="10" width="12.42578125" customWidth="1"/>
    <col min="17" max="17" width="10.28515625" customWidth="1"/>
    <col min="18" max="18" width="14.140625" customWidth="1"/>
    <col min="20" max="20" width="10.7109375" customWidth="1"/>
    <col min="21" max="21" width="14.5703125" customWidth="1"/>
    <col min="23" max="23" width="11.140625" customWidth="1"/>
    <col min="24" max="24" width="13.7109375" customWidth="1"/>
    <col min="26" max="26" width="10.42578125" customWidth="1"/>
    <col min="27" max="27" width="14.7109375" customWidth="1"/>
    <col min="31" max="31" width="13.140625" customWidth="1"/>
    <col min="32" max="32" width="10.5703125" customWidth="1"/>
    <col min="33" max="33" width="14.5703125" customWidth="1"/>
    <col min="37" max="37" width="10.42578125" customWidth="1"/>
    <col min="38" max="38" width="14.7109375" customWidth="1"/>
    <col min="41" max="41" width="80.85546875" customWidth="1"/>
  </cols>
  <sheetData>
    <row r="1" spans="1:41" ht="39" customHeight="1" x14ac:dyDescent="0.2">
      <c r="A1" s="340" t="s">
        <v>420</v>
      </c>
      <c r="B1" s="343" t="s">
        <v>327</v>
      </c>
      <c r="C1" s="341">
        <v>41497</v>
      </c>
      <c r="D1" s="342"/>
      <c r="E1" s="216"/>
      <c r="F1" s="216"/>
      <c r="G1" s="381" t="s">
        <v>132</v>
      </c>
      <c r="H1" s="345" t="s">
        <v>133</v>
      </c>
      <c r="I1" s="382" t="s">
        <v>421</v>
      </c>
      <c r="J1" s="383" t="s">
        <v>422</v>
      </c>
      <c r="K1" s="384" t="s">
        <v>150</v>
      </c>
      <c r="L1" s="382" t="s">
        <v>0</v>
      </c>
      <c r="M1" s="379" t="s">
        <v>445</v>
      </c>
      <c r="N1" s="380" t="s">
        <v>90</v>
      </c>
      <c r="O1" s="350" t="s">
        <v>6</v>
      </c>
      <c r="P1" s="351"/>
      <c r="Q1" s="355" t="s">
        <v>7</v>
      </c>
      <c r="R1" s="356"/>
      <c r="S1" s="354" t="s">
        <v>562</v>
      </c>
      <c r="T1" s="355" t="s">
        <v>8</v>
      </c>
      <c r="U1" s="356"/>
      <c r="V1" s="354" t="s">
        <v>562</v>
      </c>
      <c r="W1" s="355" t="s">
        <v>9</v>
      </c>
      <c r="X1" s="356"/>
      <c r="Y1" s="354" t="s">
        <v>562</v>
      </c>
      <c r="Z1" s="359" t="s">
        <v>492</v>
      </c>
      <c r="AA1" s="360"/>
      <c r="AB1" s="354" t="s">
        <v>562</v>
      </c>
      <c r="AC1" s="361" t="s">
        <v>237</v>
      </c>
      <c r="AD1" s="362"/>
      <c r="AE1" s="362"/>
      <c r="AF1" s="362"/>
      <c r="AG1" s="362"/>
      <c r="AH1" s="354" t="s">
        <v>562</v>
      </c>
      <c r="AI1" s="363" t="s">
        <v>236</v>
      </c>
      <c r="AJ1" s="364"/>
      <c r="AK1" s="364"/>
      <c r="AL1" s="364"/>
      <c r="AM1" s="365" t="s">
        <v>562</v>
      </c>
      <c r="AN1" s="354" t="s">
        <v>563</v>
      </c>
      <c r="AO1" s="217" t="s">
        <v>92</v>
      </c>
    </row>
    <row r="2" spans="1:41" ht="35.25" customHeight="1" x14ac:dyDescent="0.2">
      <c r="A2" s="340"/>
      <c r="B2" s="343"/>
      <c r="C2" s="344" t="s">
        <v>14</v>
      </c>
      <c r="D2" s="345" t="s">
        <v>74</v>
      </c>
      <c r="E2" s="376" t="s">
        <v>564</v>
      </c>
      <c r="F2" s="376" t="s">
        <v>565</v>
      </c>
      <c r="G2" s="381"/>
      <c r="H2" s="345"/>
      <c r="I2" s="382"/>
      <c r="J2" s="383"/>
      <c r="K2" s="384"/>
      <c r="L2" s="382"/>
      <c r="M2" s="379"/>
      <c r="N2" s="380"/>
      <c r="O2" s="352"/>
      <c r="P2" s="353"/>
      <c r="Q2" s="346" t="s">
        <v>11</v>
      </c>
      <c r="R2" s="348" t="s">
        <v>594</v>
      </c>
      <c r="S2" s="354"/>
      <c r="T2" s="346" t="s">
        <v>11</v>
      </c>
      <c r="U2" s="348" t="s">
        <v>446</v>
      </c>
      <c r="V2" s="354"/>
      <c r="W2" s="346" t="s">
        <v>11</v>
      </c>
      <c r="X2" s="348" t="s">
        <v>446</v>
      </c>
      <c r="Y2" s="354"/>
      <c r="Z2" s="346" t="s">
        <v>11</v>
      </c>
      <c r="AA2" s="348" t="s">
        <v>446</v>
      </c>
      <c r="AB2" s="354"/>
      <c r="AC2" s="377" t="s">
        <v>155</v>
      </c>
      <c r="AD2" s="378"/>
      <c r="AE2" s="357" t="s">
        <v>156</v>
      </c>
      <c r="AF2" s="366" t="s">
        <v>11</v>
      </c>
      <c r="AG2" s="368" t="s">
        <v>446</v>
      </c>
      <c r="AH2" s="354"/>
      <c r="AI2" s="370" t="s">
        <v>155</v>
      </c>
      <c r="AJ2" s="371"/>
      <c r="AK2" s="372" t="s">
        <v>11</v>
      </c>
      <c r="AL2" s="374" t="s">
        <v>446</v>
      </c>
      <c r="AM2" s="365"/>
      <c r="AN2" s="354"/>
      <c r="AO2" s="217"/>
    </row>
    <row r="3" spans="1:41" ht="31.5" customHeight="1" x14ac:dyDescent="0.2">
      <c r="A3" s="340"/>
      <c r="B3" s="343"/>
      <c r="C3" s="344"/>
      <c r="D3" s="345"/>
      <c r="E3" s="376"/>
      <c r="F3" s="376"/>
      <c r="G3" s="381"/>
      <c r="H3" s="345"/>
      <c r="I3" s="382"/>
      <c r="J3" s="383"/>
      <c r="K3" s="384"/>
      <c r="L3" s="382"/>
      <c r="M3" s="379"/>
      <c r="N3" s="380"/>
      <c r="O3" s="291" t="s">
        <v>494</v>
      </c>
      <c r="P3" s="292" t="s">
        <v>493</v>
      </c>
      <c r="Q3" s="347"/>
      <c r="R3" s="349" t="s">
        <v>12</v>
      </c>
      <c r="S3" s="354"/>
      <c r="T3" s="347"/>
      <c r="U3" s="349" t="s">
        <v>12</v>
      </c>
      <c r="V3" s="354"/>
      <c r="W3" s="347"/>
      <c r="X3" s="349" t="s">
        <v>12</v>
      </c>
      <c r="Y3" s="354"/>
      <c r="Z3" s="347"/>
      <c r="AA3" s="349" t="s">
        <v>12</v>
      </c>
      <c r="AB3" s="354"/>
      <c r="AC3" s="220" t="s">
        <v>494</v>
      </c>
      <c r="AD3" s="221" t="s">
        <v>493</v>
      </c>
      <c r="AE3" s="358"/>
      <c r="AF3" s="367"/>
      <c r="AG3" s="369"/>
      <c r="AH3" s="354"/>
      <c r="AI3" s="222" t="s">
        <v>494</v>
      </c>
      <c r="AJ3" s="223" t="s">
        <v>493</v>
      </c>
      <c r="AK3" s="373"/>
      <c r="AL3" s="375"/>
      <c r="AM3" s="365"/>
      <c r="AN3" s="354"/>
      <c r="AO3" s="217"/>
    </row>
    <row r="4" spans="1:41" ht="11.25" customHeight="1" x14ac:dyDescent="0.2">
      <c r="A4" s="224"/>
      <c r="B4" s="224"/>
      <c r="C4" s="225"/>
      <c r="D4" s="226"/>
      <c r="E4" s="226"/>
      <c r="F4" s="226"/>
      <c r="G4" s="227"/>
      <c r="H4" s="225"/>
      <c r="I4" s="228"/>
      <c r="J4" s="228"/>
      <c r="K4" s="229"/>
      <c r="L4" s="230"/>
      <c r="M4" s="231"/>
      <c r="N4" s="232"/>
      <c r="O4" s="233"/>
      <c r="P4" s="234"/>
      <c r="Q4" s="235"/>
      <c r="R4" s="236"/>
      <c r="S4" s="237"/>
      <c r="T4" s="236"/>
      <c r="U4" s="236"/>
      <c r="V4" s="237"/>
      <c r="W4" s="236"/>
      <c r="X4" s="236"/>
      <c r="Y4" s="237"/>
      <c r="Z4" s="236"/>
      <c r="AA4" s="236"/>
      <c r="AB4" s="237"/>
      <c r="AC4" s="236"/>
      <c r="AD4" s="236"/>
      <c r="AE4" s="237"/>
      <c r="AF4" s="236"/>
      <c r="AG4" s="236"/>
      <c r="AH4" s="237"/>
      <c r="AI4" s="236"/>
      <c r="AJ4" s="236"/>
      <c r="AK4" s="236"/>
      <c r="AL4" s="236"/>
      <c r="AM4" s="237"/>
      <c r="AN4" s="237"/>
      <c r="AO4" s="236"/>
    </row>
    <row r="5" spans="1:41" ht="28.5" customHeight="1" x14ac:dyDescent="0.2">
      <c r="A5" s="238"/>
      <c r="B5" s="239" t="s">
        <v>341</v>
      </c>
      <c r="C5" s="240" t="s">
        <v>250</v>
      </c>
      <c r="D5" s="240" t="s">
        <v>251</v>
      </c>
      <c r="E5" s="385" t="s">
        <v>566</v>
      </c>
      <c r="F5" s="240" t="s">
        <v>567</v>
      </c>
      <c r="G5" s="241"/>
      <c r="H5" s="240"/>
      <c r="I5" s="242" t="s">
        <v>128</v>
      </c>
      <c r="J5" s="243" t="s">
        <v>151</v>
      </c>
      <c r="K5" s="239">
        <v>79</v>
      </c>
      <c r="L5" s="239">
        <v>2014</v>
      </c>
      <c r="M5" s="244" t="s">
        <v>104</v>
      </c>
      <c r="N5" s="244" t="s">
        <v>99</v>
      </c>
      <c r="O5" s="245">
        <v>41944</v>
      </c>
      <c r="P5" s="245">
        <v>41988</v>
      </c>
      <c r="Q5" s="244">
        <v>1</v>
      </c>
      <c r="R5" s="246"/>
      <c r="S5" s="281" t="str">
        <f>IF(Q5&gt;0,IF(R5&lt;($O5-7),"EARLY",IF(R5&gt;N($P5+7),"LATE","")),"")</f>
        <v>EARLY</v>
      </c>
      <c r="T5" s="244">
        <v>0</v>
      </c>
      <c r="U5" s="246"/>
      <c r="V5" s="281" t="str">
        <f>IF(T5&gt;0,IF(U5&lt;($O5-7),"EARLY",IF(U5&gt;N($P5+7),"LATE","")),"")</f>
        <v/>
      </c>
      <c r="W5" s="244">
        <v>1</v>
      </c>
      <c r="X5" s="246"/>
      <c r="Y5" s="281" t="str">
        <f>IF(W5&gt;0,IF(X5&lt;($O5-7),"EARLY",IF(X5&gt;N($P5+7),"LATE","")),"")</f>
        <v>EARLY</v>
      </c>
      <c r="Z5" s="244">
        <v>1</v>
      </c>
      <c r="AA5" s="246"/>
      <c r="AB5" s="281" t="str">
        <f>IF(Z5&gt;0,IF(AA5&lt;($O5-7),"EARLY",IF(AA5&gt;N($P5+7),"LATE","")),"")</f>
        <v>EARLY</v>
      </c>
      <c r="AC5" s="245">
        <v>41944</v>
      </c>
      <c r="AD5" s="245">
        <v>41988</v>
      </c>
      <c r="AE5" s="282"/>
      <c r="AF5" s="244">
        <v>1</v>
      </c>
      <c r="AG5" s="246"/>
      <c r="AH5" s="281" t="str">
        <f>IF(AF5&gt;0,IF(AG5&lt;($AC5-7),"EARLY",IF(AG5&gt;N($AD5+7),"LATE","")),"")</f>
        <v>EARLY</v>
      </c>
      <c r="AI5" s="245">
        <v>41944</v>
      </c>
      <c r="AJ5" s="245">
        <v>41988</v>
      </c>
      <c r="AK5" s="244">
        <v>1</v>
      </c>
      <c r="AL5" s="246"/>
      <c r="AM5" s="281" t="str">
        <f>IF(AK5&gt;0,IF(AL5&lt;($AI5-7),"EARLY",IF(AL5&gt;N($AJ5+7),"LATE","")),"")</f>
        <v>EARLY</v>
      </c>
      <c r="AN5" s="281" t="str">
        <f>IF(OR(S5&lt;&gt;"",V5&lt;&gt;"",Y5&lt;&gt;"",AB5&lt;&gt;"",AH5&lt;&gt;"",AM5&lt;&gt;""),"CHECK","")</f>
        <v>CHECK</v>
      </c>
      <c r="AO5" s="247"/>
    </row>
    <row r="6" spans="1:41" ht="14.25" customHeight="1" x14ac:dyDescent="0.2">
      <c r="A6" s="248"/>
      <c r="B6" s="239" t="s">
        <v>341</v>
      </c>
      <c r="C6" s="240" t="s">
        <v>252</v>
      </c>
      <c r="D6" s="240" t="s">
        <v>253</v>
      </c>
      <c r="E6" s="386"/>
      <c r="F6" s="240" t="s">
        <v>567</v>
      </c>
      <c r="G6" s="241"/>
      <c r="H6" s="240"/>
      <c r="I6" s="242" t="s">
        <v>128</v>
      </c>
      <c r="J6" s="243" t="s">
        <v>151</v>
      </c>
      <c r="K6" s="239">
        <v>23</v>
      </c>
      <c r="L6" s="239">
        <v>2014</v>
      </c>
      <c r="M6" s="244" t="s">
        <v>104</v>
      </c>
      <c r="N6" s="244" t="s">
        <v>99</v>
      </c>
      <c r="O6" s="245">
        <v>41927</v>
      </c>
      <c r="P6" s="245">
        <v>41973</v>
      </c>
      <c r="Q6" s="244">
        <v>1</v>
      </c>
      <c r="R6" s="246"/>
      <c r="S6" s="281" t="str">
        <f t="shared" ref="S6:S43" si="0">IF(Q6&gt;0,IF(R6&lt;($O6-7),"EARLY",IF(R6&gt;N($P6+7),"LATE","")),"")</f>
        <v>EARLY</v>
      </c>
      <c r="T6" s="244">
        <v>0</v>
      </c>
      <c r="U6" s="246"/>
      <c r="V6" s="281" t="str">
        <f t="shared" ref="V6:V43" si="1">IF(T6&gt;0,IF(U6&lt;($O6-7),"EARLY",IF(U6&gt;N($P6+7),"LATE","")),"")</f>
        <v/>
      </c>
      <c r="W6" s="244">
        <v>1</v>
      </c>
      <c r="X6" s="246"/>
      <c r="Y6" s="281" t="str">
        <f t="shared" ref="Y6:Y43" si="2">IF(W6&gt;0,IF(X6&lt;($O6-7),"EARLY",IF(X6&gt;N($P6+7),"LATE","")),"")</f>
        <v>EARLY</v>
      </c>
      <c r="Z6" s="244">
        <v>1</v>
      </c>
      <c r="AA6" s="246"/>
      <c r="AB6" s="281" t="str">
        <f t="shared" ref="AB6:AB43" si="3">IF(Z6&gt;0,IF(AA6&lt;($O6-7),"EARLY",IF(AA6&gt;N($P6+7),"LATE","")),"")</f>
        <v>EARLY</v>
      </c>
      <c r="AC6" s="245">
        <v>41927</v>
      </c>
      <c r="AD6" s="245">
        <v>41973</v>
      </c>
      <c r="AE6" s="282"/>
      <c r="AF6" s="244">
        <v>1</v>
      </c>
      <c r="AG6" s="246"/>
      <c r="AH6" s="281" t="str">
        <f t="shared" ref="AH6:AH43" si="4">IF(AF6&gt;0,IF(AG6&lt;($AC6-7),"EARLY",IF(AG6&gt;N($AD6+7),"LATE","")),"")</f>
        <v>EARLY</v>
      </c>
      <c r="AI6" s="245">
        <v>41927</v>
      </c>
      <c r="AJ6" s="245">
        <v>41973</v>
      </c>
      <c r="AK6" s="244">
        <v>1</v>
      </c>
      <c r="AL6" s="246"/>
      <c r="AM6" s="281" t="str">
        <f t="shared" ref="AM6:AM43" si="5">IF(AK6&gt;0,IF(AL6&lt;($AI6-7),"EARLY",IF(AL6&gt;N($AJ6+7),"LATE","")),"")</f>
        <v>EARLY</v>
      </c>
      <c r="AN6" s="281" t="str">
        <f t="shared" ref="AN6:AN43" si="6">IF(OR(S6&lt;&gt;"",V6&lt;&gt;"",Y6&lt;&gt;"",AB6&lt;&gt;"",AH6&lt;&gt;"",AM6&lt;&gt;""),"CHECK","")</f>
        <v>CHECK</v>
      </c>
      <c r="AO6" s="247" t="s">
        <v>444</v>
      </c>
    </row>
    <row r="7" spans="1:41" ht="14.25" x14ac:dyDescent="0.2">
      <c r="A7" s="248"/>
      <c r="B7" s="249" t="s">
        <v>339</v>
      </c>
      <c r="C7" s="250" t="s">
        <v>53</v>
      </c>
      <c r="D7" s="250" t="s">
        <v>85</v>
      </c>
      <c r="E7" s="387" t="s">
        <v>568</v>
      </c>
      <c r="F7" s="250" t="s">
        <v>567</v>
      </c>
      <c r="G7" s="251"/>
      <c r="H7" s="250"/>
      <c r="I7" s="252" t="s">
        <v>128</v>
      </c>
      <c r="J7" s="252" t="s">
        <v>151</v>
      </c>
      <c r="K7" s="249">
        <v>38</v>
      </c>
      <c r="L7" s="253">
        <v>2014</v>
      </c>
      <c r="M7" s="254" t="s">
        <v>104</v>
      </c>
      <c r="N7" s="254" t="s">
        <v>99</v>
      </c>
      <c r="O7" s="255">
        <v>41866</v>
      </c>
      <c r="P7" s="255">
        <v>41912</v>
      </c>
      <c r="Q7" s="254">
        <v>1</v>
      </c>
      <c r="R7" s="256"/>
      <c r="S7" s="281" t="str">
        <f t="shared" si="0"/>
        <v>EARLY</v>
      </c>
      <c r="T7" s="254">
        <v>0</v>
      </c>
      <c r="U7" s="256"/>
      <c r="V7" s="281" t="str">
        <f t="shared" si="1"/>
        <v/>
      </c>
      <c r="W7" s="254">
        <v>1</v>
      </c>
      <c r="X7" s="256"/>
      <c r="Y7" s="281" t="str">
        <f t="shared" si="2"/>
        <v>EARLY</v>
      </c>
      <c r="Z7" s="254">
        <v>1</v>
      </c>
      <c r="AA7" s="256"/>
      <c r="AB7" s="281" t="str">
        <f t="shared" si="3"/>
        <v>EARLY</v>
      </c>
      <c r="AC7" s="255">
        <v>41835</v>
      </c>
      <c r="AD7" s="255">
        <v>41882</v>
      </c>
      <c r="AE7" s="282"/>
      <c r="AF7" s="254">
        <v>1</v>
      </c>
      <c r="AG7" s="256"/>
      <c r="AH7" s="281" t="str">
        <f t="shared" si="4"/>
        <v>EARLY</v>
      </c>
      <c r="AI7" s="255">
        <v>41835</v>
      </c>
      <c r="AJ7" s="255">
        <v>41882</v>
      </c>
      <c r="AK7" s="254">
        <v>1</v>
      </c>
      <c r="AL7" s="256"/>
      <c r="AM7" s="281" t="str">
        <f t="shared" si="5"/>
        <v>EARLY</v>
      </c>
      <c r="AN7" s="281" t="str">
        <f t="shared" si="6"/>
        <v>CHECK</v>
      </c>
      <c r="AO7" s="257"/>
    </row>
    <row r="8" spans="1:41" ht="14.25" x14ac:dyDescent="0.2">
      <c r="A8" s="238"/>
      <c r="B8" s="249" t="s">
        <v>339</v>
      </c>
      <c r="C8" s="250" t="s">
        <v>54</v>
      </c>
      <c r="D8" s="250" t="s">
        <v>86</v>
      </c>
      <c r="E8" s="388"/>
      <c r="F8" s="250" t="s">
        <v>567</v>
      </c>
      <c r="G8" s="251"/>
      <c r="H8" s="250"/>
      <c r="I8" s="252" t="s">
        <v>128</v>
      </c>
      <c r="J8" s="252" t="s">
        <v>151</v>
      </c>
      <c r="K8" s="249">
        <v>39</v>
      </c>
      <c r="L8" s="253">
        <v>2014</v>
      </c>
      <c r="M8" s="254" t="s">
        <v>106</v>
      </c>
      <c r="N8" s="254" t="s">
        <v>99</v>
      </c>
      <c r="O8" s="255">
        <v>41866</v>
      </c>
      <c r="P8" s="255">
        <v>41912</v>
      </c>
      <c r="Q8" s="254">
        <v>1</v>
      </c>
      <c r="R8" s="256"/>
      <c r="S8" s="281" t="str">
        <f t="shared" si="0"/>
        <v>EARLY</v>
      </c>
      <c r="T8" s="254">
        <v>0</v>
      </c>
      <c r="U8" s="256"/>
      <c r="V8" s="281" t="str">
        <f t="shared" si="1"/>
        <v/>
      </c>
      <c r="W8" s="254">
        <v>1</v>
      </c>
      <c r="X8" s="256"/>
      <c r="Y8" s="281" t="str">
        <f t="shared" si="2"/>
        <v>EARLY</v>
      </c>
      <c r="Z8" s="254">
        <v>1</v>
      </c>
      <c r="AA8" s="256"/>
      <c r="AB8" s="281" t="str">
        <f t="shared" si="3"/>
        <v>EARLY</v>
      </c>
      <c r="AC8" s="255">
        <v>41835</v>
      </c>
      <c r="AD8" s="255">
        <v>41882</v>
      </c>
      <c r="AE8" s="282"/>
      <c r="AF8" s="254">
        <v>1</v>
      </c>
      <c r="AG8" s="256"/>
      <c r="AH8" s="281" t="str">
        <f t="shared" si="4"/>
        <v>EARLY</v>
      </c>
      <c r="AI8" s="255">
        <v>41835</v>
      </c>
      <c r="AJ8" s="255">
        <v>41882</v>
      </c>
      <c r="AK8" s="254">
        <v>1</v>
      </c>
      <c r="AL8" s="256"/>
      <c r="AM8" s="281" t="str">
        <f t="shared" si="5"/>
        <v>EARLY</v>
      </c>
      <c r="AN8" s="281" t="str">
        <f t="shared" si="6"/>
        <v>CHECK</v>
      </c>
      <c r="AO8" s="257"/>
    </row>
    <row r="9" spans="1:41" ht="14.25" x14ac:dyDescent="0.2">
      <c r="A9" s="248"/>
      <c r="B9" s="239" t="s">
        <v>344</v>
      </c>
      <c r="C9" s="240" t="s">
        <v>65</v>
      </c>
      <c r="D9" s="240" t="s">
        <v>66</v>
      </c>
      <c r="E9" s="389" t="s">
        <v>569</v>
      </c>
      <c r="F9" s="278" t="s">
        <v>567</v>
      </c>
      <c r="G9" s="241"/>
      <c r="H9" s="240"/>
      <c r="I9" s="240" t="s">
        <v>128</v>
      </c>
      <c r="J9" s="243" t="s">
        <v>73</v>
      </c>
      <c r="K9" s="239">
        <v>5</v>
      </c>
      <c r="L9" s="239">
        <v>2014</v>
      </c>
      <c r="M9" s="244" t="s">
        <v>104</v>
      </c>
      <c r="N9" s="244" t="s">
        <v>100</v>
      </c>
      <c r="O9" s="245">
        <v>41866</v>
      </c>
      <c r="P9" s="245">
        <v>41912</v>
      </c>
      <c r="Q9" s="244">
        <v>0</v>
      </c>
      <c r="R9" s="246"/>
      <c r="S9" s="281" t="str">
        <f t="shared" si="0"/>
        <v/>
      </c>
      <c r="T9" s="244">
        <v>0</v>
      </c>
      <c r="U9" s="246"/>
      <c r="V9" s="281" t="str">
        <f t="shared" si="1"/>
        <v/>
      </c>
      <c r="W9" s="244">
        <v>0</v>
      </c>
      <c r="X9" s="246"/>
      <c r="Y9" s="281" t="str">
        <f t="shared" si="2"/>
        <v/>
      </c>
      <c r="Z9" s="244">
        <v>0</v>
      </c>
      <c r="AA9" s="246"/>
      <c r="AB9" s="281" t="str">
        <f t="shared" si="3"/>
        <v/>
      </c>
      <c r="AC9" s="245">
        <v>41866</v>
      </c>
      <c r="AD9" s="245">
        <v>41912</v>
      </c>
      <c r="AE9" s="282"/>
      <c r="AF9" s="244">
        <v>0</v>
      </c>
      <c r="AG9" s="246"/>
      <c r="AH9" s="281" t="str">
        <f t="shared" si="4"/>
        <v/>
      </c>
      <c r="AI9" s="245">
        <v>41866</v>
      </c>
      <c r="AJ9" s="245">
        <v>41912</v>
      </c>
      <c r="AK9" s="244">
        <v>0</v>
      </c>
      <c r="AL9" s="246"/>
      <c r="AM9" s="281" t="str">
        <f t="shared" si="5"/>
        <v/>
      </c>
      <c r="AN9" s="281" t="str">
        <f t="shared" si="6"/>
        <v/>
      </c>
      <c r="AO9" s="258"/>
    </row>
    <row r="10" spans="1:41" ht="14.25" x14ac:dyDescent="0.2">
      <c r="A10" s="248"/>
      <c r="B10" s="239" t="s">
        <v>344</v>
      </c>
      <c r="C10" s="240" t="s">
        <v>187</v>
      </c>
      <c r="D10" s="240" t="s">
        <v>64</v>
      </c>
      <c r="E10" s="390"/>
      <c r="F10" s="278" t="s">
        <v>567</v>
      </c>
      <c r="G10" s="241"/>
      <c r="H10" s="240"/>
      <c r="I10" s="240" t="s">
        <v>125</v>
      </c>
      <c r="J10" s="243" t="s">
        <v>151</v>
      </c>
      <c r="K10" s="239">
        <v>7</v>
      </c>
      <c r="L10" s="239">
        <v>2014</v>
      </c>
      <c r="M10" s="244" t="s">
        <v>106</v>
      </c>
      <c r="N10" s="244" t="s">
        <v>99</v>
      </c>
      <c r="O10" s="245">
        <v>41866</v>
      </c>
      <c r="P10" s="245">
        <v>41912</v>
      </c>
      <c r="Q10" s="244">
        <v>1</v>
      </c>
      <c r="R10" s="246"/>
      <c r="S10" s="281" t="str">
        <f t="shared" si="0"/>
        <v>EARLY</v>
      </c>
      <c r="T10" s="244">
        <v>0</v>
      </c>
      <c r="U10" s="246"/>
      <c r="V10" s="281" t="str">
        <f t="shared" si="1"/>
        <v/>
      </c>
      <c r="W10" s="244">
        <v>1</v>
      </c>
      <c r="X10" s="246"/>
      <c r="Y10" s="281" t="str">
        <f t="shared" si="2"/>
        <v>EARLY</v>
      </c>
      <c r="Z10" s="244">
        <v>1</v>
      </c>
      <c r="AA10" s="246"/>
      <c r="AB10" s="281" t="str">
        <f t="shared" si="3"/>
        <v>EARLY</v>
      </c>
      <c r="AC10" s="245">
        <v>41866</v>
      </c>
      <c r="AD10" s="245">
        <v>41912</v>
      </c>
      <c r="AE10" s="282"/>
      <c r="AF10" s="244">
        <v>1</v>
      </c>
      <c r="AG10" s="246"/>
      <c r="AH10" s="281" t="str">
        <f t="shared" si="4"/>
        <v>EARLY</v>
      </c>
      <c r="AI10" s="245">
        <v>41866</v>
      </c>
      <c r="AJ10" s="245">
        <v>41912</v>
      </c>
      <c r="AK10" s="244">
        <v>1</v>
      </c>
      <c r="AL10" s="246"/>
      <c r="AM10" s="281" t="str">
        <f t="shared" si="5"/>
        <v>EARLY</v>
      </c>
      <c r="AN10" s="281" t="str">
        <f t="shared" si="6"/>
        <v>CHECK</v>
      </c>
      <c r="AO10" s="258"/>
    </row>
    <row r="11" spans="1:41" ht="28.5" x14ac:dyDescent="0.2">
      <c r="A11" s="248"/>
      <c r="B11" s="239" t="s">
        <v>344</v>
      </c>
      <c r="C11" s="240" t="s">
        <v>570</v>
      </c>
      <c r="D11" s="240" t="s">
        <v>524</v>
      </c>
      <c r="E11" s="391"/>
      <c r="F11" s="278" t="s">
        <v>567</v>
      </c>
      <c r="G11" s="241"/>
      <c r="H11" s="240"/>
      <c r="I11" s="240" t="s">
        <v>125</v>
      </c>
      <c r="J11" s="243" t="s">
        <v>151</v>
      </c>
      <c r="K11" s="239"/>
      <c r="L11" s="239">
        <v>2014</v>
      </c>
      <c r="M11" s="244" t="s">
        <v>104</v>
      </c>
      <c r="N11" s="244" t="s">
        <v>99</v>
      </c>
      <c r="O11" s="245">
        <v>41866</v>
      </c>
      <c r="P11" s="245">
        <v>41912</v>
      </c>
      <c r="Q11" s="244">
        <v>1</v>
      </c>
      <c r="R11" s="246"/>
      <c r="S11" s="281" t="str">
        <f t="shared" si="0"/>
        <v>EARLY</v>
      </c>
      <c r="T11" s="244">
        <v>0</v>
      </c>
      <c r="U11" s="246"/>
      <c r="V11" s="281" t="str">
        <f t="shared" si="1"/>
        <v/>
      </c>
      <c r="W11" s="244">
        <v>1</v>
      </c>
      <c r="X11" s="246"/>
      <c r="Y11" s="281" t="str">
        <f t="shared" si="2"/>
        <v>EARLY</v>
      </c>
      <c r="Z11" s="244">
        <v>1</v>
      </c>
      <c r="AA11" s="246"/>
      <c r="AB11" s="281" t="str">
        <f t="shared" si="3"/>
        <v>EARLY</v>
      </c>
      <c r="AC11" s="245">
        <v>41828</v>
      </c>
      <c r="AD11" s="245">
        <v>41873</v>
      </c>
      <c r="AE11" s="282"/>
      <c r="AF11" s="244">
        <v>1</v>
      </c>
      <c r="AG11" s="246"/>
      <c r="AH11" s="281" t="str">
        <f t="shared" si="4"/>
        <v>EARLY</v>
      </c>
      <c r="AI11" s="245">
        <v>41828</v>
      </c>
      <c r="AJ11" s="245">
        <v>41873</v>
      </c>
      <c r="AK11" s="244">
        <v>1</v>
      </c>
      <c r="AL11" s="246"/>
      <c r="AM11" s="281" t="str">
        <f t="shared" si="5"/>
        <v>EARLY</v>
      </c>
      <c r="AN11" s="281" t="str">
        <f t="shared" si="6"/>
        <v>CHECK</v>
      </c>
      <c r="AO11" s="258"/>
    </row>
    <row r="12" spans="1:41" ht="14.25" x14ac:dyDescent="0.2">
      <c r="A12" s="259"/>
      <c r="B12" s="249" t="s">
        <v>336</v>
      </c>
      <c r="C12" s="250" t="s">
        <v>204</v>
      </c>
      <c r="D12" s="250" t="s">
        <v>205</v>
      </c>
      <c r="E12" s="276" t="s">
        <v>571</v>
      </c>
      <c r="F12" s="277" t="s">
        <v>567</v>
      </c>
      <c r="G12" s="251"/>
      <c r="H12" s="250"/>
      <c r="I12" s="250" t="s">
        <v>126</v>
      </c>
      <c r="J12" s="252" t="s">
        <v>242</v>
      </c>
      <c r="K12" s="249">
        <v>25</v>
      </c>
      <c r="L12" s="253">
        <v>2014</v>
      </c>
      <c r="M12" s="254" t="s">
        <v>105</v>
      </c>
      <c r="N12" s="254" t="s">
        <v>99</v>
      </c>
      <c r="O12" s="255">
        <v>41835</v>
      </c>
      <c r="P12" s="255">
        <v>41882</v>
      </c>
      <c r="Q12" s="254">
        <v>1</v>
      </c>
      <c r="R12" s="256"/>
      <c r="S12" s="281" t="str">
        <f t="shared" si="0"/>
        <v>EARLY</v>
      </c>
      <c r="T12" s="254">
        <v>0</v>
      </c>
      <c r="U12" s="256"/>
      <c r="V12" s="281" t="str">
        <f t="shared" si="1"/>
        <v/>
      </c>
      <c r="W12" s="254">
        <v>1</v>
      </c>
      <c r="X12" s="256"/>
      <c r="Y12" s="281" t="str">
        <f t="shared" si="2"/>
        <v>EARLY</v>
      </c>
      <c r="Z12" s="254">
        <v>1</v>
      </c>
      <c r="AA12" s="256"/>
      <c r="AB12" s="281" t="str">
        <f t="shared" si="3"/>
        <v>EARLY</v>
      </c>
      <c r="AC12" s="255">
        <v>41835</v>
      </c>
      <c r="AD12" s="255">
        <v>41882</v>
      </c>
      <c r="AE12" s="282"/>
      <c r="AF12" s="254">
        <v>1</v>
      </c>
      <c r="AG12" s="256"/>
      <c r="AH12" s="281" t="str">
        <f t="shared" si="4"/>
        <v>EARLY</v>
      </c>
      <c r="AI12" s="255">
        <v>41835</v>
      </c>
      <c r="AJ12" s="255">
        <v>41882</v>
      </c>
      <c r="AK12" s="254">
        <v>1</v>
      </c>
      <c r="AL12" s="256"/>
      <c r="AM12" s="281" t="str">
        <f t="shared" si="5"/>
        <v>EARLY</v>
      </c>
      <c r="AN12" s="281" t="str">
        <f t="shared" si="6"/>
        <v>CHECK</v>
      </c>
      <c r="AO12" s="257"/>
    </row>
    <row r="13" spans="1:41" ht="15" customHeight="1" x14ac:dyDescent="0.2">
      <c r="A13" s="248"/>
      <c r="B13" s="239" t="s">
        <v>320</v>
      </c>
      <c r="C13" s="240" t="s">
        <v>33</v>
      </c>
      <c r="D13" s="240" t="s">
        <v>37</v>
      </c>
      <c r="E13" s="385" t="s">
        <v>572</v>
      </c>
      <c r="F13" s="278" t="s">
        <v>567</v>
      </c>
      <c r="G13" s="241" t="s">
        <v>114</v>
      </c>
      <c r="H13" s="240" t="s">
        <v>113</v>
      </c>
      <c r="I13" s="240" t="s">
        <v>128</v>
      </c>
      <c r="J13" s="243" t="s">
        <v>151</v>
      </c>
      <c r="K13" s="239">
        <v>58</v>
      </c>
      <c r="L13" s="239">
        <v>2014</v>
      </c>
      <c r="M13" s="244" t="s">
        <v>104</v>
      </c>
      <c r="N13" s="244" t="s">
        <v>99</v>
      </c>
      <c r="O13" s="245">
        <v>41852</v>
      </c>
      <c r="P13" s="245">
        <v>41897</v>
      </c>
      <c r="Q13" s="244">
        <v>1</v>
      </c>
      <c r="R13" s="246"/>
      <c r="S13" s="281" t="str">
        <f t="shared" si="0"/>
        <v>EARLY</v>
      </c>
      <c r="T13" s="244">
        <v>0</v>
      </c>
      <c r="U13" s="246"/>
      <c r="V13" s="281" t="str">
        <f t="shared" si="1"/>
        <v/>
      </c>
      <c r="W13" s="244">
        <v>1</v>
      </c>
      <c r="X13" s="246"/>
      <c r="Y13" s="281" t="str">
        <f t="shared" si="2"/>
        <v>EARLY</v>
      </c>
      <c r="Z13" s="244">
        <v>1</v>
      </c>
      <c r="AA13" s="246"/>
      <c r="AB13" s="281" t="str">
        <f t="shared" si="3"/>
        <v>EARLY</v>
      </c>
      <c r="AC13" s="245">
        <v>41852</v>
      </c>
      <c r="AD13" s="245">
        <v>41897</v>
      </c>
      <c r="AE13" s="282"/>
      <c r="AF13" s="244">
        <v>1</v>
      </c>
      <c r="AG13" s="246"/>
      <c r="AH13" s="281" t="str">
        <f t="shared" si="4"/>
        <v>EARLY</v>
      </c>
      <c r="AI13" s="245">
        <v>41852</v>
      </c>
      <c r="AJ13" s="245">
        <v>41897</v>
      </c>
      <c r="AK13" s="244">
        <v>1</v>
      </c>
      <c r="AL13" s="246"/>
      <c r="AM13" s="281" t="str">
        <f t="shared" si="5"/>
        <v>EARLY</v>
      </c>
      <c r="AN13" s="281" t="str">
        <f t="shared" si="6"/>
        <v>CHECK</v>
      </c>
      <c r="AO13" s="258"/>
    </row>
    <row r="14" spans="1:41" ht="15" customHeight="1" x14ac:dyDescent="0.2">
      <c r="A14" s="248"/>
      <c r="B14" s="239" t="s">
        <v>320</v>
      </c>
      <c r="C14" s="240" t="s">
        <v>36</v>
      </c>
      <c r="D14" s="240" t="s">
        <v>38</v>
      </c>
      <c r="E14" s="386"/>
      <c r="F14" s="278" t="s">
        <v>567</v>
      </c>
      <c r="G14" s="241"/>
      <c r="H14" s="240"/>
      <c r="I14" s="240" t="s">
        <v>128</v>
      </c>
      <c r="J14" s="243" t="s">
        <v>242</v>
      </c>
      <c r="K14" s="239">
        <v>59</v>
      </c>
      <c r="L14" s="239">
        <v>2014</v>
      </c>
      <c r="M14" s="244" t="s">
        <v>104</v>
      </c>
      <c r="N14" s="244" t="s">
        <v>99</v>
      </c>
      <c r="O14" s="245">
        <v>41852</v>
      </c>
      <c r="P14" s="245">
        <v>41897</v>
      </c>
      <c r="Q14" s="244">
        <v>1</v>
      </c>
      <c r="R14" s="246"/>
      <c r="S14" s="281" t="str">
        <f t="shared" si="0"/>
        <v>EARLY</v>
      </c>
      <c r="T14" s="244">
        <v>0</v>
      </c>
      <c r="U14" s="246"/>
      <c r="V14" s="281" t="str">
        <f t="shared" si="1"/>
        <v/>
      </c>
      <c r="W14" s="244">
        <v>1</v>
      </c>
      <c r="X14" s="246"/>
      <c r="Y14" s="281" t="str">
        <f t="shared" si="2"/>
        <v>EARLY</v>
      </c>
      <c r="Z14" s="244">
        <v>1</v>
      </c>
      <c r="AA14" s="246"/>
      <c r="AB14" s="281" t="str">
        <f t="shared" si="3"/>
        <v>EARLY</v>
      </c>
      <c r="AC14" s="245">
        <v>41852</v>
      </c>
      <c r="AD14" s="245">
        <v>41897</v>
      </c>
      <c r="AE14" s="282"/>
      <c r="AF14" s="244">
        <v>1</v>
      </c>
      <c r="AG14" s="246"/>
      <c r="AH14" s="281" t="str">
        <f t="shared" si="4"/>
        <v>EARLY</v>
      </c>
      <c r="AI14" s="245">
        <v>41852</v>
      </c>
      <c r="AJ14" s="245">
        <v>41897</v>
      </c>
      <c r="AK14" s="244">
        <v>1</v>
      </c>
      <c r="AL14" s="246"/>
      <c r="AM14" s="281" t="str">
        <f t="shared" si="5"/>
        <v>EARLY</v>
      </c>
      <c r="AN14" s="281" t="str">
        <f t="shared" si="6"/>
        <v>CHECK</v>
      </c>
      <c r="AO14" s="258"/>
    </row>
    <row r="15" spans="1:41" ht="14.25" x14ac:dyDescent="0.2">
      <c r="A15" s="259"/>
      <c r="B15" s="249" t="s">
        <v>324</v>
      </c>
      <c r="C15" s="250">
        <v>2338523</v>
      </c>
      <c r="D15" s="250" t="s">
        <v>154</v>
      </c>
      <c r="E15" s="387" t="s">
        <v>573</v>
      </c>
      <c r="F15" s="277" t="s">
        <v>567</v>
      </c>
      <c r="G15" s="251"/>
      <c r="H15" s="250"/>
      <c r="I15" s="252" t="s">
        <v>128</v>
      </c>
      <c r="J15" s="252" t="s">
        <v>151</v>
      </c>
      <c r="K15" s="249">
        <v>45</v>
      </c>
      <c r="L15" s="253">
        <v>2014</v>
      </c>
      <c r="M15" s="254" t="s">
        <v>105</v>
      </c>
      <c r="N15" s="254" t="s">
        <v>99</v>
      </c>
      <c r="O15" s="255">
        <v>41774</v>
      </c>
      <c r="P15" s="255">
        <v>41820</v>
      </c>
      <c r="Q15" s="254">
        <v>1</v>
      </c>
      <c r="R15" s="256"/>
      <c r="S15" s="281" t="str">
        <f t="shared" si="0"/>
        <v>EARLY</v>
      </c>
      <c r="T15" s="254">
        <v>0</v>
      </c>
      <c r="U15" s="256"/>
      <c r="V15" s="281" t="str">
        <f t="shared" si="1"/>
        <v/>
      </c>
      <c r="W15" s="254">
        <v>1</v>
      </c>
      <c r="X15" s="256"/>
      <c r="Y15" s="281" t="str">
        <f t="shared" si="2"/>
        <v>EARLY</v>
      </c>
      <c r="Z15" s="254">
        <v>1</v>
      </c>
      <c r="AA15" s="256"/>
      <c r="AB15" s="281" t="str">
        <f t="shared" si="3"/>
        <v>EARLY</v>
      </c>
      <c r="AC15" s="255">
        <v>41883</v>
      </c>
      <c r="AD15" s="255">
        <v>41927</v>
      </c>
      <c r="AE15" s="282"/>
      <c r="AF15" s="254">
        <v>1</v>
      </c>
      <c r="AG15" s="256"/>
      <c r="AH15" s="281" t="str">
        <f t="shared" si="4"/>
        <v>EARLY</v>
      </c>
      <c r="AI15" s="255">
        <v>41883</v>
      </c>
      <c r="AJ15" s="255">
        <v>41927</v>
      </c>
      <c r="AK15" s="254">
        <v>1</v>
      </c>
      <c r="AL15" s="256"/>
      <c r="AM15" s="281" t="str">
        <f t="shared" si="5"/>
        <v>EARLY</v>
      </c>
      <c r="AN15" s="281" t="str">
        <f t="shared" si="6"/>
        <v>CHECK</v>
      </c>
      <c r="AO15" s="257"/>
    </row>
    <row r="16" spans="1:41" ht="14.25" x14ac:dyDescent="0.2">
      <c r="A16" s="259"/>
      <c r="B16" s="249" t="s">
        <v>324</v>
      </c>
      <c r="C16" s="250" t="s">
        <v>245</v>
      </c>
      <c r="D16" s="250" t="s">
        <v>29</v>
      </c>
      <c r="E16" s="388"/>
      <c r="F16" s="277" t="s">
        <v>567</v>
      </c>
      <c r="G16" s="251"/>
      <c r="H16" s="250"/>
      <c r="I16" s="250" t="s">
        <v>126</v>
      </c>
      <c r="J16" s="252" t="s">
        <v>242</v>
      </c>
      <c r="K16" s="249">
        <v>45</v>
      </c>
      <c r="L16" s="253">
        <v>2014</v>
      </c>
      <c r="M16" s="254" t="s">
        <v>104</v>
      </c>
      <c r="N16" s="254" t="s">
        <v>99</v>
      </c>
      <c r="O16" s="255">
        <v>41774</v>
      </c>
      <c r="P16" s="255">
        <v>41820</v>
      </c>
      <c r="Q16" s="254">
        <v>1</v>
      </c>
      <c r="R16" s="256"/>
      <c r="S16" s="281" t="str">
        <f t="shared" si="0"/>
        <v>EARLY</v>
      </c>
      <c r="T16" s="254">
        <v>0</v>
      </c>
      <c r="U16" s="256"/>
      <c r="V16" s="281" t="str">
        <f t="shared" si="1"/>
        <v/>
      </c>
      <c r="W16" s="254">
        <v>1</v>
      </c>
      <c r="X16" s="256"/>
      <c r="Y16" s="281" t="str">
        <f t="shared" si="2"/>
        <v>EARLY</v>
      </c>
      <c r="Z16" s="254">
        <v>1</v>
      </c>
      <c r="AA16" s="256"/>
      <c r="AB16" s="281" t="str">
        <f t="shared" si="3"/>
        <v>EARLY</v>
      </c>
      <c r="AC16" s="255">
        <v>41883</v>
      </c>
      <c r="AD16" s="255">
        <v>41927</v>
      </c>
      <c r="AE16" s="282"/>
      <c r="AF16" s="254">
        <v>1</v>
      </c>
      <c r="AG16" s="256"/>
      <c r="AH16" s="281" t="str">
        <f t="shared" si="4"/>
        <v>EARLY</v>
      </c>
      <c r="AI16" s="255">
        <v>41883</v>
      </c>
      <c r="AJ16" s="255">
        <v>41927</v>
      </c>
      <c r="AK16" s="254">
        <v>1</v>
      </c>
      <c r="AL16" s="256"/>
      <c r="AM16" s="281" t="str">
        <f t="shared" si="5"/>
        <v>EARLY</v>
      </c>
      <c r="AN16" s="281" t="str">
        <f t="shared" si="6"/>
        <v>CHECK</v>
      </c>
      <c r="AO16" s="257"/>
    </row>
    <row r="17" spans="1:41" ht="13.5" customHeight="1" x14ac:dyDescent="0.2">
      <c r="A17" s="248"/>
      <c r="B17" s="239" t="s">
        <v>346</v>
      </c>
      <c r="C17" s="240" t="s">
        <v>210</v>
      </c>
      <c r="D17" s="240" t="s">
        <v>201</v>
      </c>
      <c r="E17" s="240" t="s">
        <v>574</v>
      </c>
      <c r="F17" s="278" t="s">
        <v>567</v>
      </c>
      <c r="G17" s="260"/>
      <c r="H17" s="240"/>
      <c r="I17" s="243" t="s">
        <v>128</v>
      </c>
      <c r="J17" s="243" t="s">
        <v>73</v>
      </c>
      <c r="K17" s="239">
        <v>12</v>
      </c>
      <c r="L17" s="239">
        <v>2014</v>
      </c>
      <c r="M17" s="244" t="s">
        <v>104</v>
      </c>
      <c r="N17" s="244" t="s">
        <v>99</v>
      </c>
      <c r="O17" s="245">
        <v>41821</v>
      </c>
      <c r="P17" s="245">
        <v>41866</v>
      </c>
      <c r="Q17" s="244">
        <v>1</v>
      </c>
      <c r="R17" s="246"/>
      <c r="S17" s="281" t="str">
        <f t="shared" si="0"/>
        <v>EARLY</v>
      </c>
      <c r="T17" s="244">
        <v>0</v>
      </c>
      <c r="U17" s="246"/>
      <c r="V17" s="281" t="str">
        <f t="shared" si="1"/>
        <v/>
      </c>
      <c r="W17" s="244">
        <v>1</v>
      </c>
      <c r="X17" s="246"/>
      <c r="Y17" s="281" t="str">
        <f t="shared" si="2"/>
        <v>EARLY</v>
      </c>
      <c r="Z17" s="244">
        <v>1</v>
      </c>
      <c r="AA17" s="246"/>
      <c r="AB17" s="281" t="str">
        <f t="shared" si="3"/>
        <v>EARLY</v>
      </c>
      <c r="AC17" s="245">
        <v>41821</v>
      </c>
      <c r="AD17" s="245">
        <v>41866</v>
      </c>
      <c r="AE17" s="282"/>
      <c r="AF17" s="244">
        <v>1</v>
      </c>
      <c r="AG17" s="246"/>
      <c r="AH17" s="281" t="str">
        <f t="shared" si="4"/>
        <v>EARLY</v>
      </c>
      <c r="AI17" s="245">
        <v>41821</v>
      </c>
      <c r="AJ17" s="245">
        <v>41866</v>
      </c>
      <c r="AK17" s="244">
        <v>1</v>
      </c>
      <c r="AL17" s="246"/>
      <c r="AM17" s="281" t="str">
        <f t="shared" si="5"/>
        <v>EARLY</v>
      </c>
      <c r="AN17" s="281" t="str">
        <f t="shared" si="6"/>
        <v>CHECK</v>
      </c>
      <c r="AO17" s="258"/>
    </row>
    <row r="18" spans="1:41" ht="13.5" customHeight="1" x14ac:dyDescent="0.2">
      <c r="A18" s="238"/>
      <c r="B18" s="249" t="s">
        <v>333</v>
      </c>
      <c r="C18" s="250" t="s">
        <v>131</v>
      </c>
      <c r="D18" s="250" t="s">
        <v>135</v>
      </c>
      <c r="E18" s="250" t="s">
        <v>575</v>
      </c>
      <c r="F18" s="277" t="s">
        <v>567</v>
      </c>
      <c r="G18" s="251"/>
      <c r="H18" s="250"/>
      <c r="I18" s="252" t="s">
        <v>126</v>
      </c>
      <c r="J18" s="252" t="s">
        <v>73</v>
      </c>
      <c r="K18" s="249">
        <v>55</v>
      </c>
      <c r="L18" s="253">
        <v>2014</v>
      </c>
      <c r="M18" s="254" t="s">
        <v>104</v>
      </c>
      <c r="N18" s="254" t="s">
        <v>99</v>
      </c>
      <c r="O18" s="255">
        <v>41835</v>
      </c>
      <c r="P18" s="255">
        <v>41882</v>
      </c>
      <c r="Q18" s="254">
        <v>1</v>
      </c>
      <c r="R18" s="256"/>
      <c r="S18" s="281" t="str">
        <f t="shared" si="0"/>
        <v>EARLY</v>
      </c>
      <c r="T18" s="254">
        <v>0</v>
      </c>
      <c r="U18" s="256"/>
      <c r="V18" s="281" t="str">
        <f t="shared" si="1"/>
        <v/>
      </c>
      <c r="W18" s="254">
        <v>1</v>
      </c>
      <c r="X18" s="256"/>
      <c r="Y18" s="281" t="str">
        <f t="shared" si="2"/>
        <v>EARLY</v>
      </c>
      <c r="Z18" s="254">
        <v>1</v>
      </c>
      <c r="AA18" s="256"/>
      <c r="AB18" s="281" t="str">
        <f t="shared" si="3"/>
        <v>EARLY</v>
      </c>
      <c r="AC18" s="255">
        <v>41852</v>
      </c>
      <c r="AD18" s="255">
        <v>41897</v>
      </c>
      <c r="AE18" s="282"/>
      <c r="AF18" s="254">
        <v>1</v>
      </c>
      <c r="AG18" s="256"/>
      <c r="AH18" s="281" t="str">
        <f t="shared" si="4"/>
        <v>EARLY</v>
      </c>
      <c r="AI18" s="255">
        <v>41835</v>
      </c>
      <c r="AJ18" s="255">
        <v>41882</v>
      </c>
      <c r="AK18" s="254">
        <v>1</v>
      </c>
      <c r="AL18" s="256"/>
      <c r="AM18" s="281" t="str">
        <f t="shared" si="5"/>
        <v>EARLY</v>
      </c>
      <c r="AN18" s="281" t="str">
        <f t="shared" si="6"/>
        <v>CHECK</v>
      </c>
      <c r="AO18" s="257"/>
    </row>
    <row r="19" spans="1:41" ht="13.5" customHeight="1" x14ac:dyDescent="0.2">
      <c r="A19" s="248"/>
      <c r="B19" s="239" t="s">
        <v>328</v>
      </c>
      <c r="C19" s="240" t="s">
        <v>41</v>
      </c>
      <c r="D19" s="240" t="s">
        <v>79</v>
      </c>
      <c r="E19" s="240" t="s">
        <v>576</v>
      </c>
      <c r="F19" s="278" t="s">
        <v>567</v>
      </c>
      <c r="G19" s="260"/>
      <c r="H19" s="240"/>
      <c r="I19" s="243" t="s">
        <v>126</v>
      </c>
      <c r="J19" s="243" t="s">
        <v>73</v>
      </c>
      <c r="K19" s="239">
        <v>47</v>
      </c>
      <c r="L19" s="239">
        <v>2014</v>
      </c>
      <c r="M19" s="244" t="s">
        <v>104</v>
      </c>
      <c r="N19" s="244" t="s">
        <v>100</v>
      </c>
      <c r="O19" s="245">
        <v>41852</v>
      </c>
      <c r="P19" s="245">
        <v>41897</v>
      </c>
      <c r="Q19" s="244">
        <v>1</v>
      </c>
      <c r="R19" s="246"/>
      <c r="S19" s="281" t="str">
        <f t="shared" si="0"/>
        <v>EARLY</v>
      </c>
      <c r="T19" s="244">
        <v>0</v>
      </c>
      <c r="U19" s="246"/>
      <c r="V19" s="281" t="str">
        <f t="shared" si="1"/>
        <v/>
      </c>
      <c r="W19" s="244">
        <v>1</v>
      </c>
      <c r="X19" s="246"/>
      <c r="Y19" s="281" t="str">
        <f t="shared" si="2"/>
        <v>EARLY</v>
      </c>
      <c r="Z19" s="244">
        <v>1</v>
      </c>
      <c r="AA19" s="246"/>
      <c r="AB19" s="281" t="str">
        <f t="shared" si="3"/>
        <v>EARLY</v>
      </c>
      <c r="AC19" s="245">
        <v>41866</v>
      </c>
      <c r="AD19" s="245">
        <v>41912</v>
      </c>
      <c r="AE19" s="282"/>
      <c r="AF19" s="244">
        <v>1</v>
      </c>
      <c r="AG19" s="246"/>
      <c r="AH19" s="281" t="str">
        <f t="shared" si="4"/>
        <v>EARLY</v>
      </c>
      <c r="AI19" s="245">
        <v>41852</v>
      </c>
      <c r="AJ19" s="245">
        <v>41897</v>
      </c>
      <c r="AK19" s="244">
        <v>1</v>
      </c>
      <c r="AL19" s="246"/>
      <c r="AM19" s="281" t="str">
        <f t="shared" si="5"/>
        <v>EARLY</v>
      </c>
      <c r="AN19" s="281" t="str">
        <f t="shared" si="6"/>
        <v>CHECK</v>
      </c>
      <c r="AO19" s="258"/>
    </row>
    <row r="20" spans="1:41" ht="13.5" customHeight="1" x14ac:dyDescent="0.2">
      <c r="A20" s="238"/>
      <c r="B20" s="249" t="s">
        <v>338</v>
      </c>
      <c r="C20" s="250" t="s">
        <v>244</v>
      </c>
      <c r="D20" s="250" t="s">
        <v>101</v>
      </c>
      <c r="E20" s="250" t="s">
        <v>577</v>
      </c>
      <c r="F20" s="277" t="s">
        <v>567</v>
      </c>
      <c r="G20" s="251"/>
      <c r="H20" s="250"/>
      <c r="I20" s="252" t="s">
        <v>128</v>
      </c>
      <c r="J20" s="252" t="s">
        <v>151</v>
      </c>
      <c r="K20" s="249">
        <v>35</v>
      </c>
      <c r="L20" s="253">
        <v>2014</v>
      </c>
      <c r="M20" s="254" t="s">
        <v>104</v>
      </c>
      <c r="N20" s="254" t="s">
        <v>100</v>
      </c>
      <c r="O20" s="255">
        <v>41835</v>
      </c>
      <c r="P20" s="255">
        <v>41882</v>
      </c>
      <c r="Q20" s="254">
        <v>1</v>
      </c>
      <c r="R20" s="256"/>
      <c r="S20" s="281" t="str">
        <f t="shared" si="0"/>
        <v>EARLY</v>
      </c>
      <c r="T20" s="254">
        <v>0</v>
      </c>
      <c r="U20" s="256"/>
      <c r="V20" s="281" t="str">
        <f t="shared" si="1"/>
        <v/>
      </c>
      <c r="W20" s="254">
        <v>1</v>
      </c>
      <c r="X20" s="256"/>
      <c r="Y20" s="281" t="str">
        <f t="shared" si="2"/>
        <v>EARLY</v>
      </c>
      <c r="Z20" s="254">
        <v>1</v>
      </c>
      <c r="AA20" s="256"/>
      <c r="AB20" s="281" t="str">
        <f t="shared" si="3"/>
        <v>EARLY</v>
      </c>
      <c r="AC20" s="255">
        <v>41835</v>
      </c>
      <c r="AD20" s="255">
        <v>41882</v>
      </c>
      <c r="AE20" s="282"/>
      <c r="AF20" s="254">
        <v>1</v>
      </c>
      <c r="AG20" s="256"/>
      <c r="AH20" s="281" t="str">
        <f t="shared" si="4"/>
        <v>EARLY</v>
      </c>
      <c r="AI20" s="255">
        <v>41835</v>
      </c>
      <c r="AJ20" s="255">
        <v>41882</v>
      </c>
      <c r="AK20" s="254">
        <v>1</v>
      </c>
      <c r="AL20" s="256"/>
      <c r="AM20" s="281" t="str">
        <f t="shared" si="5"/>
        <v>EARLY</v>
      </c>
      <c r="AN20" s="281" t="str">
        <f t="shared" si="6"/>
        <v>CHECK</v>
      </c>
      <c r="AO20" s="257"/>
    </row>
    <row r="21" spans="1:41" ht="13.5" customHeight="1" x14ac:dyDescent="0.2">
      <c r="A21" s="248"/>
      <c r="B21" s="239" t="s">
        <v>323</v>
      </c>
      <c r="C21" s="240" t="s">
        <v>254</v>
      </c>
      <c r="D21" s="240" t="s">
        <v>159</v>
      </c>
      <c r="E21" s="385" t="s">
        <v>578</v>
      </c>
      <c r="F21" s="278" t="s">
        <v>567</v>
      </c>
      <c r="G21" s="260"/>
      <c r="H21" s="240"/>
      <c r="I21" s="243" t="s">
        <v>128</v>
      </c>
      <c r="J21" s="243" t="s">
        <v>151</v>
      </c>
      <c r="K21" s="239">
        <v>67</v>
      </c>
      <c r="L21" s="239">
        <v>2014</v>
      </c>
      <c r="M21" s="244" t="s">
        <v>105</v>
      </c>
      <c r="N21" s="244" t="s">
        <v>99</v>
      </c>
      <c r="O21" s="245">
        <v>41821</v>
      </c>
      <c r="P21" s="245">
        <v>41866</v>
      </c>
      <c r="Q21" s="244">
        <v>1</v>
      </c>
      <c r="R21" s="246"/>
      <c r="S21" s="281" t="str">
        <f t="shared" si="0"/>
        <v>EARLY</v>
      </c>
      <c r="T21" s="244">
        <v>0</v>
      </c>
      <c r="U21" s="246"/>
      <c r="V21" s="281" t="str">
        <f t="shared" si="1"/>
        <v/>
      </c>
      <c r="W21" s="244">
        <v>1</v>
      </c>
      <c r="X21" s="246"/>
      <c r="Y21" s="281" t="str">
        <f t="shared" si="2"/>
        <v>EARLY</v>
      </c>
      <c r="Z21" s="244">
        <v>1</v>
      </c>
      <c r="AA21" s="246"/>
      <c r="AB21" s="281" t="str">
        <f t="shared" si="3"/>
        <v>EARLY</v>
      </c>
      <c r="AC21" s="245">
        <v>41821</v>
      </c>
      <c r="AD21" s="245">
        <v>41866</v>
      </c>
      <c r="AE21" s="282"/>
      <c r="AF21" s="244">
        <v>1</v>
      </c>
      <c r="AG21" s="246"/>
      <c r="AH21" s="281" t="str">
        <f t="shared" si="4"/>
        <v>EARLY</v>
      </c>
      <c r="AI21" s="245">
        <v>41821</v>
      </c>
      <c r="AJ21" s="245">
        <v>41866</v>
      </c>
      <c r="AK21" s="244">
        <v>1</v>
      </c>
      <c r="AL21" s="246"/>
      <c r="AM21" s="281" t="str">
        <f t="shared" si="5"/>
        <v>EARLY</v>
      </c>
      <c r="AN21" s="281" t="str">
        <f t="shared" si="6"/>
        <v>CHECK</v>
      </c>
      <c r="AO21" s="258"/>
    </row>
    <row r="22" spans="1:41" ht="13.5" customHeight="1" x14ac:dyDescent="0.2">
      <c r="A22" s="248"/>
      <c r="B22" s="239" t="s">
        <v>323</v>
      </c>
      <c r="C22" s="240" t="s">
        <v>56</v>
      </c>
      <c r="D22" s="240" t="s">
        <v>57</v>
      </c>
      <c r="E22" s="386"/>
      <c r="F22" s="278" t="s">
        <v>567</v>
      </c>
      <c r="G22" s="260"/>
      <c r="H22" s="240"/>
      <c r="I22" s="243" t="s">
        <v>126</v>
      </c>
      <c r="J22" s="243" t="s">
        <v>242</v>
      </c>
      <c r="K22" s="239">
        <v>45</v>
      </c>
      <c r="L22" s="239">
        <v>2014</v>
      </c>
      <c r="M22" s="244" t="s">
        <v>104</v>
      </c>
      <c r="N22" s="244" t="s">
        <v>99</v>
      </c>
      <c r="O22" s="245">
        <v>41791</v>
      </c>
      <c r="P22" s="245">
        <v>41835</v>
      </c>
      <c r="Q22" s="244">
        <v>1</v>
      </c>
      <c r="R22" s="246"/>
      <c r="S22" s="281" t="str">
        <f t="shared" si="0"/>
        <v>EARLY</v>
      </c>
      <c r="T22" s="244">
        <v>0</v>
      </c>
      <c r="U22" s="246"/>
      <c r="V22" s="281" t="str">
        <f t="shared" si="1"/>
        <v/>
      </c>
      <c r="W22" s="244">
        <v>1</v>
      </c>
      <c r="X22" s="246"/>
      <c r="Y22" s="281" t="str">
        <f t="shared" si="2"/>
        <v>EARLY</v>
      </c>
      <c r="Z22" s="244">
        <v>1</v>
      </c>
      <c r="AA22" s="246"/>
      <c r="AB22" s="281" t="str">
        <f t="shared" si="3"/>
        <v>EARLY</v>
      </c>
      <c r="AC22" s="245">
        <v>41852</v>
      </c>
      <c r="AD22" s="245">
        <v>41897</v>
      </c>
      <c r="AE22" s="282"/>
      <c r="AF22" s="244">
        <v>1</v>
      </c>
      <c r="AG22" s="246"/>
      <c r="AH22" s="281" t="str">
        <f t="shared" si="4"/>
        <v>EARLY</v>
      </c>
      <c r="AI22" s="245">
        <v>41852</v>
      </c>
      <c r="AJ22" s="245">
        <v>41897</v>
      </c>
      <c r="AK22" s="244">
        <v>1</v>
      </c>
      <c r="AL22" s="246"/>
      <c r="AM22" s="281" t="str">
        <f t="shared" si="5"/>
        <v>EARLY</v>
      </c>
      <c r="AN22" s="281" t="str">
        <f t="shared" si="6"/>
        <v>CHECK</v>
      </c>
      <c r="AO22" s="258"/>
    </row>
    <row r="23" spans="1:41" ht="13.5" customHeight="1" x14ac:dyDescent="0.2">
      <c r="A23" s="238"/>
      <c r="B23" s="249" t="s">
        <v>332</v>
      </c>
      <c r="C23" s="250" t="s">
        <v>504</v>
      </c>
      <c r="D23" s="250" t="s">
        <v>505</v>
      </c>
      <c r="E23" s="250" t="s">
        <v>579</v>
      </c>
      <c r="F23" s="277" t="s">
        <v>567</v>
      </c>
      <c r="G23" s="251"/>
      <c r="H23" s="250"/>
      <c r="I23" s="252" t="s">
        <v>126</v>
      </c>
      <c r="J23" s="252" t="s">
        <v>242</v>
      </c>
      <c r="K23" s="249">
        <v>51</v>
      </c>
      <c r="L23" s="253">
        <v>2014</v>
      </c>
      <c r="M23" s="254" t="s">
        <v>105</v>
      </c>
      <c r="N23" s="254" t="s">
        <v>99</v>
      </c>
      <c r="O23" s="255">
        <v>41821</v>
      </c>
      <c r="P23" s="255">
        <v>41866</v>
      </c>
      <c r="Q23" s="254">
        <v>1</v>
      </c>
      <c r="R23" s="256"/>
      <c r="S23" s="281" t="str">
        <f t="shared" si="0"/>
        <v>EARLY</v>
      </c>
      <c r="T23" s="254">
        <v>0</v>
      </c>
      <c r="U23" s="256"/>
      <c r="V23" s="281" t="str">
        <f t="shared" si="1"/>
        <v/>
      </c>
      <c r="W23" s="254">
        <v>1</v>
      </c>
      <c r="X23" s="256"/>
      <c r="Y23" s="281" t="str">
        <f t="shared" si="2"/>
        <v>EARLY</v>
      </c>
      <c r="Z23" s="254">
        <v>1</v>
      </c>
      <c r="AA23" s="256"/>
      <c r="AB23" s="281" t="str">
        <f t="shared" si="3"/>
        <v>EARLY</v>
      </c>
      <c r="AC23" s="255">
        <v>41821</v>
      </c>
      <c r="AD23" s="255">
        <v>41866</v>
      </c>
      <c r="AE23" s="282"/>
      <c r="AF23" s="254">
        <v>1</v>
      </c>
      <c r="AG23" s="256"/>
      <c r="AH23" s="281" t="str">
        <f t="shared" si="4"/>
        <v>EARLY</v>
      </c>
      <c r="AI23" s="255">
        <v>41821</v>
      </c>
      <c r="AJ23" s="255">
        <v>41866</v>
      </c>
      <c r="AK23" s="254">
        <v>1</v>
      </c>
      <c r="AL23" s="256"/>
      <c r="AM23" s="281" t="str">
        <f t="shared" si="5"/>
        <v>EARLY</v>
      </c>
      <c r="AN23" s="281" t="str">
        <f t="shared" si="6"/>
        <v>CHECK</v>
      </c>
      <c r="AO23" s="257"/>
    </row>
    <row r="24" spans="1:41" ht="13.5" customHeight="1" x14ac:dyDescent="0.2">
      <c r="A24" s="248"/>
      <c r="B24" s="239" t="s">
        <v>355</v>
      </c>
      <c r="C24" s="240" t="s">
        <v>50</v>
      </c>
      <c r="D24" s="240" t="s">
        <v>83</v>
      </c>
      <c r="E24" s="240" t="s">
        <v>580</v>
      </c>
      <c r="F24" s="278" t="s">
        <v>567</v>
      </c>
      <c r="G24" s="260"/>
      <c r="H24" s="240"/>
      <c r="I24" s="240" t="s">
        <v>124</v>
      </c>
      <c r="J24" s="243" t="s">
        <v>73</v>
      </c>
      <c r="K24" s="239">
        <v>73</v>
      </c>
      <c r="L24" s="239">
        <v>2014</v>
      </c>
      <c r="M24" s="244" t="s">
        <v>104</v>
      </c>
      <c r="N24" s="244" t="s">
        <v>100</v>
      </c>
      <c r="O24" s="245">
        <v>41852</v>
      </c>
      <c r="P24" s="245">
        <v>41897</v>
      </c>
      <c r="Q24" s="244">
        <v>1</v>
      </c>
      <c r="R24" s="246"/>
      <c r="S24" s="281" t="str">
        <f t="shared" si="0"/>
        <v>EARLY</v>
      </c>
      <c r="T24" s="244">
        <v>0</v>
      </c>
      <c r="U24" s="246"/>
      <c r="V24" s="281" t="str">
        <f t="shared" si="1"/>
        <v/>
      </c>
      <c r="W24" s="244">
        <v>1</v>
      </c>
      <c r="X24" s="246"/>
      <c r="Y24" s="281" t="str">
        <f t="shared" si="2"/>
        <v>EARLY</v>
      </c>
      <c r="Z24" s="244">
        <v>1</v>
      </c>
      <c r="AA24" s="246"/>
      <c r="AB24" s="281" t="str">
        <f t="shared" si="3"/>
        <v>EARLY</v>
      </c>
      <c r="AC24" s="245">
        <v>41835</v>
      </c>
      <c r="AD24" s="245">
        <v>41882</v>
      </c>
      <c r="AE24" s="282"/>
      <c r="AF24" s="244">
        <v>1</v>
      </c>
      <c r="AG24" s="246"/>
      <c r="AH24" s="281" t="str">
        <f t="shared" si="4"/>
        <v>EARLY</v>
      </c>
      <c r="AI24" s="245">
        <v>41835</v>
      </c>
      <c r="AJ24" s="245">
        <v>41882</v>
      </c>
      <c r="AK24" s="244">
        <v>1</v>
      </c>
      <c r="AL24" s="246"/>
      <c r="AM24" s="281" t="str">
        <f t="shared" si="5"/>
        <v>EARLY</v>
      </c>
      <c r="AN24" s="281" t="str">
        <f t="shared" si="6"/>
        <v>CHECK</v>
      </c>
      <c r="AO24" s="258"/>
    </row>
    <row r="25" spans="1:41" ht="13.5" customHeight="1" x14ac:dyDescent="0.2">
      <c r="A25" s="248"/>
      <c r="B25" s="249" t="s">
        <v>335</v>
      </c>
      <c r="C25" s="250" t="s">
        <v>173</v>
      </c>
      <c r="D25" s="250" t="s">
        <v>174</v>
      </c>
      <c r="E25" s="387" t="s">
        <v>581</v>
      </c>
      <c r="F25" s="277" t="s">
        <v>567</v>
      </c>
      <c r="G25" s="251"/>
      <c r="H25" s="250"/>
      <c r="I25" s="250" t="s">
        <v>125</v>
      </c>
      <c r="J25" s="252" t="s">
        <v>151</v>
      </c>
      <c r="K25" s="249">
        <v>44</v>
      </c>
      <c r="L25" s="253">
        <v>2014</v>
      </c>
      <c r="M25" s="254" t="s">
        <v>106</v>
      </c>
      <c r="N25" s="254" t="s">
        <v>100</v>
      </c>
      <c r="O25" s="255">
        <v>41852</v>
      </c>
      <c r="P25" s="255">
        <v>41897</v>
      </c>
      <c r="Q25" s="254">
        <v>1</v>
      </c>
      <c r="R25" s="256"/>
      <c r="S25" s="281" t="str">
        <f t="shared" si="0"/>
        <v>EARLY</v>
      </c>
      <c r="T25" s="254">
        <v>0</v>
      </c>
      <c r="U25" s="256"/>
      <c r="V25" s="281" t="str">
        <f t="shared" si="1"/>
        <v/>
      </c>
      <c r="W25" s="254">
        <v>1</v>
      </c>
      <c r="X25" s="256"/>
      <c r="Y25" s="281" t="str">
        <f t="shared" si="2"/>
        <v>EARLY</v>
      </c>
      <c r="Z25" s="254">
        <v>1</v>
      </c>
      <c r="AA25" s="256"/>
      <c r="AB25" s="281" t="str">
        <f t="shared" si="3"/>
        <v>EARLY</v>
      </c>
      <c r="AC25" s="255">
        <v>41852</v>
      </c>
      <c r="AD25" s="255">
        <v>41897</v>
      </c>
      <c r="AE25" s="282"/>
      <c r="AF25" s="254">
        <v>1</v>
      </c>
      <c r="AG25" s="256"/>
      <c r="AH25" s="281" t="str">
        <f t="shared" si="4"/>
        <v>EARLY</v>
      </c>
      <c r="AI25" s="255">
        <v>41852</v>
      </c>
      <c r="AJ25" s="255">
        <v>41897</v>
      </c>
      <c r="AK25" s="254">
        <v>1</v>
      </c>
      <c r="AL25" s="256"/>
      <c r="AM25" s="281" t="str">
        <f t="shared" si="5"/>
        <v>EARLY</v>
      </c>
      <c r="AN25" s="281" t="str">
        <f t="shared" si="6"/>
        <v>CHECK</v>
      </c>
      <c r="AO25" s="257"/>
    </row>
    <row r="26" spans="1:41" ht="13.5" customHeight="1" x14ac:dyDescent="0.2">
      <c r="A26" s="248"/>
      <c r="B26" s="249" t="s">
        <v>335</v>
      </c>
      <c r="C26" s="250" t="s">
        <v>175</v>
      </c>
      <c r="D26" s="250" t="s">
        <v>176</v>
      </c>
      <c r="E26" s="388"/>
      <c r="F26" s="277" t="s">
        <v>567</v>
      </c>
      <c r="G26" s="251"/>
      <c r="H26" s="250"/>
      <c r="I26" s="250" t="s">
        <v>126</v>
      </c>
      <c r="J26" s="252" t="s">
        <v>73</v>
      </c>
      <c r="K26" s="249">
        <v>47</v>
      </c>
      <c r="L26" s="253">
        <v>2014</v>
      </c>
      <c r="M26" s="254" t="s">
        <v>106</v>
      </c>
      <c r="N26" s="254" t="s">
        <v>100</v>
      </c>
      <c r="O26" s="255">
        <v>41852</v>
      </c>
      <c r="P26" s="255">
        <v>41897</v>
      </c>
      <c r="Q26" s="254">
        <v>1</v>
      </c>
      <c r="R26" s="256"/>
      <c r="S26" s="281" t="str">
        <f t="shared" si="0"/>
        <v>EARLY</v>
      </c>
      <c r="T26" s="254">
        <v>0</v>
      </c>
      <c r="U26" s="256"/>
      <c r="V26" s="281" t="str">
        <f t="shared" si="1"/>
        <v/>
      </c>
      <c r="W26" s="254">
        <v>1</v>
      </c>
      <c r="X26" s="256"/>
      <c r="Y26" s="281" t="str">
        <f t="shared" si="2"/>
        <v>EARLY</v>
      </c>
      <c r="Z26" s="254">
        <v>1</v>
      </c>
      <c r="AA26" s="256"/>
      <c r="AB26" s="281" t="str">
        <f t="shared" si="3"/>
        <v>EARLY</v>
      </c>
      <c r="AC26" s="255">
        <v>41852</v>
      </c>
      <c r="AD26" s="255">
        <v>41897</v>
      </c>
      <c r="AE26" s="282"/>
      <c r="AF26" s="254">
        <v>1</v>
      </c>
      <c r="AG26" s="256"/>
      <c r="AH26" s="281" t="str">
        <f t="shared" si="4"/>
        <v>EARLY</v>
      </c>
      <c r="AI26" s="255">
        <v>41852</v>
      </c>
      <c r="AJ26" s="255">
        <v>41897</v>
      </c>
      <c r="AK26" s="254">
        <v>1</v>
      </c>
      <c r="AL26" s="256"/>
      <c r="AM26" s="281" t="str">
        <f t="shared" si="5"/>
        <v>EARLY</v>
      </c>
      <c r="AN26" s="281" t="str">
        <f t="shared" si="6"/>
        <v>CHECK</v>
      </c>
      <c r="AO26" s="257"/>
    </row>
    <row r="27" spans="1:41" ht="13.5" customHeight="1" x14ac:dyDescent="0.2">
      <c r="A27" s="248"/>
      <c r="B27" s="239" t="s">
        <v>348</v>
      </c>
      <c r="C27" s="240" t="s">
        <v>59</v>
      </c>
      <c r="D27" s="240" t="s">
        <v>89</v>
      </c>
      <c r="E27" s="240" t="s">
        <v>582</v>
      </c>
      <c r="F27" s="278" t="s">
        <v>567</v>
      </c>
      <c r="G27" s="241"/>
      <c r="H27" s="240"/>
      <c r="I27" s="240" t="s">
        <v>125</v>
      </c>
      <c r="J27" s="243" t="s">
        <v>151</v>
      </c>
      <c r="K27" s="239">
        <v>21</v>
      </c>
      <c r="L27" s="239">
        <v>2014</v>
      </c>
      <c r="M27" s="244" t="s">
        <v>104</v>
      </c>
      <c r="N27" s="244" t="s">
        <v>99</v>
      </c>
      <c r="O27" s="245">
        <v>41835</v>
      </c>
      <c r="P27" s="245">
        <v>41882</v>
      </c>
      <c r="Q27" s="244">
        <v>1</v>
      </c>
      <c r="R27" s="246"/>
      <c r="S27" s="281" t="str">
        <f t="shared" si="0"/>
        <v>EARLY</v>
      </c>
      <c r="T27" s="244">
        <v>0</v>
      </c>
      <c r="U27" s="246"/>
      <c r="V27" s="281" t="str">
        <f t="shared" si="1"/>
        <v/>
      </c>
      <c r="W27" s="244">
        <v>1</v>
      </c>
      <c r="X27" s="246"/>
      <c r="Y27" s="281" t="str">
        <f t="shared" si="2"/>
        <v>EARLY</v>
      </c>
      <c r="Z27" s="244">
        <v>1</v>
      </c>
      <c r="AA27" s="246"/>
      <c r="AB27" s="281" t="str">
        <f t="shared" si="3"/>
        <v>EARLY</v>
      </c>
      <c r="AC27" s="245">
        <v>41835</v>
      </c>
      <c r="AD27" s="245">
        <v>41882</v>
      </c>
      <c r="AE27" s="282"/>
      <c r="AF27" s="244">
        <v>1</v>
      </c>
      <c r="AG27" s="246"/>
      <c r="AH27" s="281" t="str">
        <f t="shared" si="4"/>
        <v>EARLY</v>
      </c>
      <c r="AI27" s="245">
        <v>41835</v>
      </c>
      <c r="AJ27" s="245">
        <v>41882</v>
      </c>
      <c r="AK27" s="244">
        <v>1</v>
      </c>
      <c r="AL27" s="244"/>
      <c r="AM27" s="281" t="str">
        <f t="shared" si="5"/>
        <v>EARLY</v>
      </c>
      <c r="AN27" s="281" t="str">
        <f t="shared" si="6"/>
        <v>CHECK</v>
      </c>
      <c r="AO27" s="258"/>
    </row>
    <row r="28" spans="1:41" ht="13.5" customHeight="1" x14ac:dyDescent="0.2">
      <c r="A28" s="259"/>
      <c r="B28" s="249" t="s">
        <v>322</v>
      </c>
      <c r="C28" s="250" t="s">
        <v>43</v>
      </c>
      <c r="D28" s="250" t="s">
        <v>44</v>
      </c>
      <c r="E28" s="250" t="s">
        <v>583</v>
      </c>
      <c r="F28" s="277" t="s">
        <v>567</v>
      </c>
      <c r="G28" s="251"/>
      <c r="H28" s="250"/>
      <c r="I28" s="250" t="s">
        <v>128</v>
      </c>
      <c r="J28" s="252" t="s">
        <v>73</v>
      </c>
      <c r="K28" s="249">
        <v>83</v>
      </c>
      <c r="L28" s="253">
        <v>2014</v>
      </c>
      <c r="M28" s="254" t="s">
        <v>104</v>
      </c>
      <c r="N28" s="254" t="s">
        <v>99</v>
      </c>
      <c r="O28" s="255">
        <v>41835</v>
      </c>
      <c r="P28" s="255">
        <v>41882</v>
      </c>
      <c r="Q28" s="254">
        <v>1</v>
      </c>
      <c r="R28" s="256"/>
      <c r="S28" s="281" t="str">
        <f t="shared" si="0"/>
        <v>EARLY</v>
      </c>
      <c r="T28" s="254">
        <v>0</v>
      </c>
      <c r="U28" s="256"/>
      <c r="V28" s="281" t="str">
        <f t="shared" si="1"/>
        <v/>
      </c>
      <c r="W28" s="254">
        <v>1</v>
      </c>
      <c r="X28" s="256"/>
      <c r="Y28" s="281" t="str">
        <f t="shared" si="2"/>
        <v>EARLY</v>
      </c>
      <c r="Z28" s="254">
        <v>1</v>
      </c>
      <c r="AA28" s="256"/>
      <c r="AB28" s="281" t="str">
        <f t="shared" si="3"/>
        <v>EARLY</v>
      </c>
      <c r="AC28" s="255">
        <v>41852</v>
      </c>
      <c r="AD28" s="255">
        <v>41897</v>
      </c>
      <c r="AE28" s="282"/>
      <c r="AF28" s="254">
        <v>1</v>
      </c>
      <c r="AG28" s="256"/>
      <c r="AH28" s="281" t="str">
        <f t="shared" si="4"/>
        <v>EARLY</v>
      </c>
      <c r="AI28" s="255">
        <v>41852</v>
      </c>
      <c r="AJ28" s="255">
        <v>41897</v>
      </c>
      <c r="AK28" s="254">
        <v>1</v>
      </c>
      <c r="AL28" s="256"/>
      <c r="AM28" s="281" t="str">
        <f t="shared" si="5"/>
        <v>EARLY</v>
      </c>
      <c r="AN28" s="281" t="str">
        <f t="shared" si="6"/>
        <v>CHECK</v>
      </c>
      <c r="AO28" s="257"/>
    </row>
    <row r="29" spans="1:41" ht="13.5" customHeight="1" x14ac:dyDescent="0.2">
      <c r="A29" s="248"/>
      <c r="B29" s="239" t="s">
        <v>325</v>
      </c>
      <c r="C29" s="240" t="s">
        <v>249</v>
      </c>
      <c r="D29" s="240" t="s">
        <v>75</v>
      </c>
      <c r="E29" s="385" t="s">
        <v>584</v>
      </c>
      <c r="F29" s="278" t="s">
        <v>567</v>
      </c>
      <c r="G29" s="241"/>
      <c r="H29" s="240"/>
      <c r="I29" s="240" t="s">
        <v>128</v>
      </c>
      <c r="J29" s="243" t="s">
        <v>73</v>
      </c>
      <c r="K29" s="239">
        <v>65</v>
      </c>
      <c r="L29" s="239">
        <v>2014</v>
      </c>
      <c r="M29" s="244" t="s">
        <v>104</v>
      </c>
      <c r="N29" s="244" t="s">
        <v>100</v>
      </c>
      <c r="O29" s="245">
        <v>41774</v>
      </c>
      <c r="P29" s="245">
        <v>41820</v>
      </c>
      <c r="Q29" s="244">
        <v>1</v>
      </c>
      <c r="R29" s="246"/>
      <c r="S29" s="281" t="str">
        <f t="shared" si="0"/>
        <v>EARLY</v>
      </c>
      <c r="T29" s="244">
        <v>0</v>
      </c>
      <c r="U29" s="246"/>
      <c r="V29" s="281" t="str">
        <f t="shared" si="1"/>
        <v/>
      </c>
      <c r="W29" s="244">
        <v>1</v>
      </c>
      <c r="X29" s="246"/>
      <c r="Y29" s="281" t="str">
        <f t="shared" si="2"/>
        <v>EARLY</v>
      </c>
      <c r="Z29" s="244">
        <v>1</v>
      </c>
      <c r="AA29" s="246"/>
      <c r="AB29" s="281" t="str">
        <f t="shared" si="3"/>
        <v>EARLY</v>
      </c>
      <c r="AC29" s="245">
        <v>41883</v>
      </c>
      <c r="AD29" s="245">
        <v>41927</v>
      </c>
      <c r="AE29" s="282"/>
      <c r="AF29" s="244">
        <v>1</v>
      </c>
      <c r="AG29" s="246"/>
      <c r="AH29" s="281" t="str">
        <f t="shared" si="4"/>
        <v>EARLY</v>
      </c>
      <c r="AI29" s="245">
        <v>41883</v>
      </c>
      <c r="AJ29" s="245">
        <v>41927</v>
      </c>
      <c r="AK29" s="244">
        <v>1</v>
      </c>
      <c r="AL29" s="244"/>
      <c r="AM29" s="281" t="str">
        <f t="shared" si="5"/>
        <v>EARLY</v>
      </c>
      <c r="AN29" s="281" t="str">
        <f t="shared" si="6"/>
        <v>CHECK</v>
      </c>
      <c r="AO29" s="258"/>
    </row>
    <row r="30" spans="1:41" ht="13.5" customHeight="1" x14ac:dyDescent="0.2">
      <c r="A30" s="248"/>
      <c r="B30" s="239" t="s">
        <v>325</v>
      </c>
      <c r="C30" s="240">
        <v>2087580</v>
      </c>
      <c r="D30" s="240" t="s">
        <v>186</v>
      </c>
      <c r="E30" s="386"/>
      <c r="F30" s="278" t="s">
        <v>567</v>
      </c>
      <c r="G30" s="241"/>
      <c r="H30" s="240"/>
      <c r="I30" s="240" t="s">
        <v>126</v>
      </c>
      <c r="J30" s="243" t="s">
        <v>242</v>
      </c>
      <c r="K30" s="239">
        <v>65</v>
      </c>
      <c r="L30" s="239">
        <v>2014</v>
      </c>
      <c r="M30" s="244" t="s">
        <v>106</v>
      </c>
      <c r="N30" s="244" t="s">
        <v>99</v>
      </c>
      <c r="O30" s="245">
        <v>41774</v>
      </c>
      <c r="P30" s="245">
        <v>41820</v>
      </c>
      <c r="Q30" s="244">
        <v>1</v>
      </c>
      <c r="R30" s="246"/>
      <c r="S30" s="281" t="str">
        <f t="shared" si="0"/>
        <v>EARLY</v>
      </c>
      <c r="T30" s="244">
        <v>0</v>
      </c>
      <c r="U30" s="246"/>
      <c r="V30" s="281" t="str">
        <f t="shared" si="1"/>
        <v/>
      </c>
      <c r="W30" s="244">
        <v>1</v>
      </c>
      <c r="X30" s="246"/>
      <c r="Y30" s="281" t="str">
        <f t="shared" si="2"/>
        <v>EARLY</v>
      </c>
      <c r="Z30" s="244">
        <v>1</v>
      </c>
      <c r="AA30" s="246"/>
      <c r="AB30" s="281" t="str">
        <f t="shared" si="3"/>
        <v>EARLY</v>
      </c>
      <c r="AC30" s="245">
        <v>41883</v>
      </c>
      <c r="AD30" s="245">
        <v>41927</v>
      </c>
      <c r="AE30" s="282"/>
      <c r="AF30" s="244">
        <v>1</v>
      </c>
      <c r="AG30" s="246"/>
      <c r="AH30" s="281" t="str">
        <f t="shared" si="4"/>
        <v>EARLY</v>
      </c>
      <c r="AI30" s="245">
        <v>41883</v>
      </c>
      <c r="AJ30" s="245">
        <v>41927</v>
      </c>
      <c r="AK30" s="244">
        <v>1</v>
      </c>
      <c r="AL30" s="244"/>
      <c r="AM30" s="281" t="str">
        <f t="shared" si="5"/>
        <v>EARLY</v>
      </c>
      <c r="AN30" s="281" t="str">
        <f t="shared" si="6"/>
        <v>CHECK</v>
      </c>
      <c r="AO30" s="258"/>
    </row>
    <row r="31" spans="1:41" ht="13.5" customHeight="1" x14ac:dyDescent="0.2">
      <c r="A31" s="259"/>
      <c r="B31" s="249" t="s">
        <v>330</v>
      </c>
      <c r="C31" s="250" t="s">
        <v>45</v>
      </c>
      <c r="D31" s="250" t="s">
        <v>81</v>
      </c>
      <c r="E31" s="250" t="s">
        <v>585</v>
      </c>
      <c r="F31" s="277" t="s">
        <v>567</v>
      </c>
      <c r="G31" s="251"/>
      <c r="H31" s="250"/>
      <c r="I31" s="250" t="s">
        <v>128</v>
      </c>
      <c r="J31" s="252" t="s">
        <v>242</v>
      </c>
      <c r="K31" s="249">
        <v>56</v>
      </c>
      <c r="L31" s="253">
        <v>2014</v>
      </c>
      <c r="M31" s="254" t="s">
        <v>104</v>
      </c>
      <c r="N31" s="254" t="s">
        <v>99</v>
      </c>
      <c r="O31" s="255">
        <v>41852</v>
      </c>
      <c r="P31" s="255">
        <v>41897</v>
      </c>
      <c r="Q31" s="254">
        <v>1</v>
      </c>
      <c r="R31" s="256"/>
      <c r="S31" s="281" t="str">
        <f t="shared" si="0"/>
        <v>EARLY</v>
      </c>
      <c r="T31" s="254">
        <v>0</v>
      </c>
      <c r="U31" s="256"/>
      <c r="V31" s="281" t="str">
        <f t="shared" si="1"/>
        <v/>
      </c>
      <c r="W31" s="254">
        <v>1</v>
      </c>
      <c r="X31" s="256"/>
      <c r="Y31" s="281" t="str">
        <f t="shared" si="2"/>
        <v>EARLY</v>
      </c>
      <c r="Z31" s="254">
        <v>1</v>
      </c>
      <c r="AA31" s="256"/>
      <c r="AB31" s="281" t="str">
        <f t="shared" si="3"/>
        <v>EARLY</v>
      </c>
      <c r="AC31" s="255">
        <v>41852</v>
      </c>
      <c r="AD31" s="255">
        <v>41897</v>
      </c>
      <c r="AE31" s="282"/>
      <c r="AF31" s="254">
        <v>1</v>
      </c>
      <c r="AG31" s="256"/>
      <c r="AH31" s="281" t="str">
        <f t="shared" si="4"/>
        <v>EARLY</v>
      </c>
      <c r="AI31" s="255">
        <v>41852</v>
      </c>
      <c r="AJ31" s="255">
        <v>41897</v>
      </c>
      <c r="AK31" s="254">
        <v>1</v>
      </c>
      <c r="AL31" s="256"/>
      <c r="AM31" s="281" t="str">
        <f t="shared" si="5"/>
        <v>EARLY</v>
      </c>
      <c r="AN31" s="281" t="str">
        <f t="shared" si="6"/>
        <v>CHECK</v>
      </c>
      <c r="AO31" s="257"/>
    </row>
    <row r="32" spans="1:41" ht="13.5" customHeight="1" x14ac:dyDescent="0.2">
      <c r="A32" s="248"/>
      <c r="B32" s="239" t="s">
        <v>345</v>
      </c>
      <c r="C32" s="240" t="s">
        <v>136</v>
      </c>
      <c r="D32" s="240" t="s">
        <v>77</v>
      </c>
      <c r="E32" s="389" t="s">
        <v>586</v>
      </c>
      <c r="F32" s="278" t="s">
        <v>587</v>
      </c>
      <c r="G32" s="241"/>
      <c r="H32" s="240"/>
      <c r="I32" s="240" t="s">
        <v>128</v>
      </c>
      <c r="J32" s="243" t="s">
        <v>73</v>
      </c>
      <c r="K32" s="239">
        <v>3</v>
      </c>
      <c r="L32" s="239">
        <v>2014</v>
      </c>
      <c r="M32" s="244" t="s">
        <v>104</v>
      </c>
      <c r="N32" s="244" t="s">
        <v>100</v>
      </c>
      <c r="O32" s="245">
        <v>41866</v>
      </c>
      <c r="P32" s="245">
        <v>41912</v>
      </c>
      <c r="Q32" s="244">
        <v>1</v>
      </c>
      <c r="R32" s="246"/>
      <c r="S32" s="281" t="str">
        <f t="shared" si="0"/>
        <v>EARLY</v>
      </c>
      <c r="T32" s="244">
        <v>0</v>
      </c>
      <c r="U32" s="246"/>
      <c r="V32" s="281" t="str">
        <f t="shared" si="1"/>
        <v/>
      </c>
      <c r="W32" s="244">
        <v>1</v>
      </c>
      <c r="X32" s="246"/>
      <c r="Y32" s="281" t="str">
        <f t="shared" si="2"/>
        <v>EARLY</v>
      </c>
      <c r="Z32" s="244">
        <v>1</v>
      </c>
      <c r="AA32" s="246"/>
      <c r="AB32" s="281" t="str">
        <f t="shared" si="3"/>
        <v>EARLY</v>
      </c>
      <c r="AC32" s="245">
        <v>41866</v>
      </c>
      <c r="AD32" s="245">
        <v>41912</v>
      </c>
      <c r="AE32" s="282"/>
      <c r="AF32" s="244">
        <v>1</v>
      </c>
      <c r="AG32" s="246"/>
      <c r="AH32" s="281" t="str">
        <f t="shared" si="4"/>
        <v>EARLY</v>
      </c>
      <c r="AI32" s="245">
        <v>41866</v>
      </c>
      <c r="AJ32" s="245">
        <v>41912</v>
      </c>
      <c r="AK32" s="244">
        <v>1</v>
      </c>
      <c r="AL32" s="244"/>
      <c r="AM32" s="281" t="str">
        <f t="shared" si="5"/>
        <v>EARLY</v>
      </c>
      <c r="AN32" s="281" t="str">
        <f t="shared" si="6"/>
        <v>CHECK</v>
      </c>
      <c r="AO32" s="258"/>
    </row>
    <row r="33" spans="1:41" ht="13.5" customHeight="1" x14ac:dyDescent="0.2">
      <c r="A33" s="248"/>
      <c r="B33" s="239" t="s">
        <v>345</v>
      </c>
      <c r="C33" s="240">
        <v>14206950</v>
      </c>
      <c r="D33" s="240" t="s">
        <v>139</v>
      </c>
      <c r="E33" s="390"/>
      <c r="F33" s="278" t="s">
        <v>587</v>
      </c>
      <c r="G33" s="241"/>
      <c r="H33" s="240"/>
      <c r="I33" s="240" t="s">
        <v>126</v>
      </c>
      <c r="J33" s="243" t="s">
        <v>242</v>
      </c>
      <c r="K33" s="239">
        <v>3</v>
      </c>
      <c r="L33" s="239">
        <v>2014</v>
      </c>
      <c r="M33" s="244" t="s">
        <v>104</v>
      </c>
      <c r="N33" s="244" t="s">
        <v>99</v>
      </c>
      <c r="O33" s="245">
        <v>41866</v>
      </c>
      <c r="P33" s="245">
        <v>41912</v>
      </c>
      <c r="Q33" s="244">
        <v>1</v>
      </c>
      <c r="R33" s="246"/>
      <c r="S33" s="281" t="str">
        <f t="shared" si="0"/>
        <v>EARLY</v>
      </c>
      <c r="T33" s="244">
        <v>0</v>
      </c>
      <c r="U33" s="246"/>
      <c r="V33" s="281" t="str">
        <f t="shared" si="1"/>
        <v/>
      </c>
      <c r="W33" s="244">
        <v>1</v>
      </c>
      <c r="X33" s="246"/>
      <c r="Y33" s="281" t="str">
        <f t="shared" si="2"/>
        <v>EARLY</v>
      </c>
      <c r="Z33" s="244">
        <v>1</v>
      </c>
      <c r="AA33" s="246"/>
      <c r="AB33" s="281" t="str">
        <f t="shared" si="3"/>
        <v>EARLY</v>
      </c>
      <c r="AC33" s="245">
        <v>41866</v>
      </c>
      <c r="AD33" s="245">
        <v>41912</v>
      </c>
      <c r="AE33" s="282"/>
      <c r="AF33" s="244">
        <v>1</v>
      </c>
      <c r="AG33" s="246"/>
      <c r="AH33" s="281" t="str">
        <f t="shared" si="4"/>
        <v>EARLY</v>
      </c>
      <c r="AI33" s="245">
        <v>41866</v>
      </c>
      <c r="AJ33" s="245">
        <v>41912</v>
      </c>
      <c r="AK33" s="244">
        <v>1</v>
      </c>
      <c r="AL33" s="244"/>
      <c r="AM33" s="281" t="str">
        <f t="shared" si="5"/>
        <v>EARLY</v>
      </c>
      <c r="AN33" s="281" t="str">
        <f t="shared" si="6"/>
        <v>CHECK</v>
      </c>
      <c r="AO33" s="258"/>
    </row>
    <row r="34" spans="1:41" ht="13.5" customHeight="1" x14ac:dyDescent="0.2">
      <c r="A34" s="248"/>
      <c r="B34" s="239" t="s">
        <v>345</v>
      </c>
      <c r="C34" s="240" t="s">
        <v>188</v>
      </c>
      <c r="D34" s="240" t="s">
        <v>78</v>
      </c>
      <c r="E34" s="391"/>
      <c r="F34" s="278" t="s">
        <v>587</v>
      </c>
      <c r="G34" s="241"/>
      <c r="H34" s="240"/>
      <c r="I34" s="240" t="s">
        <v>128</v>
      </c>
      <c r="J34" s="243" t="s">
        <v>151</v>
      </c>
      <c r="K34" s="239">
        <v>3</v>
      </c>
      <c r="L34" s="239">
        <v>2014</v>
      </c>
      <c r="M34" s="244" t="s">
        <v>104</v>
      </c>
      <c r="N34" s="244" t="s">
        <v>99</v>
      </c>
      <c r="O34" s="245">
        <v>41866</v>
      </c>
      <c r="P34" s="245">
        <v>41912</v>
      </c>
      <c r="Q34" s="244">
        <v>1</v>
      </c>
      <c r="R34" s="246"/>
      <c r="S34" s="281" t="str">
        <f t="shared" si="0"/>
        <v>EARLY</v>
      </c>
      <c r="T34" s="244">
        <v>0</v>
      </c>
      <c r="U34" s="246"/>
      <c r="V34" s="281" t="str">
        <f t="shared" si="1"/>
        <v/>
      </c>
      <c r="W34" s="244">
        <v>1</v>
      </c>
      <c r="X34" s="246"/>
      <c r="Y34" s="281" t="str">
        <f t="shared" si="2"/>
        <v>EARLY</v>
      </c>
      <c r="Z34" s="244">
        <v>1</v>
      </c>
      <c r="AA34" s="246"/>
      <c r="AB34" s="281" t="str">
        <f t="shared" si="3"/>
        <v>EARLY</v>
      </c>
      <c r="AC34" s="245">
        <v>41866</v>
      </c>
      <c r="AD34" s="245">
        <v>41912</v>
      </c>
      <c r="AE34" s="282"/>
      <c r="AF34" s="244">
        <v>1</v>
      </c>
      <c r="AG34" s="246"/>
      <c r="AH34" s="281" t="str">
        <f t="shared" si="4"/>
        <v>EARLY</v>
      </c>
      <c r="AI34" s="245">
        <v>41866</v>
      </c>
      <c r="AJ34" s="245">
        <v>41912</v>
      </c>
      <c r="AK34" s="244">
        <v>1</v>
      </c>
      <c r="AL34" s="244"/>
      <c r="AM34" s="281" t="str">
        <f t="shared" si="5"/>
        <v>EARLY</v>
      </c>
      <c r="AN34" s="281" t="str">
        <f t="shared" si="6"/>
        <v>CHECK</v>
      </c>
      <c r="AO34" s="258"/>
    </row>
    <row r="35" spans="1:41" ht="13.5" customHeight="1" x14ac:dyDescent="0.2">
      <c r="A35" s="275"/>
      <c r="B35" s="249" t="s">
        <v>327</v>
      </c>
      <c r="C35" s="250" t="s">
        <v>69</v>
      </c>
      <c r="D35" s="250" t="s">
        <v>70</v>
      </c>
      <c r="E35" s="250" t="s">
        <v>573</v>
      </c>
      <c r="F35" s="277" t="s">
        <v>567</v>
      </c>
      <c r="G35" s="251"/>
      <c r="H35" s="250"/>
      <c r="I35" s="250" t="s">
        <v>128</v>
      </c>
      <c r="J35" s="252" t="s">
        <v>151</v>
      </c>
      <c r="K35" s="249">
        <v>65</v>
      </c>
      <c r="L35" s="253">
        <v>2014</v>
      </c>
      <c r="M35" s="254" t="s">
        <v>104</v>
      </c>
      <c r="N35" s="254" t="s">
        <v>100</v>
      </c>
      <c r="O35" s="255">
        <v>41774</v>
      </c>
      <c r="P35" s="255">
        <v>41820</v>
      </c>
      <c r="Q35" s="254">
        <v>1</v>
      </c>
      <c r="R35" s="256"/>
      <c r="S35" s="281" t="str">
        <f t="shared" si="0"/>
        <v>EARLY</v>
      </c>
      <c r="T35" s="254">
        <v>0</v>
      </c>
      <c r="U35" s="256"/>
      <c r="V35" s="281" t="str">
        <f t="shared" si="1"/>
        <v/>
      </c>
      <c r="W35" s="254">
        <v>1</v>
      </c>
      <c r="X35" s="256"/>
      <c r="Y35" s="281" t="str">
        <f t="shared" si="2"/>
        <v>EARLY</v>
      </c>
      <c r="Z35" s="254">
        <v>1</v>
      </c>
      <c r="AA35" s="256"/>
      <c r="AB35" s="281" t="str">
        <f t="shared" si="3"/>
        <v>EARLY</v>
      </c>
      <c r="AC35" s="255">
        <v>41883</v>
      </c>
      <c r="AD35" s="255">
        <v>41927</v>
      </c>
      <c r="AE35" s="282"/>
      <c r="AF35" s="254">
        <v>1</v>
      </c>
      <c r="AG35" s="256"/>
      <c r="AH35" s="281" t="str">
        <f t="shared" si="4"/>
        <v>EARLY</v>
      </c>
      <c r="AI35" s="255">
        <v>41774</v>
      </c>
      <c r="AJ35" s="255">
        <v>41820</v>
      </c>
      <c r="AK35" s="254">
        <v>1</v>
      </c>
      <c r="AL35" s="256"/>
      <c r="AM35" s="281" t="str">
        <f t="shared" si="5"/>
        <v>EARLY</v>
      </c>
      <c r="AN35" s="281" t="str">
        <f t="shared" si="6"/>
        <v>CHECK</v>
      </c>
      <c r="AO35" s="257"/>
    </row>
    <row r="36" spans="1:41" ht="13.5" customHeight="1" x14ac:dyDescent="0.2">
      <c r="A36" s="248"/>
      <c r="B36" s="239" t="s">
        <v>340</v>
      </c>
      <c r="C36" s="240" t="s">
        <v>195</v>
      </c>
      <c r="D36" s="240" t="s">
        <v>197</v>
      </c>
      <c r="E36" s="385" t="s">
        <v>588</v>
      </c>
      <c r="F36" s="278" t="s">
        <v>567</v>
      </c>
      <c r="G36" s="241"/>
      <c r="H36" s="240"/>
      <c r="I36" s="240" t="s">
        <v>126</v>
      </c>
      <c r="J36" s="243" t="s">
        <v>242</v>
      </c>
      <c r="K36" s="239">
        <v>32</v>
      </c>
      <c r="L36" s="239">
        <v>2014</v>
      </c>
      <c r="M36" s="244" t="s">
        <v>104</v>
      </c>
      <c r="N36" s="244" t="s">
        <v>99</v>
      </c>
      <c r="O36" s="245">
        <v>41821</v>
      </c>
      <c r="P36" s="245">
        <v>41866</v>
      </c>
      <c r="Q36" s="244">
        <v>1</v>
      </c>
      <c r="R36" s="246"/>
      <c r="S36" s="281" t="str">
        <f t="shared" si="0"/>
        <v>EARLY</v>
      </c>
      <c r="T36" s="244">
        <v>0</v>
      </c>
      <c r="U36" s="246"/>
      <c r="V36" s="281" t="str">
        <f t="shared" si="1"/>
        <v/>
      </c>
      <c r="W36" s="244">
        <v>1</v>
      </c>
      <c r="X36" s="246"/>
      <c r="Y36" s="281" t="str">
        <f t="shared" si="2"/>
        <v>EARLY</v>
      </c>
      <c r="Z36" s="244">
        <v>1</v>
      </c>
      <c r="AA36" s="246"/>
      <c r="AB36" s="281" t="str">
        <f t="shared" si="3"/>
        <v>EARLY</v>
      </c>
      <c r="AC36" s="245">
        <v>41821</v>
      </c>
      <c r="AD36" s="245">
        <v>41866</v>
      </c>
      <c r="AE36" s="282"/>
      <c r="AF36" s="244">
        <v>1</v>
      </c>
      <c r="AG36" s="246"/>
      <c r="AH36" s="281" t="str">
        <f t="shared" si="4"/>
        <v>EARLY</v>
      </c>
      <c r="AI36" s="245">
        <v>41821</v>
      </c>
      <c r="AJ36" s="245">
        <v>41866</v>
      </c>
      <c r="AK36" s="244">
        <v>1</v>
      </c>
      <c r="AL36" s="244"/>
      <c r="AM36" s="281" t="str">
        <f t="shared" si="5"/>
        <v>EARLY</v>
      </c>
      <c r="AN36" s="281" t="str">
        <f t="shared" si="6"/>
        <v>CHECK</v>
      </c>
      <c r="AO36" s="258"/>
    </row>
    <row r="37" spans="1:41" ht="13.5" customHeight="1" x14ac:dyDescent="0.2">
      <c r="A37" s="248"/>
      <c r="B37" s="239" t="s">
        <v>340</v>
      </c>
      <c r="C37" s="240" t="s">
        <v>203</v>
      </c>
      <c r="D37" s="240" t="s">
        <v>208</v>
      </c>
      <c r="E37" s="386"/>
      <c r="F37" s="278" t="s">
        <v>567</v>
      </c>
      <c r="G37" s="241"/>
      <c r="H37" s="240"/>
      <c r="I37" s="240" t="s">
        <v>125</v>
      </c>
      <c r="J37" s="243" t="s">
        <v>151</v>
      </c>
      <c r="K37" s="239">
        <v>30</v>
      </c>
      <c r="L37" s="239">
        <v>2014</v>
      </c>
      <c r="M37" s="244" t="s">
        <v>105</v>
      </c>
      <c r="N37" s="244" t="s">
        <v>99</v>
      </c>
      <c r="O37" s="245">
        <v>41821</v>
      </c>
      <c r="P37" s="245">
        <v>41866</v>
      </c>
      <c r="Q37" s="244">
        <v>1</v>
      </c>
      <c r="R37" s="246"/>
      <c r="S37" s="281" t="str">
        <f t="shared" si="0"/>
        <v>EARLY</v>
      </c>
      <c r="T37" s="244">
        <v>0</v>
      </c>
      <c r="U37" s="246"/>
      <c r="V37" s="281" t="str">
        <f t="shared" si="1"/>
        <v/>
      </c>
      <c r="W37" s="244">
        <v>1</v>
      </c>
      <c r="X37" s="246"/>
      <c r="Y37" s="281" t="str">
        <f t="shared" si="2"/>
        <v>EARLY</v>
      </c>
      <c r="Z37" s="244">
        <v>1</v>
      </c>
      <c r="AA37" s="246"/>
      <c r="AB37" s="281" t="str">
        <f t="shared" si="3"/>
        <v>EARLY</v>
      </c>
      <c r="AC37" s="245">
        <v>41821</v>
      </c>
      <c r="AD37" s="245">
        <v>41866</v>
      </c>
      <c r="AE37" s="282"/>
      <c r="AF37" s="244">
        <v>1</v>
      </c>
      <c r="AG37" s="246"/>
      <c r="AH37" s="281" t="str">
        <f t="shared" si="4"/>
        <v>EARLY</v>
      </c>
      <c r="AI37" s="245">
        <v>41821</v>
      </c>
      <c r="AJ37" s="245">
        <v>41866</v>
      </c>
      <c r="AK37" s="244">
        <v>1</v>
      </c>
      <c r="AL37" s="244"/>
      <c r="AM37" s="281" t="str">
        <f t="shared" si="5"/>
        <v>EARLY</v>
      </c>
      <c r="AN37" s="281" t="str">
        <f t="shared" si="6"/>
        <v>CHECK</v>
      </c>
      <c r="AO37" s="258"/>
    </row>
    <row r="38" spans="1:41" ht="13.5" customHeight="1" x14ac:dyDescent="0.2">
      <c r="A38" s="259"/>
      <c r="B38" s="249" t="s">
        <v>342</v>
      </c>
      <c r="C38" s="250" t="s">
        <v>212</v>
      </c>
      <c r="D38" s="250" t="s">
        <v>213</v>
      </c>
      <c r="E38" s="387" t="s">
        <v>589</v>
      </c>
      <c r="F38" s="277" t="s">
        <v>587</v>
      </c>
      <c r="G38" s="251"/>
      <c r="H38" s="250"/>
      <c r="I38" s="250" t="s">
        <v>126</v>
      </c>
      <c r="J38" s="252" t="s">
        <v>242</v>
      </c>
      <c r="K38" s="249">
        <v>19</v>
      </c>
      <c r="L38" s="253">
        <v>2014</v>
      </c>
      <c r="M38" s="254" t="s">
        <v>104</v>
      </c>
      <c r="N38" s="254" t="s">
        <v>109</v>
      </c>
      <c r="O38" s="255">
        <v>41835</v>
      </c>
      <c r="P38" s="255">
        <v>37864</v>
      </c>
      <c r="Q38" s="254">
        <v>1</v>
      </c>
      <c r="R38" s="256"/>
      <c r="S38" s="281" t="str">
        <f t="shared" si="0"/>
        <v>EARLY</v>
      </c>
      <c r="T38" s="254">
        <v>0</v>
      </c>
      <c r="U38" s="256"/>
      <c r="V38" s="281" t="str">
        <f t="shared" si="1"/>
        <v/>
      </c>
      <c r="W38" s="254">
        <v>1</v>
      </c>
      <c r="X38" s="256"/>
      <c r="Y38" s="281" t="str">
        <f t="shared" si="2"/>
        <v>EARLY</v>
      </c>
      <c r="Z38" s="254">
        <v>1</v>
      </c>
      <c r="AA38" s="256"/>
      <c r="AB38" s="281" t="str">
        <f t="shared" si="3"/>
        <v>EARLY</v>
      </c>
      <c r="AC38" s="255">
        <v>41835</v>
      </c>
      <c r="AD38" s="255">
        <v>37864</v>
      </c>
      <c r="AE38" s="282"/>
      <c r="AF38" s="254">
        <v>1</v>
      </c>
      <c r="AG38" s="256"/>
      <c r="AH38" s="281" t="str">
        <f t="shared" si="4"/>
        <v>EARLY</v>
      </c>
      <c r="AI38" s="255">
        <v>41835</v>
      </c>
      <c r="AJ38" s="255">
        <v>37864</v>
      </c>
      <c r="AK38" s="254">
        <v>1</v>
      </c>
      <c r="AL38" s="256"/>
      <c r="AM38" s="281" t="str">
        <f t="shared" si="5"/>
        <v>EARLY</v>
      </c>
      <c r="AN38" s="281" t="str">
        <f t="shared" si="6"/>
        <v>CHECK</v>
      </c>
      <c r="AO38" s="257"/>
    </row>
    <row r="39" spans="1:41" ht="13.5" customHeight="1" x14ac:dyDescent="0.2">
      <c r="A39" s="259"/>
      <c r="B39" s="249" t="s">
        <v>342</v>
      </c>
      <c r="C39" s="250" t="s">
        <v>216</v>
      </c>
      <c r="D39" s="250" t="s">
        <v>217</v>
      </c>
      <c r="E39" s="388"/>
      <c r="F39" s="277" t="s">
        <v>587</v>
      </c>
      <c r="G39" s="251"/>
      <c r="H39" s="250"/>
      <c r="I39" s="250" t="s">
        <v>128</v>
      </c>
      <c r="J39" s="252" t="s">
        <v>151</v>
      </c>
      <c r="K39" s="249">
        <v>19</v>
      </c>
      <c r="L39" s="253">
        <v>2014</v>
      </c>
      <c r="M39" s="254" t="s">
        <v>104</v>
      </c>
      <c r="N39" s="254" t="s">
        <v>99</v>
      </c>
      <c r="O39" s="255">
        <v>41835</v>
      </c>
      <c r="P39" s="255">
        <v>37864</v>
      </c>
      <c r="Q39" s="254">
        <v>1</v>
      </c>
      <c r="R39" s="256"/>
      <c r="S39" s="281" t="str">
        <f t="shared" si="0"/>
        <v>EARLY</v>
      </c>
      <c r="T39" s="254">
        <v>0</v>
      </c>
      <c r="U39" s="256"/>
      <c r="V39" s="281" t="str">
        <f t="shared" si="1"/>
        <v/>
      </c>
      <c r="W39" s="254">
        <v>1</v>
      </c>
      <c r="X39" s="256"/>
      <c r="Y39" s="281" t="str">
        <f t="shared" si="2"/>
        <v>EARLY</v>
      </c>
      <c r="Z39" s="254">
        <v>1</v>
      </c>
      <c r="AA39" s="256"/>
      <c r="AB39" s="281" t="str">
        <f t="shared" si="3"/>
        <v>EARLY</v>
      </c>
      <c r="AC39" s="255"/>
      <c r="AD39" s="255"/>
      <c r="AE39" s="282"/>
      <c r="AF39" s="254">
        <v>0</v>
      </c>
      <c r="AG39" s="256"/>
      <c r="AH39" s="281" t="str">
        <f t="shared" si="4"/>
        <v/>
      </c>
      <c r="AI39" s="255">
        <v>41835</v>
      </c>
      <c r="AJ39" s="255">
        <v>37864</v>
      </c>
      <c r="AK39" s="254">
        <v>1</v>
      </c>
      <c r="AL39" s="256"/>
      <c r="AM39" s="281" t="str">
        <f t="shared" si="5"/>
        <v>EARLY</v>
      </c>
      <c r="AN39" s="281" t="str">
        <f t="shared" si="6"/>
        <v>CHECK</v>
      </c>
      <c r="AO39" s="257" t="s">
        <v>443</v>
      </c>
    </row>
    <row r="40" spans="1:41" ht="13.5" customHeight="1" x14ac:dyDescent="0.2">
      <c r="A40" s="248"/>
      <c r="B40" s="239" t="s">
        <v>347</v>
      </c>
      <c r="C40" s="240" t="s">
        <v>172</v>
      </c>
      <c r="D40" s="240" t="s">
        <v>76</v>
      </c>
      <c r="E40" s="385" t="s">
        <v>590</v>
      </c>
      <c r="F40" s="278" t="s">
        <v>567</v>
      </c>
      <c r="G40" s="241"/>
      <c r="H40" s="240"/>
      <c r="I40" s="240" t="s">
        <v>128</v>
      </c>
      <c r="J40" s="243" t="s">
        <v>73</v>
      </c>
      <c r="K40" s="239">
        <v>10</v>
      </c>
      <c r="L40" s="239">
        <v>2014</v>
      </c>
      <c r="M40" s="244" t="s">
        <v>104</v>
      </c>
      <c r="N40" s="244" t="s">
        <v>99</v>
      </c>
      <c r="O40" s="245">
        <v>41852</v>
      </c>
      <c r="P40" s="245">
        <v>41897</v>
      </c>
      <c r="Q40" s="244">
        <v>1</v>
      </c>
      <c r="R40" s="246"/>
      <c r="S40" s="281" t="str">
        <f t="shared" si="0"/>
        <v>EARLY</v>
      </c>
      <c r="T40" s="244">
        <v>0</v>
      </c>
      <c r="U40" s="246"/>
      <c r="V40" s="281" t="str">
        <f t="shared" si="1"/>
        <v/>
      </c>
      <c r="W40" s="244">
        <v>1</v>
      </c>
      <c r="X40" s="246"/>
      <c r="Y40" s="281" t="str">
        <f t="shared" si="2"/>
        <v>EARLY</v>
      </c>
      <c r="Z40" s="244">
        <v>1</v>
      </c>
      <c r="AA40" s="246"/>
      <c r="AB40" s="281" t="str">
        <f t="shared" si="3"/>
        <v>EARLY</v>
      </c>
      <c r="AC40" s="245">
        <v>41852</v>
      </c>
      <c r="AD40" s="245">
        <v>41897</v>
      </c>
      <c r="AE40" s="282"/>
      <c r="AF40" s="244">
        <v>1</v>
      </c>
      <c r="AG40" s="246"/>
      <c r="AH40" s="281" t="str">
        <f t="shared" si="4"/>
        <v>EARLY</v>
      </c>
      <c r="AI40" s="245">
        <v>41852</v>
      </c>
      <c r="AJ40" s="245">
        <v>41897</v>
      </c>
      <c r="AK40" s="244">
        <v>1</v>
      </c>
      <c r="AL40" s="244"/>
      <c r="AM40" s="281" t="str">
        <f t="shared" si="5"/>
        <v>EARLY</v>
      </c>
      <c r="AN40" s="281" t="str">
        <f t="shared" si="6"/>
        <v>CHECK</v>
      </c>
      <c r="AO40" s="258"/>
    </row>
    <row r="41" spans="1:41" ht="13.5" customHeight="1" x14ac:dyDescent="0.2">
      <c r="A41" s="248"/>
      <c r="B41" s="239" t="s">
        <v>347</v>
      </c>
      <c r="C41" s="240" t="s">
        <v>87</v>
      </c>
      <c r="D41" s="240" t="s">
        <v>88</v>
      </c>
      <c r="E41" s="386"/>
      <c r="F41" s="278" t="s">
        <v>567</v>
      </c>
      <c r="G41" s="241"/>
      <c r="H41" s="240"/>
      <c r="I41" s="240" t="s">
        <v>125</v>
      </c>
      <c r="J41" s="243" t="s">
        <v>151</v>
      </c>
      <c r="K41" s="239">
        <v>1</v>
      </c>
      <c r="L41" s="239">
        <v>2014</v>
      </c>
      <c r="M41" s="244" t="s">
        <v>104</v>
      </c>
      <c r="N41" s="244" t="s">
        <v>99</v>
      </c>
      <c r="O41" s="245">
        <v>41866</v>
      </c>
      <c r="P41" s="245">
        <v>41912</v>
      </c>
      <c r="Q41" s="244">
        <v>1</v>
      </c>
      <c r="R41" s="246"/>
      <c r="S41" s="281" t="str">
        <f t="shared" si="0"/>
        <v>EARLY</v>
      </c>
      <c r="T41" s="244">
        <v>0</v>
      </c>
      <c r="U41" s="246"/>
      <c r="V41" s="281" t="str">
        <f t="shared" si="1"/>
        <v/>
      </c>
      <c r="W41" s="244">
        <v>1</v>
      </c>
      <c r="X41" s="246"/>
      <c r="Y41" s="281" t="str">
        <f t="shared" si="2"/>
        <v>EARLY</v>
      </c>
      <c r="Z41" s="244">
        <v>1</v>
      </c>
      <c r="AA41" s="246"/>
      <c r="AB41" s="281" t="str">
        <f t="shared" si="3"/>
        <v>EARLY</v>
      </c>
      <c r="AC41" s="245"/>
      <c r="AD41" s="245"/>
      <c r="AE41" s="282"/>
      <c r="AF41" s="244">
        <v>0</v>
      </c>
      <c r="AG41" s="246"/>
      <c r="AH41" s="281" t="str">
        <f t="shared" si="4"/>
        <v/>
      </c>
      <c r="AI41" s="245">
        <v>41866</v>
      </c>
      <c r="AJ41" s="245">
        <v>41912</v>
      </c>
      <c r="AK41" s="244">
        <v>1</v>
      </c>
      <c r="AL41" s="244"/>
      <c r="AM41" s="281" t="str">
        <f t="shared" si="5"/>
        <v>EARLY</v>
      </c>
      <c r="AN41" s="281" t="str">
        <f t="shared" si="6"/>
        <v>CHECK</v>
      </c>
      <c r="AO41" s="258" t="s">
        <v>442</v>
      </c>
    </row>
    <row r="42" spans="1:41" ht="13.5" customHeight="1" x14ac:dyDescent="0.2">
      <c r="A42" s="259"/>
      <c r="B42" s="249" t="s">
        <v>334</v>
      </c>
      <c r="C42" s="250" t="s">
        <v>142</v>
      </c>
      <c r="D42" s="250" t="s">
        <v>143</v>
      </c>
      <c r="E42" s="250" t="s">
        <v>591</v>
      </c>
      <c r="F42" s="277" t="s">
        <v>567</v>
      </c>
      <c r="G42" s="251"/>
      <c r="H42" s="250"/>
      <c r="I42" s="250" t="s">
        <v>128</v>
      </c>
      <c r="J42" s="252" t="s">
        <v>151</v>
      </c>
      <c r="K42" s="249">
        <v>50</v>
      </c>
      <c r="L42" s="253">
        <v>2014</v>
      </c>
      <c r="M42" s="254" t="s">
        <v>104</v>
      </c>
      <c r="N42" s="254" t="s">
        <v>99</v>
      </c>
      <c r="O42" s="255">
        <v>41866</v>
      </c>
      <c r="P42" s="255">
        <v>41912</v>
      </c>
      <c r="Q42" s="254">
        <v>1</v>
      </c>
      <c r="R42" s="256"/>
      <c r="S42" s="281" t="str">
        <f t="shared" si="0"/>
        <v>EARLY</v>
      </c>
      <c r="T42" s="254">
        <v>0</v>
      </c>
      <c r="U42" s="256"/>
      <c r="V42" s="281" t="str">
        <f t="shared" si="1"/>
        <v/>
      </c>
      <c r="W42" s="254">
        <v>1</v>
      </c>
      <c r="X42" s="256"/>
      <c r="Y42" s="281" t="str">
        <f t="shared" si="2"/>
        <v>EARLY</v>
      </c>
      <c r="Z42" s="254">
        <v>1</v>
      </c>
      <c r="AA42" s="256"/>
      <c r="AB42" s="281" t="str">
        <f t="shared" si="3"/>
        <v>EARLY</v>
      </c>
      <c r="AC42" s="255">
        <v>41852</v>
      </c>
      <c r="AD42" s="255">
        <v>41897</v>
      </c>
      <c r="AE42" s="282"/>
      <c r="AF42" s="254">
        <v>1</v>
      </c>
      <c r="AG42" s="256"/>
      <c r="AH42" s="281" t="str">
        <f t="shared" si="4"/>
        <v>EARLY</v>
      </c>
      <c r="AI42" s="255">
        <v>41866</v>
      </c>
      <c r="AJ42" s="255">
        <v>41912</v>
      </c>
      <c r="AK42" s="254">
        <v>1</v>
      </c>
      <c r="AL42" s="256"/>
      <c r="AM42" s="281" t="str">
        <f t="shared" si="5"/>
        <v>EARLY</v>
      </c>
      <c r="AN42" s="281" t="str">
        <f t="shared" si="6"/>
        <v>CHECK</v>
      </c>
      <c r="AO42" s="257"/>
    </row>
    <row r="43" spans="1:41" ht="13.5" customHeight="1" x14ac:dyDescent="0.2">
      <c r="A43" s="248"/>
      <c r="B43" s="239" t="s">
        <v>337</v>
      </c>
      <c r="C43" s="240" t="s">
        <v>144</v>
      </c>
      <c r="D43" s="240" t="s">
        <v>183</v>
      </c>
      <c r="E43" s="293" t="s">
        <v>592</v>
      </c>
      <c r="F43" s="278" t="s">
        <v>567</v>
      </c>
      <c r="G43" s="241"/>
      <c r="H43" s="240"/>
      <c r="I43" s="240" t="s">
        <v>128</v>
      </c>
      <c r="J43" s="243" t="s">
        <v>151</v>
      </c>
      <c r="K43" s="239">
        <v>43</v>
      </c>
      <c r="L43" s="239">
        <v>2014</v>
      </c>
      <c r="M43" s="244" t="s">
        <v>104</v>
      </c>
      <c r="N43" s="244" t="s">
        <v>99</v>
      </c>
      <c r="O43" s="245">
        <v>41821</v>
      </c>
      <c r="P43" s="245">
        <v>41866</v>
      </c>
      <c r="Q43" s="244">
        <v>1</v>
      </c>
      <c r="R43" s="246"/>
      <c r="S43" s="281" t="str">
        <f t="shared" si="0"/>
        <v>EARLY</v>
      </c>
      <c r="T43" s="244">
        <v>0</v>
      </c>
      <c r="U43" s="246"/>
      <c r="V43" s="281" t="str">
        <f t="shared" si="1"/>
        <v/>
      </c>
      <c r="W43" s="244">
        <v>1</v>
      </c>
      <c r="X43" s="246"/>
      <c r="Y43" s="281" t="str">
        <f t="shared" si="2"/>
        <v>EARLY</v>
      </c>
      <c r="Z43" s="244">
        <v>1</v>
      </c>
      <c r="AA43" s="246"/>
      <c r="AB43" s="281" t="str">
        <f t="shared" si="3"/>
        <v>EARLY</v>
      </c>
      <c r="AC43" s="245">
        <v>41821</v>
      </c>
      <c r="AD43" s="245">
        <v>41866</v>
      </c>
      <c r="AE43" s="282"/>
      <c r="AF43" s="244">
        <v>1</v>
      </c>
      <c r="AG43" s="246"/>
      <c r="AH43" s="281" t="str">
        <f t="shared" si="4"/>
        <v>EARLY</v>
      </c>
      <c r="AI43" s="245">
        <v>41821</v>
      </c>
      <c r="AJ43" s="245">
        <v>41866</v>
      </c>
      <c r="AK43" s="244">
        <v>1</v>
      </c>
      <c r="AL43" s="244"/>
      <c r="AM43" s="281" t="str">
        <f t="shared" si="5"/>
        <v>EARLY</v>
      </c>
      <c r="AN43" s="281" t="str">
        <f t="shared" si="6"/>
        <v>CHECK</v>
      </c>
      <c r="AO43" s="247"/>
    </row>
    <row r="44" spans="1:41" ht="14.25" x14ac:dyDescent="0.2">
      <c r="A44" s="259"/>
      <c r="B44" s="141"/>
      <c r="C44" s="134"/>
      <c r="D44" s="142"/>
      <c r="E44" s="142"/>
      <c r="F44" s="142"/>
      <c r="G44" s="261"/>
      <c r="H44" s="142"/>
      <c r="I44" s="142"/>
      <c r="J44" s="142"/>
      <c r="K44" s="137"/>
      <c r="L44" s="137"/>
      <c r="M44" s="136"/>
      <c r="N44" s="136"/>
      <c r="O44" s="262"/>
      <c r="P44" s="262"/>
      <c r="Q44" s="263"/>
      <c r="R44" s="264"/>
      <c r="S44" s="147"/>
      <c r="T44" s="263"/>
      <c r="U44" s="264"/>
      <c r="V44" s="147"/>
      <c r="W44" s="263"/>
      <c r="X44" s="264"/>
      <c r="Y44" s="147"/>
      <c r="Z44" s="263"/>
      <c r="AA44" s="264"/>
      <c r="AB44" s="147"/>
      <c r="AC44" s="262"/>
      <c r="AD44" s="262"/>
      <c r="AE44" s="265"/>
      <c r="AF44" s="263"/>
      <c r="AG44" s="264"/>
      <c r="AH44" s="147"/>
      <c r="AI44" s="262"/>
      <c r="AJ44" s="262"/>
      <c r="AK44" s="263"/>
      <c r="AL44" s="264"/>
      <c r="AM44" s="147"/>
      <c r="AN44" s="147"/>
      <c r="AO44" s="266"/>
    </row>
    <row r="45" spans="1:41" ht="14.25" x14ac:dyDescent="0.2">
      <c r="A45" s="259"/>
      <c r="B45" s="141"/>
      <c r="C45" s="134"/>
      <c r="D45" s="142"/>
      <c r="E45" s="142"/>
      <c r="F45" s="142"/>
      <c r="G45" s="261"/>
      <c r="H45" s="142"/>
      <c r="I45" s="142"/>
      <c r="J45" s="142" t="s">
        <v>112</v>
      </c>
      <c r="K45" s="137"/>
      <c r="L45" s="137"/>
      <c r="M45" s="263"/>
      <c r="N45" s="136"/>
      <c r="O45" s="262"/>
      <c r="P45" s="262"/>
      <c r="Q45" s="263">
        <f>SUM(Q5:Q43)</f>
        <v>38</v>
      </c>
      <c r="R45" s="264"/>
      <c r="S45" s="147"/>
      <c r="T45" s="263">
        <f>SUM(T5:T43)</f>
        <v>0</v>
      </c>
      <c r="U45" s="264"/>
      <c r="V45" s="147"/>
      <c r="W45" s="263">
        <f>SUM(W5:W43)</f>
        <v>38</v>
      </c>
      <c r="X45" s="264"/>
      <c r="Y45" s="147"/>
      <c r="Z45" s="263">
        <f>SUM(Z5:Z43)</f>
        <v>38</v>
      </c>
      <c r="AA45" s="264"/>
      <c r="AB45" s="147"/>
      <c r="AC45" s="262"/>
      <c r="AD45" s="262"/>
      <c r="AE45" s="265"/>
      <c r="AF45" s="263">
        <f>SUM(AF5:AF43)</f>
        <v>36</v>
      </c>
      <c r="AG45" s="264"/>
      <c r="AH45" s="147"/>
      <c r="AI45" s="262"/>
      <c r="AJ45" s="262"/>
      <c r="AK45" s="263">
        <f>SUM(AK5:AK43)</f>
        <v>38</v>
      </c>
      <c r="AL45" s="264"/>
      <c r="AM45" s="147"/>
      <c r="AN45" s="147"/>
      <c r="AO45" s="266"/>
    </row>
    <row r="46" spans="1:41" ht="15" x14ac:dyDescent="0.2">
      <c r="A46" s="84"/>
      <c r="B46" s="84"/>
      <c r="C46" s="84"/>
      <c r="D46" s="267"/>
      <c r="E46" s="267"/>
      <c r="F46" s="267"/>
      <c r="G46" s="268"/>
      <c r="H46" s="267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3"/>
      <c r="T46" s="84"/>
      <c r="U46" s="84"/>
      <c r="V46" s="83"/>
      <c r="W46" s="84"/>
      <c r="X46" s="84"/>
      <c r="Y46" s="83"/>
      <c r="Z46" s="84"/>
      <c r="AA46" s="84"/>
      <c r="AB46" s="83"/>
      <c r="AC46" s="84"/>
      <c r="AD46" s="84"/>
      <c r="AE46" s="83"/>
      <c r="AF46" s="84"/>
      <c r="AG46" s="84"/>
      <c r="AH46" s="83"/>
      <c r="AI46" s="84"/>
      <c r="AJ46" s="84"/>
      <c r="AK46" s="84"/>
      <c r="AL46" s="84"/>
      <c r="AM46" s="83"/>
      <c r="AN46" s="83"/>
      <c r="AO46" s="84"/>
    </row>
    <row r="47" spans="1:41" ht="14.25" x14ac:dyDescent="0.2">
      <c r="A47" s="84"/>
      <c r="B47" s="269"/>
      <c r="C47" s="159"/>
      <c r="D47" s="162"/>
      <c r="E47" s="162"/>
      <c r="F47" s="162"/>
      <c r="G47" s="270"/>
      <c r="H47" s="162"/>
      <c r="I47" s="162"/>
      <c r="J47" s="162"/>
      <c r="K47" s="163"/>
      <c r="L47" s="163"/>
      <c r="M47" s="160"/>
      <c r="N47" s="160"/>
      <c r="O47" s="271"/>
      <c r="P47" s="271"/>
      <c r="Q47" s="272"/>
      <c r="R47" s="273"/>
      <c r="S47" s="215"/>
      <c r="T47" s="272"/>
      <c r="U47" s="273"/>
      <c r="V47" s="215"/>
      <c r="W47" s="272"/>
      <c r="X47" s="273"/>
      <c r="Y47" s="215"/>
      <c r="Z47" s="272"/>
      <c r="AA47" s="273"/>
      <c r="AB47" s="215"/>
      <c r="AC47" s="271"/>
      <c r="AD47" s="271"/>
      <c r="AE47" s="274"/>
      <c r="AF47" s="272"/>
      <c r="AG47" s="273"/>
      <c r="AH47" s="215"/>
      <c r="AI47" s="271"/>
      <c r="AJ47" s="271"/>
      <c r="AK47" s="272"/>
      <c r="AL47" s="273"/>
      <c r="AM47" s="215"/>
      <c r="AN47" s="215"/>
      <c r="AO47" s="28"/>
    </row>
    <row r="48" spans="1:41" ht="14.25" x14ac:dyDescent="0.2">
      <c r="A48" s="84"/>
      <c r="B48" s="269"/>
      <c r="C48" s="159"/>
      <c r="D48" s="162"/>
      <c r="E48" s="162"/>
      <c r="F48" s="162"/>
      <c r="G48" s="270"/>
      <c r="H48" s="162"/>
      <c r="I48" s="162"/>
      <c r="J48" s="162"/>
      <c r="K48" s="163"/>
      <c r="L48" s="163"/>
      <c r="M48" s="160"/>
      <c r="N48" s="160"/>
      <c r="O48" s="271"/>
      <c r="P48" s="271"/>
      <c r="Q48" s="272"/>
      <c r="R48" s="273"/>
      <c r="S48" s="215"/>
      <c r="T48" s="272"/>
      <c r="U48" s="273"/>
      <c r="V48" s="215"/>
      <c r="W48" s="272"/>
      <c r="X48" s="273"/>
      <c r="Y48" s="215"/>
      <c r="Z48" s="272"/>
      <c r="AA48" s="273"/>
      <c r="AB48" s="215"/>
      <c r="AC48" s="271"/>
      <c r="AD48" s="271"/>
      <c r="AE48" s="274"/>
      <c r="AF48" s="272"/>
      <c r="AG48" s="273"/>
      <c r="AH48" s="215"/>
      <c r="AI48" s="271"/>
      <c r="AJ48" s="271"/>
      <c r="AK48" s="272"/>
      <c r="AL48" s="273"/>
      <c r="AM48" s="215"/>
      <c r="AN48" s="215"/>
      <c r="AO48" s="28"/>
    </row>
    <row r="49" spans="1:41" ht="14.25" x14ac:dyDescent="0.2">
      <c r="A49" s="84"/>
      <c r="B49" s="269"/>
      <c r="C49" s="159"/>
      <c r="D49" s="162"/>
      <c r="E49" s="162"/>
      <c r="F49" s="162"/>
      <c r="G49" s="270"/>
      <c r="H49" s="162"/>
      <c r="I49" s="162"/>
      <c r="J49" s="162"/>
      <c r="K49" s="163"/>
      <c r="L49" s="163"/>
      <c r="M49" s="160"/>
      <c r="N49" s="160"/>
      <c r="O49" s="271"/>
      <c r="P49" s="271"/>
      <c r="Q49" s="272"/>
      <c r="R49" s="273"/>
      <c r="S49" s="215"/>
      <c r="T49" s="272"/>
      <c r="U49" s="273"/>
      <c r="V49" s="215"/>
      <c r="W49" s="272"/>
      <c r="X49" s="273"/>
      <c r="Y49" s="215"/>
      <c r="Z49" s="272"/>
      <c r="AA49" s="273"/>
      <c r="AB49" s="215"/>
      <c r="AC49" s="271"/>
      <c r="AD49" s="271"/>
      <c r="AE49" s="274"/>
      <c r="AF49" s="272"/>
      <c r="AG49" s="273"/>
      <c r="AH49" s="215"/>
      <c r="AI49" s="271"/>
      <c r="AJ49" s="271"/>
      <c r="AK49" s="272"/>
      <c r="AL49" s="273"/>
      <c r="AM49" s="215"/>
      <c r="AN49" s="215"/>
      <c r="AO49" s="28"/>
    </row>
  </sheetData>
  <mergeCells count="56">
    <mergeCell ref="A1:A3"/>
    <mergeCell ref="B1:B3"/>
    <mergeCell ref="C1:D1"/>
    <mergeCell ref="G1:G3"/>
    <mergeCell ref="H1:H3"/>
    <mergeCell ref="AL2:AL3"/>
    <mergeCell ref="Q1:R1"/>
    <mergeCell ref="S1:S3"/>
    <mergeCell ref="T1:U1"/>
    <mergeCell ref="V1:V3"/>
    <mergeCell ref="W1:X1"/>
    <mergeCell ref="X2:X3"/>
    <mergeCell ref="AF2:AF3"/>
    <mergeCell ref="AG2:AG3"/>
    <mergeCell ref="AI2:AJ2"/>
    <mergeCell ref="AK2:AK3"/>
    <mergeCell ref="Y1:Y3"/>
    <mergeCell ref="Z2:Z3"/>
    <mergeCell ref="AA2:AA3"/>
    <mergeCell ref="AC2:AD2"/>
    <mergeCell ref="AE2:AE3"/>
    <mergeCell ref="AN1:AN3"/>
    <mergeCell ref="C2:C3"/>
    <mergeCell ref="D2:D3"/>
    <mergeCell ref="E2:E3"/>
    <mergeCell ref="F2:F3"/>
    <mergeCell ref="Q2:Q3"/>
    <mergeCell ref="R2:R3"/>
    <mergeCell ref="T2:T3"/>
    <mergeCell ref="U2:U3"/>
    <mergeCell ref="W2:W3"/>
    <mergeCell ref="Z1:AA1"/>
    <mergeCell ref="AB1:AB3"/>
    <mergeCell ref="AC1:AG1"/>
    <mergeCell ref="AH1:AH3"/>
    <mergeCell ref="AI1:AL1"/>
    <mergeCell ref="AM1:AM3"/>
    <mergeCell ref="O1:P2"/>
    <mergeCell ref="I1:I3"/>
    <mergeCell ref="E7:E8"/>
    <mergeCell ref="E9:E11"/>
    <mergeCell ref="E13:E14"/>
    <mergeCell ref="E5:E6"/>
    <mergeCell ref="J1:J3"/>
    <mergeCell ref="K1:K3"/>
    <mergeCell ref="L1:L3"/>
    <mergeCell ref="M1:M3"/>
    <mergeCell ref="N1:N3"/>
    <mergeCell ref="E38:E39"/>
    <mergeCell ref="E40:E41"/>
    <mergeCell ref="E15:E16"/>
    <mergeCell ref="E21:E22"/>
    <mergeCell ref="E29:E30"/>
    <mergeCell ref="E32:E34"/>
    <mergeCell ref="E36:E37"/>
    <mergeCell ref="E25:E2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9" sqref="C1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WY2015 NFSN Chem Sampling</vt:lpstr>
      <vt:lpstr>WY2015 NFSN Eco Sampling</vt:lpstr>
      <vt:lpstr>Sample counts</vt:lpstr>
      <vt:lpstr>Sample frequency</vt:lpstr>
      <vt:lpstr>Continuous Monitoring Sites</vt:lpstr>
      <vt:lpstr>Definitions</vt:lpstr>
      <vt:lpstr>WY2013 NFSN Eco Sampling</vt:lpstr>
      <vt:lpstr>WY2013 NFSN Chem Sampling</vt:lpstr>
      <vt:lpstr>WY 2014 NFSN Chem Sampling</vt:lpstr>
      <vt:lpstr>WY 2014 NFSN Eco Sampling</vt:lpstr>
      <vt:lpstr>Sheet1</vt:lpstr>
      <vt:lpstr>'WY2015 NFSN Chem Sampling'!Print_Titles</vt:lpstr>
      <vt:lpstr>'WY2015 NFSN Eco Sampling'!Print_Titles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Mueller, Dave Reutter</dc:creator>
  <cp:lastModifiedBy>David C Reutter</cp:lastModifiedBy>
  <cp:lastPrinted>2012-05-14T14:34:50Z</cp:lastPrinted>
  <dcterms:created xsi:type="dcterms:W3CDTF">2002-01-23T20:39:53Z</dcterms:created>
  <dcterms:modified xsi:type="dcterms:W3CDTF">2014-10-03T16:17:22Z</dcterms:modified>
</cp:coreProperties>
</file>