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168" windowWidth="9252" windowHeight="7800" tabRatio="595"/>
  </bookViews>
  <sheets>
    <sheet name="Science Center Targets" sheetId="1" r:id="rId1"/>
    <sheet name="Sheet1" sheetId="7" r:id="rId2"/>
  </sheets>
  <definedNames>
    <definedName name="_xlnm._FilterDatabase" localSheetId="0" hidden="1">'Science Center Targets'!$A$2:$AM$2</definedName>
    <definedName name="_xlnm.Print_Titles" localSheetId="0">'Science Center Targets'!$A:$A</definedName>
  </definedNames>
  <calcPr calcId="145621"/>
</workbook>
</file>

<file path=xl/calcChain.xml><?xml version="1.0" encoding="utf-8"?>
<calcChain xmlns="http://schemas.openxmlformats.org/spreadsheetml/2006/main">
  <c r="AG108" i="1" l="1"/>
  <c r="AF108" i="1"/>
  <c r="AG43" i="1"/>
  <c r="AF43" i="1"/>
  <c r="AE38" i="1" l="1"/>
  <c r="AF13" i="1" l="1"/>
  <c r="T146" i="1" l="1"/>
  <c r="AB143" i="1"/>
  <c r="AB146" i="1"/>
  <c r="T46" i="1"/>
  <c r="T43" i="1"/>
  <c r="T40" i="1"/>
  <c r="T8" i="1"/>
  <c r="T7" i="1"/>
  <c r="AH142" i="1"/>
  <c r="E51" i="1"/>
  <c r="E52" i="1"/>
  <c r="E53" i="1"/>
  <c r="E54" i="1"/>
  <c r="E55" i="1"/>
  <c r="E56" i="1"/>
  <c r="E57" i="1"/>
  <c r="E59" i="1"/>
  <c r="E60" i="1"/>
  <c r="E61" i="1"/>
  <c r="E62" i="1"/>
  <c r="E63" i="1"/>
  <c r="E65" i="1"/>
  <c r="E66" i="1"/>
  <c r="E67" i="1"/>
  <c r="E68" i="1"/>
  <c r="E69" i="1"/>
  <c r="E70" i="1"/>
  <c r="E72" i="1"/>
  <c r="E73" i="1"/>
  <c r="E74" i="1"/>
  <c r="E75" i="1"/>
  <c r="E76" i="1"/>
  <c r="E77" i="1"/>
  <c r="E78" i="1"/>
  <c r="E80" i="1"/>
  <c r="E81" i="1"/>
  <c r="E82" i="1"/>
  <c r="E83" i="1"/>
  <c r="E84" i="1"/>
  <c r="E85" i="1"/>
  <c r="E86" i="1"/>
  <c r="E87" i="1"/>
  <c r="E88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50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3" i="1"/>
  <c r="F78" i="1"/>
  <c r="F3" i="1"/>
  <c r="M48" i="1"/>
  <c r="M143" i="1"/>
  <c r="G48" i="1"/>
  <c r="G143" i="1" s="1"/>
  <c r="G142" i="1"/>
  <c r="I48" i="1"/>
  <c r="I142" i="1"/>
  <c r="J48" i="1"/>
  <c r="J142" i="1"/>
  <c r="L48" i="1"/>
  <c r="L142" i="1"/>
  <c r="N48" i="1"/>
  <c r="N143" i="1" s="1"/>
  <c r="N142" i="1"/>
  <c r="P48" i="1"/>
  <c r="P143" i="1" s="1"/>
  <c r="P142" i="1"/>
  <c r="Q48" i="1"/>
  <c r="Q143" i="1" s="1"/>
  <c r="Q142" i="1"/>
  <c r="S48" i="1"/>
  <c r="S143" i="1" s="1"/>
  <c r="S142" i="1"/>
  <c r="T48" i="1"/>
  <c r="T142" i="1"/>
  <c r="T143" i="1"/>
  <c r="V48" i="1"/>
  <c r="V142" i="1"/>
  <c r="X48" i="1"/>
  <c r="X142" i="1"/>
  <c r="Z48" i="1"/>
  <c r="Z142" i="1"/>
  <c r="AA48" i="1"/>
  <c r="AA142" i="1"/>
  <c r="AC48" i="1"/>
  <c r="AC142" i="1"/>
  <c r="AD48" i="1"/>
  <c r="AD143" i="1"/>
  <c r="AD146" i="1"/>
  <c r="AD142" i="1"/>
  <c r="AE48" i="1"/>
  <c r="AE142" i="1"/>
  <c r="AE143" i="1"/>
  <c r="AF48" i="1"/>
  <c r="AF142" i="1"/>
  <c r="AF143" i="1" s="1"/>
  <c r="AH48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142" i="1"/>
  <c r="G147" i="1"/>
  <c r="M142" i="1"/>
  <c r="M144" i="1"/>
  <c r="AB48" i="1"/>
  <c r="AH144" i="1"/>
  <c r="AG144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L144" i="1"/>
  <c r="K144" i="1"/>
  <c r="J144" i="1"/>
  <c r="I144" i="1"/>
  <c r="H144" i="1"/>
  <c r="G144" i="1"/>
  <c r="K48" i="1"/>
  <c r="K142" i="1"/>
  <c r="H48" i="1"/>
  <c r="H142" i="1"/>
  <c r="F141" i="1"/>
  <c r="AG48" i="1"/>
  <c r="AG142" i="1"/>
  <c r="W48" i="1"/>
  <c r="W142" i="1"/>
  <c r="Y48" i="1"/>
  <c r="Y142" i="1"/>
  <c r="O48" i="1"/>
  <c r="O143" i="1" s="1"/>
  <c r="O142" i="1"/>
  <c r="R48" i="1"/>
  <c r="R143" i="1" s="1"/>
  <c r="R142" i="1"/>
  <c r="F57" i="1"/>
  <c r="F51" i="1"/>
  <c r="F52" i="1"/>
  <c r="AC147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42" i="1" s="1"/>
  <c r="F107" i="1"/>
  <c r="F106" i="1"/>
  <c r="F105" i="1"/>
  <c r="F136" i="1"/>
  <c r="F135" i="1"/>
  <c r="F134" i="1"/>
  <c r="F133" i="1"/>
  <c r="F132" i="1"/>
  <c r="F131" i="1"/>
  <c r="F130" i="1"/>
  <c r="F129" i="1"/>
  <c r="F128" i="1"/>
  <c r="F127" i="1"/>
  <c r="F126" i="1"/>
  <c r="F124" i="1"/>
  <c r="F123" i="1"/>
  <c r="F122" i="1"/>
  <c r="F121" i="1"/>
  <c r="F103" i="1"/>
  <c r="F102" i="1"/>
  <c r="F101" i="1"/>
  <c r="F100" i="1"/>
  <c r="F99" i="1"/>
  <c r="F98" i="1"/>
  <c r="F96" i="1"/>
  <c r="F95" i="1"/>
  <c r="F94" i="1"/>
  <c r="F93" i="1"/>
  <c r="F92" i="1"/>
  <c r="F91" i="1"/>
  <c r="F88" i="1"/>
  <c r="F87" i="1"/>
  <c r="F86" i="1"/>
  <c r="F85" i="1"/>
  <c r="F84" i="1"/>
  <c r="F83" i="1"/>
  <c r="F82" i="1"/>
  <c r="F81" i="1"/>
  <c r="F80" i="1"/>
  <c r="F56" i="1"/>
  <c r="F55" i="1"/>
  <c r="F76" i="1"/>
  <c r="F75" i="1"/>
  <c r="F74" i="1"/>
  <c r="F73" i="1"/>
  <c r="F72" i="1"/>
  <c r="F70" i="1"/>
  <c r="F69" i="1"/>
  <c r="F68" i="1"/>
  <c r="F67" i="1"/>
  <c r="F66" i="1"/>
  <c r="F140" i="1"/>
  <c r="F137" i="1"/>
  <c r="F90" i="1"/>
  <c r="F77" i="1"/>
  <c r="F65" i="1"/>
  <c r="F63" i="1"/>
  <c r="F62" i="1"/>
  <c r="F61" i="1"/>
  <c r="T147" i="1"/>
  <c r="AB142" i="1"/>
  <c r="F9" i="1"/>
  <c r="F139" i="1"/>
  <c r="F138" i="1"/>
  <c r="F60" i="1"/>
  <c r="F59" i="1"/>
  <c r="F54" i="1"/>
  <c r="F53" i="1"/>
  <c r="F50" i="1"/>
  <c r="F46" i="1"/>
  <c r="F44" i="1"/>
  <c r="F38" i="1"/>
  <c r="F34" i="1"/>
  <c r="F14" i="1"/>
  <c r="F12" i="1"/>
  <c r="F7" i="1"/>
  <c r="F6" i="1"/>
  <c r="F42" i="1"/>
  <c r="F40" i="1"/>
  <c r="F28" i="1"/>
  <c r="F26" i="1"/>
  <c r="F11" i="1"/>
  <c r="F10" i="1"/>
  <c r="F4" i="1"/>
  <c r="F43" i="1"/>
  <c r="F41" i="1"/>
  <c r="F37" i="1"/>
  <c r="F33" i="1"/>
  <c r="F30" i="1"/>
  <c r="F29" i="1"/>
  <c r="F27" i="1"/>
  <c r="F25" i="1"/>
  <c r="F24" i="1"/>
  <c r="F19" i="1"/>
  <c r="F17" i="1"/>
  <c r="F13" i="1"/>
  <c r="F8" i="1"/>
  <c r="F5" i="1"/>
  <c r="F47" i="1"/>
  <c r="F45" i="1"/>
  <c r="F39" i="1"/>
  <c r="F36" i="1"/>
  <c r="F35" i="1"/>
  <c r="F32" i="1"/>
  <c r="F31" i="1"/>
  <c r="F23" i="1"/>
  <c r="F22" i="1"/>
  <c r="F21" i="1"/>
  <c r="F20" i="1"/>
  <c r="F18" i="1"/>
  <c r="F16" i="1"/>
  <c r="F15" i="1"/>
  <c r="L143" i="1"/>
  <c r="E142" i="1"/>
  <c r="Z143" i="1"/>
  <c r="Z146" i="1"/>
  <c r="AA143" i="1"/>
  <c r="W143" i="1"/>
  <c r="I143" i="1"/>
  <c r="X143" i="1"/>
  <c r="K143" i="1"/>
  <c r="AC143" i="1"/>
  <c r="AC146" i="1"/>
  <c r="Y143" i="1"/>
  <c r="U48" i="1"/>
  <c r="U143" i="1"/>
  <c r="V143" i="1"/>
  <c r="J143" i="1"/>
  <c r="J146" i="1" s="1"/>
  <c r="AH143" i="1"/>
  <c r="AH146" i="1"/>
  <c r="AG143" i="1"/>
  <c r="AA146" i="1"/>
  <c r="AE146" i="1" l="1"/>
  <c r="F48" i="1"/>
  <c r="F143" i="1" s="1"/>
  <c r="E48" i="1"/>
  <c r="H143" i="1"/>
  <c r="G146" i="1" s="1"/>
  <c r="E143" i="1"/>
  <c r="M146" i="1"/>
</calcChain>
</file>

<file path=xl/comments1.xml><?xml version="1.0" encoding="utf-8"?>
<comments xmlns="http://schemas.openxmlformats.org/spreadsheetml/2006/main">
  <authors>
    <author>Barbour, Carise D.</author>
    <author>Musson, Rosemary</author>
  </authors>
  <commentList>
    <comment ref="D2" authorId="0">
      <text>
        <r>
          <rPr>
            <b/>
            <sz val="9"/>
            <color indexed="81"/>
            <rFont val="Tahoma"/>
            <family val="2"/>
          </rPr>
          <t>Barbour, Carise D.:</t>
        </r>
        <r>
          <rPr>
            <sz val="9"/>
            <color indexed="81"/>
            <rFont val="Tahoma"/>
            <family val="2"/>
          </rPr>
          <t xml:space="preserve">
ND= Neil Dubrovsky
MW=Mike Woodside
GR=Gary Rowe
LD=Leslie Desimone</t>
        </r>
      </text>
    </comment>
    <comment ref="AE2" authorId="1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Network Coordinators, PA Leads</t>
        </r>
      </text>
    </comment>
    <comment ref="AH2" authorId="1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Model Leads and Modelers
</t>
        </r>
      </text>
    </comment>
    <comment ref="A20" authorId="1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21" authorId="1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31" authorId="1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sharedStrings.xml><?xml version="1.0" encoding="utf-8"?>
<sst xmlns="http://schemas.openxmlformats.org/spreadsheetml/2006/main" count="308" uniqueCount="187">
  <si>
    <t>Sample Analyses Total</t>
  </si>
  <si>
    <t>Submittal Date</t>
  </si>
  <si>
    <t>CT</t>
  </si>
  <si>
    <t>MD</t>
  </si>
  <si>
    <t>NY</t>
  </si>
  <si>
    <t>NH</t>
  </si>
  <si>
    <t>AL</t>
  </si>
  <si>
    <t>FL</t>
  </si>
  <si>
    <t>IN</t>
  </si>
  <si>
    <t>WI</t>
  </si>
  <si>
    <t>NJ</t>
  </si>
  <si>
    <t>OH</t>
  </si>
  <si>
    <t>IL</t>
  </si>
  <si>
    <t>GA</t>
  </si>
  <si>
    <t>NC</t>
  </si>
  <si>
    <t>MS</t>
  </si>
  <si>
    <t>SC</t>
  </si>
  <si>
    <t>TN</t>
  </si>
  <si>
    <t>CO</t>
  </si>
  <si>
    <t>NE</t>
  </si>
  <si>
    <t>TX</t>
  </si>
  <si>
    <t>IA</t>
  </si>
  <si>
    <t>AR</t>
  </si>
  <si>
    <t>NM</t>
  </si>
  <si>
    <t>MN</t>
  </si>
  <si>
    <t>LA</t>
  </si>
  <si>
    <t>WA</t>
  </si>
  <si>
    <t>NV</t>
  </si>
  <si>
    <t>CA</t>
  </si>
  <si>
    <t>OR</t>
  </si>
  <si>
    <t>ID</t>
  </si>
  <si>
    <t>AZ</t>
  </si>
  <si>
    <t>UT</t>
  </si>
  <si>
    <t>PA</t>
  </si>
  <si>
    <t>MA</t>
  </si>
  <si>
    <t>HI</t>
  </si>
  <si>
    <t>Component 
Studies</t>
  </si>
  <si>
    <t>AK</t>
  </si>
  <si>
    <t>FBMS Cost Center</t>
  </si>
  <si>
    <t>GGESME0000</t>
  </si>
  <si>
    <t>GGCMRE0000</t>
  </si>
  <si>
    <t>GGWSZG0000</t>
  </si>
  <si>
    <t>KS</t>
  </si>
  <si>
    <t>KY</t>
  </si>
  <si>
    <t>GGESMC0000</t>
  </si>
  <si>
    <t>GGESMF0000</t>
  </si>
  <si>
    <t>GGWSZH0000</t>
  </si>
  <si>
    <t>GGEMNP0000</t>
  </si>
  <si>
    <t>GGWNYE0000</t>
  </si>
  <si>
    <t>GGEMNE0000</t>
  </si>
  <si>
    <t>GGEMNF0000</t>
  </si>
  <si>
    <t>GGEMNG0000</t>
  </si>
  <si>
    <t>ME</t>
  </si>
  <si>
    <t>GGENLF0000</t>
  </si>
  <si>
    <t>GGEMNQ0000</t>
  </si>
  <si>
    <t>MI</t>
  </si>
  <si>
    <t>GGEMNH0000</t>
  </si>
  <si>
    <t>MO</t>
  </si>
  <si>
    <t>GGESMG0000</t>
  </si>
  <si>
    <t>GGESMH0000</t>
  </si>
  <si>
    <t>GGEMNR0000</t>
  </si>
  <si>
    <t>GGENLJ0000</t>
  </si>
  <si>
    <t>OK</t>
  </si>
  <si>
    <t>GGCMRG0000</t>
  </si>
  <si>
    <t>GGWSZJ0000</t>
  </si>
  <si>
    <t>GGENLK0000</t>
  </si>
  <si>
    <t>GGEMNJ0000</t>
  </si>
  <si>
    <t>GGWNYF0000</t>
  </si>
  <si>
    <t>GGENLL0000</t>
  </si>
  <si>
    <t>GGESMK0000</t>
  </si>
  <si>
    <t>GGESML0000</t>
  </si>
  <si>
    <t>GGENLM0000</t>
  </si>
  <si>
    <t>GGWNYG0000</t>
  </si>
  <si>
    <t>GGEMNK0000</t>
  </si>
  <si>
    <t>MW</t>
  </si>
  <si>
    <t>SE</t>
  </si>
  <si>
    <t>NW</t>
  </si>
  <si>
    <t>RNPO</t>
  </si>
  <si>
    <t>GWST Sample Analyses</t>
  </si>
  <si>
    <t>GR</t>
  </si>
  <si>
    <t>ND</t>
  </si>
  <si>
    <t xml:space="preserve">Science Center </t>
  </si>
  <si>
    <t>Science Center (SC)  Total</t>
  </si>
  <si>
    <t>NASQAN Data Collection</t>
  </si>
  <si>
    <t>NASQAN  Sample Analyses</t>
  </si>
  <si>
    <t>NMN Sample Analyses</t>
  </si>
  <si>
    <t>NMN 
Data Collection</t>
  </si>
  <si>
    <t>SD</t>
  </si>
  <si>
    <t>GGEMNT0000</t>
  </si>
  <si>
    <t>Component Target</t>
  </si>
  <si>
    <r>
      <t xml:space="preserve">Funding Targets  NAWQA Input &amp; Timeline Memo </t>
    </r>
    <r>
      <rPr>
        <b/>
        <sz val="10"/>
        <color indexed="10"/>
        <rFont val="Arial"/>
        <family val="2"/>
      </rPr>
      <t xml:space="preserve"> 03/07/14</t>
    </r>
  </si>
  <si>
    <t>Hydrologic Systems Team</t>
  </si>
  <si>
    <t xml:space="preserve"> Integregated Watershed Studies</t>
  </si>
  <si>
    <t>Hydrologic Systems</t>
  </si>
  <si>
    <t>SW Management</t>
  </si>
  <si>
    <t>GGWAWB0000</t>
  </si>
  <si>
    <t>GGESSD0000</t>
  </si>
  <si>
    <t>GGCMZF0000</t>
  </si>
  <si>
    <t>LD</t>
  </si>
  <si>
    <t>HQ Salary. Travel &amp; Expenses :</t>
  </si>
  <si>
    <t>NFSN Coordinator (Crawford)</t>
  </si>
  <si>
    <t>RSQA Coordinator (VanMetre)</t>
  </si>
  <si>
    <t>RSQA Other</t>
  </si>
  <si>
    <t>SW Trends Coordinator (Sprague)</t>
  </si>
  <si>
    <t>SW Trends Other</t>
  </si>
  <si>
    <t>SW Modeling Coordinator (Preston)</t>
  </si>
  <si>
    <t>NFSN Other</t>
  </si>
  <si>
    <t>SW Mgmt (Gilliom)</t>
  </si>
  <si>
    <t>SW Eco (Carlisle)</t>
  </si>
  <si>
    <t>SW Eco (Meador)</t>
  </si>
  <si>
    <t>SW Eco (Spaulding)</t>
  </si>
  <si>
    <t>SW Trends (Falcone)</t>
  </si>
  <si>
    <t>SW Mgmt Other</t>
  </si>
  <si>
    <t>HST Other</t>
  </si>
  <si>
    <t>HST (Schwarz, Alexander, Smith)</t>
  </si>
  <si>
    <t>IWS Coordinator (Capel)</t>
  </si>
  <si>
    <t>HST Coordinator (Wolock)</t>
  </si>
  <si>
    <t>IWS Other</t>
  </si>
  <si>
    <t>GWMSA Coordinator (Belitz)</t>
  </si>
  <si>
    <t>GWMSA Other</t>
  </si>
  <si>
    <t>GWMSA Modeling Coordinator (Eberts)</t>
  </si>
  <si>
    <t>GWMSA Modeling (Nolan)</t>
  </si>
  <si>
    <t>Headquarter's Total</t>
  </si>
  <si>
    <r>
      <t>Target Surplus/</t>
    </r>
    <r>
      <rPr>
        <b/>
        <sz val="9"/>
        <color rgb="FFFF0000"/>
        <rFont val="Arial"/>
        <family val="2"/>
      </rPr>
      <t>Deficit</t>
    </r>
    <r>
      <rPr>
        <b/>
        <sz val="9"/>
        <rFont val="Arial"/>
        <family val="2"/>
      </rPr>
      <t xml:space="preserve">
 (=Component Target-Column Totals)</t>
    </r>
  </si>
  <si>
    <t>SC Target Totals</t>
  </si>
  <si>
    <t>SC SUBTOTAL</t>
  </si>
  <si>
    <t>HQ SUBTOTAL</t>
  </si>
  <si>
    <t>Component COLUMN TOTALS</t>
  </si>
  <si>
    <t>National Monitoring and Status Assessment Team (NMSA)</t>
  </si>
  <si>
    <t>NMSA QW Data Collection</t>
  </si>
  <si>
    <t>NMSA QW Sample Analyses</t>
  </si>
  <si>
    <t>NMSA ECO Data Collection</t>
  </si>
  <si>
    <t>NMSA ECO Sample Analyses</t>
  </si>
  <si>
    <t>National Fixed Site Network (NFSN)</t>
  </si>
  <si>
    <t>Surface Water (SW) Assessment
(excluding NFSN)</t>
  </si>
  <si>
    <t>Regional Stream Quality Assessment Team (RSQA)</t>
  </si>
  <si>
    <t>RSQA QW Data Collection</t>
  </si>
  <si>
    <t>RSQA QW Sample Analyses</t>
  </si>
  <si>
    <t>RSQA ECO Data Collection</t>
  </si>
  <si>
    <t>RSQA ECO Sample Analyses</t>
  </si>
  <si>
    <t>RSQA Data Collection   Sum Col (V-Y)</t>
  </si>
  <si>
    <t>SW Trends Team</t>
  </si>
  <si>
    <t>SW Modeling Team</t>
  </si>
  <si>
    <t>Groundwater Assessments</t>
  </si>
  <si>
    <t xml:space="preserve">GWST Program Managers &amp; Teams </t>
  </si>
  <si>
    <t>GWST Data Collection only</t>
  </si>
  <si>
    <t>GW Modeling &amp; Mapping</t>
  </si>
  <si>
    <t>MT-WY</t>
  </si>
  <si>
    <t>VA-WV</t>
  </si>
  <si>
    <t>Region</t>
  </si>
  <si>
    <t>GGEMNS0000</t>
  </si>
  <si>
    <t>GGEMSG0000</t>
  </si>
  <si>
    <t>GGESSF0000</t>
  </si>
  <si>
    <t>GGENLG1000</t>
  </si>
  <si>
    <t>GGCMSE0000</t>
  </si>
  <si>
    <t>GGENLG3000</t>
  </si>
  <si>
    <t>GGENLG2000</t>
  </si>
  <si>
    <t>GGWNRS0000</t>
  </si>
  <si>
    <t>GGENLG4000</t>
  </si>
  <si>
    <t>GGCMSH0000</t>
  </si>
  <si>
    <t>GGCMSJ0000</t>
  </si>
  <si>
    <t>GGCMZK0000</t>
  </si>
  <si>
    <t>P</t>
  </si>
  <si>
    <t>SW</t>
  </si>
  <si>
    <t>GWMSA Other (2 new FPS)</t>
  </si>
  <si>
    <t>GWMSA Other (1 new MAS)</t>
  </si>
  <si>
    <t>GWMSA Other (7 new PAS)</t>
  </si>
  <si>
    <t>SW Modeling - Travel</t>
  </si>
  <si>
    <t>SW Modeling - Supplies</t>
  </si>
  <si>
    <t>SW Modeling - Salary Increases (res)</t>
  </si>
  <si>
    <t>SW Modeling - DE Location Agreement</t>
  </si>
  <si>
    <t>SW Modeling - DSS (res)</t>
  </si>
  <si>
    <t>SW Modeling - GIS Support (res)</t>
  </si>
  <si>
    <t>SW Trends (NRP Stets)</t>
  </si>
  <si>
    <t>SW Trends Other (Publications, Travel, Non-salary Expenses, etc)</t>
  </si>
  <si>
    <t>NASQAN DOC/Hg Sample Collection</t>
  </si>
  <si>
    <t>NMN Vicksburg QW Monitoring</t>
  </si>
  <si>
    <t xml:space="preserve">NMSA QW Continuous Monitoring </t>
  </si>
  <si>
    <t>NMSA Reference Site Temp Monitoring</t>
  </si>
  <si>
    <t>GWMSA Modeling Aquifer Boundaries etc.</t>
  </si>
  <si>
    <t>GWMSA Modeling Team Travel</t>
  </si>
  <si>
    <t>GWMSA Modeling SPN?report Charges</t>
  </si>
  <si>
    <t>GWMSA Modeling Misc O&amp;M</t>
  </si>
  <si>
    <t>GWMSA Modeling Hardware</t>
  </si>
  <si>
    <t>GWMSA Modeling Software</t>
  </si>
  <si>
    <t>GWMSA Modeling Undistributed</t>
  </si>
  <si>
    <t>Last Update 09/04/2014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</si>
</sst>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/d/yy;@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0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theme="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/>
      </patternFill>
    </fill>
    <fill>
      <patternFill patternType="solid">
        <fgColor rgb="FFF2F2F2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3" borderId="0" applyNumberFormat="0" applyBorder="0" applyAlignment="0" applyProtection="0"/>
    <xf numFmtId="0" fontId="22" fillId="20" borderId="1" applyNumberFormat="0" applyAlignment="0" applyProtection="0"/>
    <xf numFmtId="0" fontId="23" fillId="21" borderId="2" applyNumberFormat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1" applyNumberFormat="0" applyAlignment="0" applyProtection="0"/>
    <xf numFmtId="0" fontId="30" fillId="0" borderId="6" applyNumberFormat="0" applyFill="0" applyAlignment="0" applyProtection="0"/>
    <xf numFmtId="0" fontId="31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23" borderId="7" applyNumberFormat="0" applyFont="0" applyAlignment="0" applyProtection="0"/>
    <xf numFmtId="0" fontId="32" fillId="20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23" borderId="7" applyNumberFormat="0" applyFont="0" applyAlignment="0" applyProtection="0"/>
    <xf numFmtId="0" fontId="7" fillId="0" borderId="0"/>
    <xf numFmtId="0" fontId="7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23" borderId="7" applyNumberFormat="0" applyFont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0" fillId="2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20" borderId="1" applyNumberFormat="0" applyAlignment="0" applyProtection="0"/>
    <xf numFmtId="0" fontId="41" fillId="25" borderId="21" applyNumberFormat="0" applyAlignment="0" applyProtection="0"/>
    <xf numFmtId="0" fontId="22" fillId="20" borderId="1" applyNumberFormat="0" applyAlignment="0" applyProtection="0"/>
    <xf numFmtId="0" fontId="23" fillId="21" borderId="2" applyNumberFormat="0" applyAlignment="0" applyProtection="0"/>
    <xf numFmtId="0" fontId="23" fillId="21" borderId="2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29" fillId="7" borderId="1" applyNumberFormat="0" applyAlignment="0" applyProtection="0"/>
    <xf numFmtId="0" fontId="29" fillId="7" borderId="1" applyNumberFormat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7" fillId="0" borderId="0"/>
    <xf numFmtId="0" fontId="6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6" fillId="0" borderId="0"/>
    <xf numFmtId="0" fontId="16" fillId="0" borderId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32" fillId="20" borderId="8" applyNumberFormat="0" applyAlignment="0" applyProtection="0"/>
    <xf numFmtId="0" fontId="32" fillId="20" borderId="8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23" borderId="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23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0">
    <xf numFmtId="0" fontId="0" fillId="0" borderId="0" xfId="0"/>
    <xf numFmtId="5" fontId="0" fillId="0" borderId="0" xfId="0" applyNumberFormat="1"/>
    <xf numFmtId="5" fontId="12" fillId="0" borderId="0" xfId="0" applyNumberFormat="1" applyFont="1" applyAlignment="1">
      <alignment horizontal="center" vertical="center" wrapText="1"/>
    </xf>
    <xf numFmtId="5" fontId="0" fillId="0" borderId="0" xfId="0" applyNumberFormat="1" applyFill="1"/>
    <xf numFmtId="5" fontId="9" fillId="0" borderId="0" xfId="0" applyNumberFormat="1" applyFont="1" applyFill="1" applyBorder="1" applyAlignment="1" applyProtection="1">
      <alignment horizontal="left" vertical="center"/>
    </xf>
    <xf numFmtId="5" fontId="0" fillId="0" borderId="0" xfId="0" applyNumberFormat="1" applyBorder="1"/>
    <xf numFmtId="5" fontId="0" fillId="0" borderId="13" xfId="0" applyNumberFormat="1" applyBorder="1"/>
    <xf numFmtId="5" fontId="0" fillId="0" borderId="14" xfId="0" applyNumberFormat="1" applyBorder="1"/>
    <xf numFmtId="5" fontId="0" fillId="0" borderId="0" xfId="0" applyNumberFormat="1" applyFill="1" applyBorder="1"/>
    <xf numFmtId="5" fontId="9" fillId="0" borderId="0" xfId="0" applyNumberFormat="1" applyFont="1" applyFill="1" applyBorder="1" applyAlignment="1">
      <alignment horizontal="left"/>
    </xf>
    <xf numFmtId="5" fontId="0" fillId="0" borderId="0" xfId="0" applyNumberFormat="1" applyAlignment="1">
      <alignment horizontal="center"/>
    </xf>
    <xf numFmtId="5" fontId="0" fillId="0" borderId="0" xfId="0" applyNumberFormat="1" applyAlignment="1"/>
    <xf numFmtId="5" fontId="14" fillId="0" borderId="0" xfId="0" applyNumberFormat="1" applyFont="1" applyFill="1" applyBorder="1" applyAlignment="1">
      <alignment vertical="center" wrapText="1"/>
    </xf>
    <xf numFmtId="5" fontId="14" fillId="0" borderId="0" xfId="0" applyNumberFormat="1" applyFont="1" applyFill="1" applyBorder="1"/>
    <xf numFmtId="5" fontId="15" fillId="0" borderId="0" xfId="0" applyNumberFormat="1" applyFont="1" applyFill="1" applyBorder="1" applyAlignment="1">
      <alignment horizontal="left"/>
    </xf>
    <xf numFmtId="165" fontId="9" fillId="0" borderId="0" xfId="0" applyNumberFormat="1" applyFont="1" applyFill="1" applyBorder="1" applyAlignment="1">
      <alignment horizontal="left"/>
    </xf>
    <xf numFmtId="164" fontId="0" fillId="0" borderId="0" xfId="0" applyNumberFormat="1" applyBorder="1"/>
    <xf numFmtId="164" fontId="9" fillId="0" borderId="0" xfId="0" applyNumberFormat="1" applyFont="1" applyFill="1" applyBorder="1"/>
    <xf numFmtId="5" fontId="9" fillId="0" borderId="0" xfId="0" applyNumberFormat="1" applyFont="1" applyBorder="1"/>
    <xf numFmtId="5" fontId="8" fillId="0" borderId="0" xfId="0" applyNumberFormat="1" applyFont="1" applyFill="1" applyBorder="1" applyAlignment="1" applyProtection="1">
      <alignment horizontal="left" vertical="center"/>
    </xf>
    <xf numFmtId="5" fontId="12" fillId="0" borderId="0" xfId="0" applyNumberFormat="1" applyFont="1" applyBorder="1" applyAlignment="1">
      <alignment horizontal="center" vertical="center" wrapText="1"/>
    </xf>
    <xf numFmtId="5" fontId="9" fillId="0" borderId="0" xfId="0" applyNumberFormat="1" applyFont="1"/>
    <xf numFmtId="164" fontId="7" fillId="0" borderId="0" xfId="0" applyNumberFormat="1" applyFont="1" applyBorder="1"/>
    <xf numFmtId="164" fontId="0" fillId="0" borderId="0" xfId="0" applyNumberFormat="1" applyFill="1" applyBorder="1"/>
    <xf numFmtId="5" fontId="12" fillId="0" borderId="20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164" fontId="0" fillId="0" borderId="0" xfId="0" applyNumberFormat="1"/>
    <xf numFmtId="5" fontId="0" fillId="0" borderId="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5" fontId="9" fillId="0" borderId="0" xfId="0" applyNumberFormat="1" applyFont="1" applyFill="1" applyBorder="1" applyAlignment="1" applyProtection="1">
      <alignment horizontal="right" vertical="center"/>
    </xf>
    <xf numFmtId="5" fontId="9" fillId="0" borderId="0" xfId="0" applyNumberFormat="1" applyFont="1" applyBorder="1" applyAlignment="1">
      <alignment horizontal="center"/>
    </xf>
    <xf numFmtId="5" fontId="9" fillId="0" borderId="14" xfId="0" applyNumberFormat="1" applyFont="1" applyBorder="1"/>
    <xf numFmtId="5" fontId="9" fillId="0" borderId="0" xfId="0" applyNumberFormat="1" applyFont="1" applyFill="1" applyBorder="1"/>
    <xf numFmtId="5" fontId="0" fillId="0" borderId="0" xfId="0" applyNumberFormat="1" applyFill="1" applyBorder="1" applyAlignment="1">
      <alignment horizontal="right"/>
    </xf>
    <xf numFmtId="5" fontId="0" fillId="0" borderId="0" xfId="0" applyNumberFormat="1" applyFill="1" applyBorder="1" applyAlignment="1">
      <alignment horizontal="center"/>
    </xf>
    <xf numFmtId="6" fontId="18" fillId="0" borderId="0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4" fontId="9" fillId="0" borderId="14" xfId="0" applyNumberFormat="1" applyFont="1" applyFill="1" applyBorder="1" applyAlignment="1">
      <alignment horizontal="right"/>
    </xf>
    <xf numFmtId="0" fontId="8" fillId="0" borderId="0" xfId="0" applyFont="1"/>
    <xf numFmtId="0" fontId="36" fillId="0" borderId="0" xfId="0" applyFont="1"/>
    <xf numFmtId="164" fontId="11" fillId="0" borderId="0" xfId="29" applyNumberFormat="1" applyFont="1" applyBorder="1" applyAlignment="1">
      <alignment horizontal="left" vertical="center"/>
    </xf>
    <xf numFmtId="164" fontId="9" fillId="0" borderId="14" xfId="29" applyNumberFormat="1" applyFont="1" applyBorder="1" applyAlignment="1">
      <alignment horizontal="right" vertical="center"/>
    </xf>
    <xf numFmtId="164" fontId="9" fillId="0" borderId="14" xfId="29" applyNumberFormat="1" applyFont="1" applyBorder="1" applyAlignment="1">
      <alignment horizontal="right" vertical="center" wrapText="1"/>
    </xf>
    <xf numFmtId="164" fontId="7" fillId="0" borderId="14" xfId="0" applyNumberFormat="1" applyFont="1" applyBorder="1" applyAlignment="1">
      <alignment horizontal="right"/>
    </xf>
    <xf numFmtId="5" fontId="9" fillId="0" borderId="0" xfId="29" applyNumberFormat="1" applyFont="1" applyFill="1" applyBorder="1"/>
    <xf numFmtId="5" fontId="8" fillId="0" borderId="0" xfId="0" applyNumberFormat="1" applyFont="1"/>
    <xf numFmtId="6" fontId="0" fillId="0" borderId="0" xfId="0" applyNumberFormat="1"/>
    <xf numFmtId="6" fontId="0" fillId="0" borderId="0" xfId="0" applyNumberFormat="1" applyBorder="1" applyAlignment="1">
      <alignment horizontal="center" vertical="center"/>
    </xf>
    <xf numFmtId="165" fontId="38" fillId="0" borderId="0" xfId="0" applyNumberFormat="1" applyFont="1"/>
    <xf numFmtId="164" fontId="9" fillId="0" borderId="14" xfId="29" applyNumberFormat="1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indent="2"/>
    </xf>
    <xf numFmtId="164" fontId="7" fillId="0" borderId="0" xfId="0" applyNumberFormat="1" applyFont="1" applyBorder="1" applyAlignment="1">
      <alignment horizontal="left"/>
    </xf>
    <xf numFmtId="5" fontId="7" fillId="0" borderId="0" xfId="0" applyNumberFormat="1" applyFont="1" applyBorder="1" applyAlignment="1">
      <alignment horizontal="left"/>
    </xf>
    <xf numFmtId="5" fontId="7" fillId="0" borderId="0" xfId="0" applyNumberFormat="1" applyFont="1" applyFill="1" applyBorder="1" applyAlignment="1">
      <alignment horizontal="left"/>
    </xf>
    <xf numFmtId="6" fontId="0" fillId="0" borderId="0" xfId="0" applyNumberFormat="1" applyBorder="1" applyAlignment="1">
      <alignment horizontal="right" vertical="center"/>
    </xf>
    <xf numFmtId="5" fontId="7" fillId="0" borderId="0" xfId="0" applyNumberFormat="1" applyFont="1" applyBorder="1"/>
    <xf numFmtId="0" fontId="0" fillId="0" borderId="0" xfId="0" applyAlignment="1"/>
    <xf numFmtId="164" fontId="0" fillId="0" borderId="14" xfId="0" applyNumberFormat="1" applyBorder="1" applyAlignment="1">
      <alignment horizontal="center"/>
    </xf>
    <xf numFmtId="164" fontId="0" fillId="0" borderId="0" xfId="28" applyNumberFormat="1" applyFont="1" applyFill="1" applyBorder="1"/>
    <xf numFmtId="164" fontId="19" fillId="0" borderId="0" xfId="44" applyNumberFormat="1" applyBorder="1"/>
    <xf numFmtId="164" fontId="9" fillId="0" borderId="14" xfId="0" applyNumberFormat="1" applyFont="1" applyFill="1" applyBorder="1" applyAlignment="1">
      <alignment horizontal="center" vertical="center"/>
    </xf>
    <xf numFmtId="5" fontId="9" fillId="0" borderId="14" xfId="28" applyNumberFormat="1" applyFont="1" applyFill="1" applyBorder="1" applyAlignment="1">
      <alignment horizontal="center"/>
    </xf>
    <xf numFmtId="5" fontId="9" fillId="0" borderId="13" xfId="29" applyNumberFormat="1" applyFont="1" applyFill="1" applyBorder="1"/>
    <xf numFmtId="5" fontId="9" fillId="0" borderId="13" xfId="0" applyNumberFormat="1" applyFont="1" applyBorder="1"/>
    <xf numFmtId="5" fontId="0" fillId="0" borderId="0" xfId="0" applyNumberFormat="1" applyBorder="1" applyAlignment="1">
      <alignment vertical="center"/>
    </xf>
    <xf numFmtId="0" fontId="0" fillId="0" borderId="0" xfId="0" applyAlignment="1">
      <alignment horizontal="center"/>
    </xf>
    <xf numFmtId="164" fontId="19" fillId="0" borderId="0" xfId="45" applyNumberFormat="1" applyBorder="1"/>
    <xf numFmtId="164" fontId="19" fillId="0" borderId="0" xfId="41" applyNumberFormat="1" applyBorder="1"/>
    <xf numFmtId="164" fontId="37" fillId="0" borderId="0" xfId="39" applyNumberFormat="1" applyFont="1" applyBorder="1"/>
    <xf numFmtId="0" fontId="0" fillId="0" borderId="0" xfId="0"/>
    <xf numFmtId="0" fontId="0" fillId="0" borderId="0" xfId="0" applyBorder="1"/>
    <xf numFmtId="164" fontId="7" fillId="0" borderId="0" xfId="0" applyNumberFormat="1" applyFont="1" applyFill="1" applyBorder="1"/>
    <xf numFmtId="5" fontId="9" fillId="0" borderId="12" xfId="0" applyNumberFormat="1" applyFont="1" applyFill="1" applyBorder="1"/>
    <xf numFmtId="5" fontId="9" fillId="0" borderId="14" xfId="0" applyNumberFormat="1" applyFont="1" applyFill="1" applyBorder="1"/>
    <xf numFmtId="5" fontId="9" fillId="0" borderId="10" xfId="0" applyNumberFormat="1" applyFont="1" applyFill="1" applyBorder="1"/>
    <xf numFmtId="5" fontId="8" fillId="0" borderId="11" xfId="0" applyNumberFormat="1" applyFont="1" applyBorder="1" applyAlignment="1">
      <alignment horizontal="center"/>
    </xf>
    <xf numFmtId="5" fontId="8" fillId="0" borderId="13" xfId="0" applyNumberFormat="1" applyFont="1" applyBorder="1" applyAlignment="1">
      <alignment horizontal="center"/>
    </xf>
    <xf numFmtId="164" fontId="9" fillId="0" borderId="14" xfId="0" applyNumberFormat="1" applyFont="1" applyBorder="1" applyAlignment="1">
      <alignment horizontal="center" vertical="center" wrapText="1"/>
    </xf>
    <xf numFmtId="164" fontId="9" fillId="0" borderId="14" xfId="28" applyNumberFormat="1" applyFon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/>
    </xf>
    <xf numFmtId="164" fontId="9" fillId="0" borderId="1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/>
    <xf numFmtId="5" fontId="10" fillId="0" borderId="11" xfId="0" applyNumberFormat="1" applyFont="1" applyBorder="1" applyAlignment="1">
      <alignment horizontal="center" vertical="center" wrapText="1"/>
    </xf>
    <xf numFmtId="5" fontId="10" fillId="0" borderId="12" xfId="0" applyNumberFormat="1" applyFont="1" applyBorder="1" applyAlignment="1">
      <alignment horizontal="center" vertical="center" wrapText="1"/>
    </xf>
    <xf numFmtId="5" fontId="10" fillId="0" borderId="18" xfId="0" applyNumberFormat="1" applyFont="1" applyBorder="1" applyAlignment="1">
      <alignment horizontal="center" vertical="center" wrapText="1"/>
    </xf>
    <xf numFmtId="164" fontId="0" fillId="0" borderId="0" xfId="0" applyNumberFormat="1" applyFill="1" applyBorder="1" applyAlignment="1"/>
    <xf numFmtId="5" fontId="9" fillId="0" borderId="24" xfId="0" applyNumberFormat="1" applyFont="1" applyBorder="1"/>
    <xf numFmtId="5" fontId="7" fillId="0" borderId="24" xfId="0" applyNumberFormat="1" applyFont="1" applyBorder="1"/>
    <xf numFmtId="5" fontId="0" fillId="0" borderId="24" xfId="0" applyNumberFormat="1" applyFill="1" applyBorder="1"/>
    <xf numFmtId="5" fontId="12" fillId="0" borderId="23" xfId="0" applyNumberFormat="1" applyFont="1" applyFill="1" applyBorder="1" applyAlignment="1">
      <alignment horizontal="right" wrapText="1"/>
    </xf>
    <xf numFmtId="164" fontId="0" fillId="0" borderId="0" xfId="0" applyNumberFormat="1" applyBorder="1" applyAlignment="1"/>
    <xf numFmtId="5" fontId="9" fillId="0" borderId="22" xfId="0" applyNumberFormat="1" applyFont="1" applyFill="1" applyBorder="1" applyAlignment="1" applyProtection="1"/>
    <xf numFmtId="5" fontId="12" fillId="0" borderId="10" xfId="0" applyNumberFormat="1" applyFont="1" applyFill="1" applyBorder="1" applyAlignment="1">
      <alignment horizontal="right" wrapText="1"/>
    </xf>
    <xf numFmtId="5" fontId="8" fillId="0" borderId="18" xfId="0" applyNumberFormat="1" applyFont="1" applyBorder="1" applyAlignment="1">
      <alignment vertical="center"/>
    </xf>
    <xf numFmtId="5" fontId="9" fillId="0" borderId="14" xfId="28" applyNumberFormat="1" applyFont="1" applyBorder="1" applyAlignment="1">
      <alignment horizontal="center"/>
    </xf>
    <xf numFmtId="0" fontId="0" fillId="0" borderId="0" xfId="0" applyBorder="1" applyAlignment="1"/>
    <xf numFmtId="5" fontId="12" fillId="0" borderId="11" xfId="0" applyNumberFormat="1" applyFont="1" applyFill="1" applyBorder="1" applyAlignment="1">
      <alignment horizontal="right" wrapText="1"/>
    </xf>
    <xf numFmtId="5" fontId="0" fillId="0" borderId="0" xfId="0" applyNumberFormat="1" applyBorder="1" applyAlignment="1"/>
    <xf numFmtId="5" fontId="8" fillId="0" borderId="19" xfId="0" applyNumberFormat="1" applyFont="1" applyBorder="1" applyAlignment="1">
      <alignment vertical="center"/>
    </xf>
    <xf numFmtId="5" fontId="0" fillId="0" borderId="24" xfId="0" applyNumberFormat="1" applyBorder="1"/>
    <xf numFmtId="164" fontId="7" fillId="0" borderId="14" xfId="29" applyNumberFormat="1" applyFont="1" applyBorder="1" applyAlignment="1">
      <alignment horizontal="right"/>
    </xf>
    <xf numFmtId="5" fontId="10" fillId="0" borderId="22" xfId="164" applyNumberFormat="1" applyFont="1" applyFill="1" applyBorder="1" applyAlignment="1">
      <alignment horizontal="center" vertical="center" wrapText="1"/>
    </xf>
    <xf numFmtId="5" fontId="10" fillId="0" borderId="10" xfId="0" applyNumberFormat="1" applyFont="1" applyBorder="1" applyAlignment="1">
      <alignment horizontal="center" vertical="center" wrapText="1"/>
    </xf>
    <xf numFmtId="5" fontId="0" fillId="0" borderId="23" xfId="0" applyNumberFormat="1" applyBorder="1"/>
    <xf numFmtId="5" fontId="7" fillId="0" borderId="25" xfId="0" applyNumberFormat="1" applyFont="1" applyBorder="1"/>
    <xf numFmtId="164" fontId="8" fillId="0" borderId="20" xfId="0" applyNumberFormat="1" applyFont="1" applyBorder="1" applyAlignment="1">
      <alignment horizontal="right" wrapText="1"/>
    </xf>
    <xf numFmtId="164" fontId="8" fillId="0" borderId="20" xfId="0" applyNumberFormat="1" applyFont="1" applyBorder="1" applyAlignment="1">
      <alignment horizontal="right"/>
    </xf>
    <xf numFmtId="164" fontId="8" fillId="0" borderId="19" xfId="0" applyNumberFormat="1" applyFont="1" applyBorder="1" applyAlignment="1">
      <alignment horizontal="right"/>
    </xf>
    <xf numFmtId="164" fontId="8" fillId="0" borderId="22" xfId="0" applyNumberFormat="1" applyFont="1" applyBorder="1" applyAlignment="1">
      <alignment horizontal="right"/>
    </xf>
    <xf numFmtId="164" fontId="8" fillId="0" borderId="22" xfId="0" applyNumberFormat="1" applyFont="1" applyBorder="1"/>
    <xf numFmtId="5" fontId="46" fillId="0" borderId="15" xfId="0" applyNumberFormat="1" applyFont="1" applyFill="1" applyBorder="1" applyAlignment="1">
      <alignment horizontal="center" vertical="center" wrapText="1"/>
    </xf>
    <xf numFmtId="5" fontId="45" fillId="0" borderId="15" xfId="0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5" fontId="45" fillId="0" borderId="0" xfId="0" applyNumberFormat="1" applyFont="1" applyAlignment="1">
      <alignment horizontal="center" vertical="center"/>
    </xf>
    <xf numFmtId="164" fontId="0" fillId="0" borderId="13" xfId="0" applyNumberFormat="1" applyFill="1" applyBorder="1"/>
    <xf numFmtId="5" fontId="45" fillId="0" borderId="22" xfId="0" applyNumberFormat="1" applyFont="1" applyBorder="1" applyAlignment="1">
      <alignment vertical="center"/>
    </xf>
    <xf numFmtId="5" fontId="12" fillId="0" borderId="0" xfId="0" applyNumberFormat="1" applyFont="1" applyAlignment="1">
      <alignment horizontal="right"/>
    </xf>
    <xf numFmtId="5" fontId="13" fillId="0" borderId="15" xfId="0" applyNumberFormat="1" applyFont="1" applyBorder="1" applyAlignment="1"/>
    <xf numFmtId="5" fontId="13" fillId="0" borderId="16" xfId="0" applyNumberFormat="1" applyFont="1" applyBorder="1" applyAlignment="1"/>
    <xf numFmtId="5" fontId="7" fillId="0" borderId="0" xfId="0" applyNumberFormat="1" applyFont="1" applyBorder="1"/>
    <xf numFmtId="5" fontId="0" fillId="0" borderId="0" xfId="0" applyNumberFormat="1" applyBorder="1" applyAlignment="1">
      <alignment horizontal="center"/>
    </xf>
    <xf numFmtId="5" fontId="7" fillId="0" borderId="0" xfId="0" applyNumberFormat="1" applyFont="1" applyFill="1" applyBorder="1"/>
    <xf numFmtId="164" fontId="11" fillId="0" borderId="0" xfId="0" applyNumberFormat="1" applyFont="1" applyFill="1" applyBorder="1"/>
    <xf numFmtId="6" fontId="7" fillId="0" borderId="0" xfId="0" applyNumberFormat="1" applyFont="1" applyBorder="1" applyAlignment="1">
      <alignment horizontal="left" vertical="center"/>
    </xf>
    <xf numFmtId="5" fontId="7" fillId="0" borderId="0" xfId="164" applyNumberFormat="1" applyFont="1" applyFill="1" applyBorder="1"/>
    <xf numFmtId="164" fontId="0" fillId="0" borderId="0" xfId="0" applyNumberFormat="1" applyFill="1"/>
    <xf numFmtId="5" fontId="12" fillId="0" borderId="0" xfId="164" applyNumberFormat="1" applyFont="1" applyFill="1" applyBorder="1" applyAlignment="1">
      <alignment wrapText="1"/>
    </xf>
    <xf numFmtId="5" fontId="45" fillId="0" borderId="18" xfId="0" applyNumberFormat="1" applyFont="1" applyBorder="1" applyAlignment="1">
      <alignment horizontal="center" vertical="center"/>
    </xf>
    <xf numFmtId="164" fontId="0" fillId="0" borderId="14" xfId="0" applyNumberFormat="1" applyFill="1" applyBorder="1"/>
    <xf numFmtId="4" fontId="0" fillId="0" borderId="14" xfId="0" applyNumberFormat="1" applyBorder="1"/>
    <xf numFmtId="5" fontId="10" fillId="0" borderId="11" xfId="164" applyNumberFormat="1" applyFont="1" applyFill="1" applyBorder="1" applyAlignment="1">
      <alignment horizontal="center" vertical="center" wrapText="1"/>
    </xf>
    <xf numFmtId="5" fontId="10" fillId="0" borderId="12" xfId="164" applyNumberFormat="1" applyFont="1" applyBorder="1" applyAlignment="1">
      <alignment horizontal="center" vertical="center" wrapText="1"/>
    </xf>
    <xf numFmtId="5" fontId="10" fillId="0" borderId="12" xfId="164" applyNumberFormat="1" applyFont="1" applyFill="1" applyBorder="1" applyAlignment="1">
      <alignment horizontal="center" vertical="center" wrapText="1"/>
    </xf>
    <xf numFmtId="5" fontId="9" fillId="0" borderId="16" xfId="0" applyNumberFormat="1" applyFont="1" applyFill="1" applyBorder="1" applyAlignment="1" applyProtection="1"/>
    <xf numFmtId="5" fontId="10" fillId="0" borderId="11" xfId="0" applyNumberFormat="1" applyFont="1" applyBorder="1" applyAlignment="1">
      <alignment horizontal="center" vertical="center" textRotation="90" wrapText="1"/>
    </xf>
    <xf numFmtId="0" fontId="8" fillId="0" borderId="12" xfId="0" applyFont="1" applyFill="1" applyBorder="1" applyAlignment="1">
      <alignment horizontal="center" vertical="center" wrapText="1"/>
    </xf>
    <xf numFmtId="5" fontId="17" fillId="0" borderId="12" xfId="0" applyNumberFormat="1" applyFont="1" applyFill="1" applyBorder="1" applyAlignment="1">
      <alignment horizontal="center" vertical="center" textRotation="90" wrapText="1"/>
    </xf>
    <xf numFmtId="5" fontId="9" fillId="0" borderId="24" xfId="0" applyNumberFormat="1" applyFont="1" applyFill="1" applyBorder="1" applyAlignment="1" applyProtection="1">
      <alignment horizontal="right" vertical="center"/>
    </xf>
    <xf numFmtId="5" fontId="7" fillId="0" borderId="12" xfId="0" applyNumberFormat="1" applyFont="1" applyFill="1" applyBorder="1"/>
    <xf numFmtId="164" fontId="9" fillId="0" borderId="11" xfId="29" applyNumberFormat="1" applyFont="1" applyFill="1" applyBorder="1" applyAlignment="1">
      <alignment horizontal="center" vertical="center"/>
    </xf>
    <xf numFmtId="164" fontId="9" fillId="0" borderId="13" xfId="0" applyNumberFormat="1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right"/>
    </xf>
    <xf numFmtId="164" fontId="7" fillId="0" borderId="0" xfId="29" applyNumberFormat="1" applyFont="1" applyFill="1" applyBorder="1"/>
    <xf numFmtId="5" fontId="9" fillId="0" borderId="12" xfId="0" applyNumberFormat="1" applyFont="1" applyFill="1" applyBorder="1" applyAlignment="1" applyProtection="1"/>
    <xf numFmtId="5" fontId="0" fillId="0" borderId="12" xfId="0" applyNumberFormat="1" applyBorder="1"/>
    <xf numFmtId="5" fontId="12" fillId="0" borderId="20" xfId="0" applyNumberFormat="1" applyFont="1" applyFill="1" applyBorder="1" applyAlignment="1">
      <alignment horizontal="right" wrapText="1"/>
    </xf>
    <xf numFmtId="5" fontId="9" fillId="0" borderId="18" xfId="0" applyNumberFormat="1" applyFont="1" applyBorder="1"/>
    <xf numFmtId="165" fontId="38" fillId="0" borderId="18" xfId="0" applyNumberFormat="1" applyFont="1" applyBorder="1"/>
    <xf numFmtId="5" fontId="12" fillId="0" borderId="26" xfId="0" applyNumberFormat="1" applyFont="1" applyFill="1" applyBorder="1" applyAlignment="1">
      <alignment horizontal="right" wrapText="1"/>
    </xf>
    <xf numFmtId="164" fontId="8" fillId="0" borderId="26" xfId="0" applyNumberFormat="1" applyFont="1" applyBorder="1" applyAlignment="1">
      <alignment horizontal="right"/>
    </xf>
    <xf numFmtId="5" fontId="9" fillId="0" borderId="14" xfId="29" applyNumberFormat="1" applyFont="1" applyFill="1" applyBorder="1"/>
    <xf numFmtId="5" fontId="45" fillId="0" borderId="18" xfId="0" applyNumberFormat="1" applyFont="1" applyBorder="1" applyAlignment="1">
      <alignment horizontal="center" vertical="center"/>
    </xf>
    <xf numFmtId="5" fontId="9" fillId="0" borderId="25" xfId="0" applyNumberFormat="1" applyFont="1" applyBorder="1"/>
    <xf numFmtId="5" fontId="12" fillId="0" borderId="22" xfId="0" applyNumberFormat="1" applyFont="1" applyFill="1" applyBorder="1" applyAlignment="1">
      <alignment horizontal="right" wrapText="1"/>
    </xf>
    <xf numFmtId="5" fontId="10" fillId="0" borderId="22" xfId="0" applyNumberFormat="1" applyFont="1" applyBorder="1" applyAlignment="1">
      <alignment horizontal="center" vertical="center" wrapText="1"/>
    </xf>
    <xf numFmtId="5" fontId="9" fillId="0" borderId="22" xfId="0" applyNumberFormat="1" applyFont="1" applyFill="1" applyBorder="1" applyAlignment="1" applyProtection="1">
      <alignment horizontal="right" vertical="center"/>
    </xf>
    <xf numFmtId="5" fontId="0" fillId="0" borderId="12" xfId="0" applyNumberFormat="1" applyBorder="1" applyAlignment="1">
      <alignment horizontal="center"/>
    </xf>
    <xf numFmtId="5" fontId="10" fillId="0" borderId="15" xfId="0" applyNumberFormat="1" applyFont="1" applyFill="1" applyBorder="1" applyAlignment="1">
      <alignment horizontal="center" vertical="center" wrapText="1"/>
    </xf>
    <xf numFmtId="5" fontId="8" fillId="0" borderId="15" xfId="0" applyNumberFormat="1" applyFont="1" applyBorder="1" applyAlignment="1">
      <alignment horizontal="center" vertical="center" wrapText="1"/>
    </xf>
    <xf numFmtId="5" fontId="45" fillId="0" borderId="23" xfId="29" applyNumberFormat="1" applyFont="1" applyFill="1" applyBorder="1" applyAlignment="1">
      <alignment horizontal="center" vertical="center"/>
    </xf>
    <xf numFmtId="5" fontId="12" fillId="0" borderId="18" xfId="0" applyNumberFormat="1" applyFont="1" applyFill="1" applyBorder="1" applyAlignment="1">
      <alignment horizontal="right" wrapText="1"/>
    </xf>
    <xf numFmtId="5" fontId="12" fillId="0" borderId="19" xfId="0" applyNumberFormat="1" applyFont="1" applyFill="1" applyBorder="1" applyAlignment="1">
      <alignment horizontal="right" wrapText="1"/>
    </xf>
    <xf numFmtId="5" fontId="10" fillId="0" borderId="25" xfId="0" applyNumberFormat="1" applyFont="1" applyBorder="1" applyAlignment="1">
      <alignment horizontal="center" vertical="center" wrapText="1"/>
    </xf>
    <xf numFmtId="5" fontId="0" fillId="0" borderId="11" xfId="0" applyNumberFormat="1" applyBorder="1"/>
    <xf numFmtId="5" fontId="0" fillId="0" borderId="10" xfId="0" applyNumberFormat="1" applyBorder="1" applyAlignment="1">
      <alignment horizontal="center"/>
    </xf>
    <xf numFmtId="5" fontId="0" fillId="0" borderId="14" xfId="0" applyNumberFormat="1" applyBorder="1" applyAlignment="1">
      <alignment horizontal="center"/>
    </xf>
    <xf numFmtId="5" fontId="9" fillId="0" borderId="14" xfId="0" applyNumberFormat="1" applyFont="1" applyBorder="1" applyAlignment="1">
      <alignment horizontal="center"/>
    </xf>
    <xf numFmtId="5" fontId="7" fillId="0" borderId="15" xfId="0" applyNumberFormat="1" applyFont="1" applyBorder="1"/>
    <xf numFmtId="5" fontId="9" fillId="0" borderId="15" xfId="0" applyNumberFormat="1" applyFont="1" applyBorder="1" applyAlignment="1">
      <alignment horizontal="center"/>
    </xf>
    <xf numFmtId="5" fontId="9" fillId="0" borderId="16" xfId="0" applyNumberFormat="1" applyFont="1" applyBorder="1" applyAlignment="1">
      <alignment horizontal="center"/>
    </xf>
    <xf numFmtId="5" fontId="0" fillId="0" borderId="10" xfId="0" applyNumberFormat="1" applyBorder="1"/>
    <xf numFmtId="5" fontId="9" fillId="0" borderId="14" xfId="0" applyNumberFormat="1" applyFont="1" applyFill="1" applyBorder="1" applyAlignment="1" applyProtection="1">
      <alignment horizontal="left" vertical="center"/>
    </xf>
    <xf numFmtId="5" fontId="9" fillId="0" borderId="18" xfId="0" applyNumberFormat="1" applyFont="1" applyFill="1" applyBorder="1" applyAlignment="1" applyProtection="1"/>
    <xf numFmtId="5" fontId="9" fillId="0" borderId="19" xfId="0" applyNumberFormat="1" applyFont="1" applyFill="1" applyBorder="1" applyAlignment="1" applyProtection="1"/>
    <xf numFmtId="5" fontId="9" fillId="0" borderId="11" xfId="0" applyNumberFormat="1" applyFont="1" applyFill="1" applyBorder="1"/>
    <xf numFmtId="5" fontId="9" fillId="0" borderId="13" xfId="0" applyNumberFormat="1" applyFont="1" applyFill="1" applyBorder="1"/>
    <xf numFmtId="5" fontId="9" fillId="0" borderId="20" xfId="0" applyNumberFormat="1" applyFont="1" applyFill="1" applyBorder="1" applyAlignment="1" applyProtection="1"/>
    <xf numFmtId="5" fontId="9" fillId="0" borderId="11" xfId="0" applyNumberFormat="1" applyFont="1" applyFill="1" applyBorder="1" applyAlignment="1" applyProtection="1"/>
    <xf numFmtId="5" fontId="9" fillId="0" borderId="10" xfId="0" applyNumberFormat="1" applyFont="1" applyFill="1" applyBorder="1" applyAlignment="1" applyProtection="1"/>
    <xf numFmtId="5" fontId="9" fillId="0" borderId="16" xfId="0" applyNumberFormat="1" applyFont="1" applyBorder="1"/>
    <xf numFmtId="5" fontId="8" fillId="0" borderId="27" xfId="29" applyNumberFormat="1" applyFont="1" applyFill="1" applyBorder="1" applyAlignment="1">
      <alignment horizontal="center" vertical="center"/>
    </xf>
    <xf numFmtId="5" fontId="45" fillId="0" borderId="22" xfId="29" applyNumberFormat="1" applyFont="1" applyFill="1" applyBorder="1" applyAlignment="1">
      <alignment horizontal="center" vertical="center"/>
    </xf>
    <xf numFmtId="5" fontId="8" fillId="0" borderId="22" xfId="29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left"/>
    </xf>
    <xf numFmtId="5" fontId="7" fillId="0" borderId="12" xfId="0" applyNumberFormat="1" applyFont="1" applyFill="1" applyBorder="1" applyAlignment="1" applyProtection="1">
      <alignment horizontal="left" vertical="center"/>
    </xf>
    <xf numFmtId="5" fontId="7" fillId="0" borderId="10" xfId="0" applyNumberFormat="1" applyFont="1" applyFill="1" applyBorder="1" applyAlignment="1" applyProtection="1">
      <alignment horizontal="left" vertical="center"/>
    </xf>
    <xf numFmtId="164" fontId="7" fillId="0" borderId="0" xfId="0" applyNumberFormat="1" applyFont="1" applyFill="1" applyBorder="1" applyAlignment="1">
      <alignment horizontal="left"/>
    </xf>
    <xf numFmtId="5" fontId="7" fillId="0" borderId="0" xfId="0" applyNumberFormat="1" applyFont="1" applyFill="1" applyBorder="1" applyAlignment="1" applyProtection="1">
      <alignment horizontal="left" vertical="center"/>
    </xf>
    <xf numFmtId="5" fontId="7" fillId="0" borderId="14" xfId="0" applyNumberFormat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164" fontId="8" fillId="0" borderId="31" xfId="0" applyNumberFormat="1" applyFont="1" applyBorder="1" applyAlignment="1">
      <alignment horizontal="right"/>
    </xf>
    <xf numFmtId="5" fontId="7" fillId="0" borderId="25" xfId="0" applyNumberFormat="1" applyFont="1" applyFill="1" applyBorder="1"/>
    <xf numFmtId="5" fontId="7" fillId="0" borderId="29" xfId="0" applyNumberFormat="1" applyFont="1" applyBorder="1"/>
    <xf numFmtId="5" fontId="10" fillId="0" borderId="22" xfId="0" applyNumberFormat="1" applyFont="1" applyFill="1" applyBorder="1" applyAlignment="1">
      <alignment horizontal="right" wrapText="1"/>
    </xf>
    <xf numFmtId="5" fontId="9" fillId="0" borderId="23" xfId="0" applyNumberFormat="1" applyFont="1" applyFill="1" applyBorder="1" applyAlignment="1" applyProtection="1">
      <alignment horizontal="right" vertical="center"/>
    </xf>
    <xf numFmtId="164" fontId="8" fillId="0" borderId="30" xfId="0" applyNumberFormat="1" applyFont="1" applyBorder="1" applyAlignment="1">
      <alignment horizontal="right"/>
    </xf>
    <xf numFmtId="5" fontId="9" fillId="0" borderId="25" xfId="0" applyNumberFormat="1" applyFont="1" applyFill="1" applyBorder="1" applyAlignment="1" applyProtection="1">
      <alignment horizontal="right" vertical="center"/>
    </xf>
    <xf numFmtId="164" fontId="7" fillId="0" borderId="0" xfId="29" applyNumberFormat="1" applyFont="1" applyFill="1" applyBorder="1" applyAlignment="1">
      <alignment horizontal="center" vertical="center"/>
    </xf>
    <xf numFmtId="164" fontId="7" fillId="0" borderId="15" xfId="29" applyNumberFormat="1" applyFont="1" applyFill="1" applyBorder="1" applyAlignment="1">
      <alignment horizontal="center" vertical="center"/>
    </xf>
    <xf numFmtId="164" fontId="7" fillId="0" borderId="23" xfId="29" applyNumberFormat="1" applyFont="1" applyFill="1" applyBorder="1" applyAlignment="1">
      <alignment horizontal="center" vertical="center"/>
    </xf>
    <xf numFmtId="164" fontId="7" fillId="0" borderId="24" xfId="29" applyNumberFormat="1" applyFont="1" applyFill="1" applyBorder="1" applyAlignment="1">
      <alignment horizontal="center" vertical="center"/>
    </xf>
    <xf numFmtId="164" fontId="7" fillId="0" borderId="25" xfId="29" applyNumberFormat="1" applyFont="1" applyFill="1" applyBorder="1" applyAlignment="1">
      <alignment horizontal="center" vertical="center"/>
    </xf>
    <xf numFmtId="0" fontId="0" fillId="0" borderId="0" xfId="0"/>
    <xf numFmtId="5" fontId="0" fillId="0" borderId="14" xfId="0" applyNumberFormat="1" applyBorder="1"/>
    <xf numFmtId="164" fontId="7" fillId="0" borderId="0" xfId="0" applyNumberFormat="1" applyFont="1" applyBorder="1"/>
    <xf numFmtId="164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164" fontId="7" fillId="0" borderId="0" xfId="29" applyNumberFormat="1" applyFont="1" applyFill="1" applyBorder="1" applyAlignment="1">
      <alignment horizontal="center"/>
    </xf>
    <xf numFmtId="5" fontId="7" fillId="0" borderId="14" xfId="0" applyNumberFormat="1" applyFont="1" applyFill="1" applyBorder="1"/>
    <xf numFmtId="5" fontId="7" fillId="0" borderId="23" xfId="0" applyNumberFormat="1" applyFont="1" applyFill="1" applyBorder="1"/>
    <xf numFmtId="5" fontId="7" fillId="0" borderId="24" xfId="0" applyNumberFormat="1" applyFont="1" applyFill="1" applyBorder="1"/>
    <xf numFmtId="5" fontId="7" fillId="0" borderId="24" xfId="29" applyNumberFormat="1" applyFont="1" applyFill="1" applyBorder="1"/>
    <xf numFmtId="164" fontId="0" fillId="0" borderId="24" xfId="0" applyNumberFormat="1" applyFill="1" applyBorder="1"/>
    <xf numFmtId="5" fontId="10" fillId="0" borderId="20" xfId="0" applyNumberFormat="1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/>
    </xf>
    <xf numFmtId="5" fontId="0" fillId="0" borderId="0" xfId="0" applyNumberFormat="1"/>
    <xf numFmtId="5" fontId="0" fillId="0" borderId="0" xfId="0" applyNumberFormat="1" applyBorder="1"/>
    <xf numFmtId="5" fontId="0" fillId="0" borderId="14" xfId="0" applyNumberFormat="1" applyBorder="1"/>
    <xf numFmtId="5" fontId="0" fillId="0" borderId="0" xfId="0" applyNumberFormat="1" applyFill="1" applyBorder="1"/>
    <xf numFmtId="164" fontId="7" fillId="0" borderId="0" xfId="0" applyNumberFormat="1" applyFont="1" applyBorder="1"/>
    <xf numFmtId="5" fontId="7" fillId="0" borderId="14" xfId="0" applyNumberFormat="1" applyFont="1" applyFill="1" applyBorder="1"/>
    <xf numFmtId="5" fontId="7" fillId="0" borderId="24" xfId="0" applyNumberFormat="1" applyFont="1" applyBorder="1"/>
    <xf numFmtId="5" fontId="0" fillId="0" borderId="24" xfId="0" applyNumberFormat="1" applyFill="1" applyBorder="1"/>
    <xf numFmtId="5" fontId="7" fillId="0" borderId="23" xfId="0" applyNumberFormat="1" applyFont="1" applyFill="1" applyBorder="1"/>
    <xf numFmtId="5" fontId="0" fillId="0" borderId="24" xfId="0" applyNumberFormat="1" applyBorder="1"/>
    <xf numFmtId="5" fontId="7" fillId="0" borderId="24" xfId="0" applyNumberFormat="1" applyFont="1" applyFill="1" applyBorder="1"/>
    <xf numFmtId="5" fontId="7" fillId="0" borderId="24" xfId="29" applyNumberFormat="1" applyFont="1" applyFill="1" applyBorder="1"/>
    <xf numFmtId="164" fontId="0" fillId="0" borderId="24" xfId="0" applyNumberFormat="1" applyFill="1" applyBorder="1"/>
    <xf numFmtId="164" fontId="7" fillId="0" borderId="0" xfId="29" applyNumberFormat="1" applyFont="1" applyFill="1" applyBorder="1"/>
    <xf numFmtId="5" fontId="12" fillId="0" borderId="23" xfId="0" applyNumberFormat="1" applyFont="1" applyFill="1" applyBorder="1" applyAlignment="1">
      <alignment horizontal="right" wrapText="1"/>
    </xf>
    <xf numFmtId="5" fontId="0" fillId="0" borderId="13" xfId="0" applyNumberFormat="1" applyBorder="1"/>
    <xf numFmtId="5" fontId="7" fillId="0" borderId="13" xfId="0" applyNumberFormat="1" applyFont="1" applyBorder="1"/>
    <xf numFmtId="5" fontId="7" fillId="0" borderId="24" xfId="0" applyNumberFormat="1" applyFont="1" applyBorder="1"/>
    <xf numFmtId="5" fontId="7" fillId="0" borderId="23" xfId="0" applyNumberFormat="1" applyFont="1" applyFill="1" applyBorder="1"/>
    <xf numFmtId="5" fontId="7" fillId="0" borderId="24" xfId="0" applyNumberFormat="1" applyFont="1" applyFill="1" applyBorder="1"/>
    <xf numFmtId="5" fontId="7" fillId="0" borderId="24" xfId="29" applyNumberFormat="1" applyFont="1" applyFill="1" applyBorder="1"/>
    <xf numFmtId="164" fontId="0" fillId="0" borderId="24" xfId="0" applyNumberFormat="1" applyFill="1" applyBorder="1"/>
    <xf numFmtId="5" fontId="10" fillId="0" borderId="18" xfId="0" applyNumberFormat="1" applyFont="1" applyBorder="1" applyAlignment="1">
      <alignment horizontal="center" vertical="center" wrapText="1"/>
    </xf>
    <xf numFmtId="5" fontId="10" fillId="0" borderId="19" xfId="0" applyNumberFormat="1" applyFont="1" applyBorder="1" applyAlignment="1">
      <alignment horizontal="center" vertical="center" wrapText="1"/>
    </xf>
    <xf numFmtId="5" fontId="7" fillId="0" borderId="24" xfId="0" applyNumberFormat="1" applyFont="1" applyBorder="1"/>
    <xf numFmtId="5" fontId="0" fillId="0" borderId="24" xfId="0" applyNumberFormat="1" applyBorder="1"/>
    <xf numFmtId="164" fontId="8" fillId="0" borderId="32" xfId="0" applyNumberFormat="1" applyFont="1" applyBorder="1" applyAlignment="1">
      <alignment horizontal="right"/>
    </xf>
    <xf numFmtId="5" fontId="0" fillId="0" borderId="13" xfId="0" applyNumberFormat="1" applyBorder="1"/>
    <xf numFmtId="5" fontId="7" fillId="0" borderId="0" xfId="0" applyNumberFormat="1" applyFont="1" applyBorder="1"/>
    <xf numFmtId="5" fontId="0" fillId="0" borderId="0" xfId="0" applyNumberFormat="1" applyBorder="1" applyAlignment="1">
      <alignment horizontal="center"/>
    </xf>
    <xf numFmtId="5" fontId="7" fillId="0" borderId="0" xfId="0" applyNumberFormat="1" applyFont="1" applyBorder="1" applyAlignment="1">
      <alignment horizontal="center"/>
    </xf>
    <xf numFmtId="5" fontId="7" fillId="0" borderId="14" xfId="0" applyNumberFormat="1" applyFont="1" applyBorder="1"/>
    <xf numFmtId="5" fontId="7" fillId="0" borderId="13" xfId="0" applyNumberFormat="1" applyFont="1" applyBorder="1"/>
    <xf numFmtId="5" fontId="7" fillId="0" borderId="14" xfId="0" applyNumberFormat="1" applyFont="1" applyFill="1" applyBorder="1"/>
    <xf numFmtId="5" fontId="7" fillId="0" borderId="10" xfId="0" applyNumberFormat="1" applyFont="1" applyFill="1" applyBorder="1"/>
    <xf numFmtId="5" fontId="12" fillId="0" borderId="12" xfId="0" applyNumberFormat="1" applyFont="1" applyFill="1" applyBorder="1" applyAlignment="1">
      <alignment horizontal="right" wrapText="1"/>
    </xf>
    <xf numFmtId="164" fontId="8" fillId="0" borderId="20" xfId="0" applyNumberFormat="1" applyFont="1" applyBorder="1" applyAlignment="1">
      <alignment horizontal="right"/>
    </xf>
    <xf numFmtId="5" fontId="0" fillId="0" borderId="12" xfId="0" applyNumberFormat="1" applyBorder="1"/>
    <xf numFmtId="5" fontId="12" fillId="0" borderId="20" xfId="0" applyNumberFormat="1" applyFont="1" applyFill="1" applyBorder="1" applyAlignment="1">
      <alignment horizontal="right" wrapText="1"/>
    </xf>
    <xf numFmtId="5" fontId="12" fillId="0" borderId="18" xfId="0" applyNumberFormat="1" applyFont="1" applyFill="1" applyBorder="1" applyAlignment="1">
      <alignment horizontal="right" wrapText="1"/>
    </xf>
    <xf numFmtId="5" fontId="12" fillId="0" borderId="19" xfId="0" applyNumberFormat="1" applyFont="1" applyFill="1" applyBorder="1" applyAlignment="1">
      <alignment horizontal="right" wrapText="1"/>
    </xf>
    <xf numFmtId="5" fontId="10" fillId="0" borderId="25" xfId="0" applyNumberFormat="1" applyFont="1" applyBorder="1" applyAlignment="1">
      <alignment horizontal="center" vertical="center" wrapText="1"/>
    </xf>
    <xf numFmtId="5" fontId="0" fillId="0" borderId="11" xfId="0" applyNumberFormat="1" applyBorder="1"/>
    <xf numFmtId="5" fontId="7" fillId="0" borderId="13" xfId="0" applyNumberFormat="1" applyFont="1" applyFill="1" applyBorder="1" applyAlignment="1" applyProtection="1">
      <alignment horizontal="left" vertical="center"/>
    </xf>
    <xf numFmtId="164" fontId="11" fillId="0" borderId="13" xfId="0" applyNumberFormat="1" applyFont="1" applyFill="1" applyBorder="1"/>
    <xf numFmtId="5" fontId="0" fillId="0" borderId="10" xfId="0" applyNumberFormat="1" applyBorder="1"/>
    <xf numFmtId="164" fontId="11" fillId="0" borderId="14" xfId="0" applyNumberFormat="1" applyFont="1" applyFill="1" applyBorder="1"/>
    <xf numFmtId="5" fontId="7" fillId="0" borderId="28" xfId="0" applyNumberFormat="1" applyFont="1" applyBorder="1"/>
    <xf numFmtId="5" fontId="7" fillId="0" borderId="28" xfId="0" applyNumberFormat="1" applyFont="1" applyFill="1" applyBorder="1"/>
    <xf numFmtId="5" fontId="7" fillId="0" borderId="28" xfId="164" applyNumberFormat="1" applyFont="1" applyBorder="1"/>
    <xf numFmtId="5" fontId="7" fillId="0" borderId="28" xfId="164" applyNumberFormat="1" applyFont="1" applyFill="1" applyBorder="1"/>
    <xf numFmtId="5" fontId="7" fillId="0" borderId="28" xfId="164" applyNumberFormat="1" applyFont="1" applyFill="1" applyBorder="1"/>
    <xf numFmtId="5" fontId="7" fillId="0" borderId="28" xfId="164" applyNumberFormat="1" applyFont="1" applyBorder="1"/>
    <xf numFmtId="5" fontId="8" fillId="0" borderId="12" xfId="0" applyNumberFormat="1" applyFont="1" applyBorder="1" applyAlignment="1">
      <alignment horizontal="center" vertical="center"/>
    </xf>
    <xf numFmtId="5" fontId="8" fillId="0" borderId="20" xfId="0" applyNumberFormat="1" applyFont="1" applyBorder="1" applyAlignment="1">
      <alignment horizontal="center" vertical="center"/>
    </xf>
    <xf numFmtId="5" fontId="8" fillId="0" borderId="19" xfId="0" applyNumberFormat="1" applyFont="1" applyBorder="1" applyAlignment="1">
      <alignment horizontal="center" vertical="center"/>
    </xf>
    <xf numFmtId="5" fontId="8" fillId="0" borderId="11" xfId="0" applyNumberFormat="1" applyFont="1" applyBorder="1" applyAlignment="1">
      <alignment horizontal="center" vertical="center"/>
    </xf>
    <xf numFmtId="5" fontId="8" fillId="0" borderId="10" xfId="0" applyNumberFormat="1" applyFont="1" applyBorder="1" applyAlignment="1">
      <alignment horizontal="center" vertical="center"/>
    </xf>
    <xf numFmtId="5" fontId="8" fillId="0" borderId="17" xfId="0" applyNumberFormat="1" applyFont="1" applyBorder="1" applyAlignment="1">
      <alignment horizontal="center" vertical="center" wrapText="1"/>
    </xf>
    <xf numFmtId="5" fontId="8" fillId="0" borderId="15" xfId="0" applyNumberFormat="1" applyFont="1" applyBorder="1" applyAlignment="1">
      <alignment horizontal="center" vertical="center"/>
    </xf>
    <xf numFmtId="5" fontId="8" fillId="0" borderId="16" xfId="0" applyNumberFormat="1" applyFont="1" applyBorder="1" applyAlignment="1">
      <alignment horizontal="center" vertical="center"/>
    </xf>
    <xf numFmtId="164" fontId="38" fillId="0" borderId="20" xfId="0" applyNumberFormat="1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5" fontId="45" fillId="0" borderId="18" xfId="0" applyNumberFormat="1" applyFont="1" applyBorder="1" applyAlignment="1">
      <alignment horizontal="center" vertical="center"/>
    </xf>
    <xf numFmtId="5" fontId="45" fillId="0" borderId="20" xfId="0" applyNumberFormat="1" applyFont="1" applyBorder="1" applyAlignment="1">
      <alignment horizontal="center" vertical="center"/>
    </xf>
    <xf numFmtId="5" fontId="45" fillId="0" borderId="19" xfId="0" applyNumberFormat="1" applyFont="1" applyBorder="1" applyAlignment="1">
      <alignment horizontal="center" vertical="center"/>
    </xf>
    <xf numFmtId="5" fontId="8" fillId="0" borderId="18" xfId="0" applyNumberFormat="1" applyFont="1" applyBorder="1" applyAlignment="1">
      <alignment horizontal="center" vertical="center"/>
    </xf>
    <xf numFmtId="5" fontId="8" fillId="0" borderId="20" xfId="29" applyNumberFormat="1" applyFont="1" applyFill="1" applyBorder="1" applyAlignment="1">
      <alignment horizontal="center" vertical="center"/>
    </xf>
    <xf numFmtId="5" fontId="8" fillId="0" borderId="19" xfId="29" applyNumberFormat="1" applyFont="1" applyFill="1" applyBorder="1" applyAlignment="1">
      <alignment horizontal="center" vertical="center"/>
    </xf>
    <xf numFmtId="5" fontId="10" fillId="0" borderId="20" xfId="0" applyNumberFormat="1" applyFont="1" applyFill="1" applyBorder="1" applyAlignment="1">
      <alignment horizontal="center" vertical="center" wrapText="1"/>
    </xf>
    <xf numFmtId="5" fontId="10" fillId="0" borderId="19" xfId="0" applyNumberFormat="1" applyFont="1" applyFill="1" applyBorder="1" applyAlignment="1">
      <alignment horizontal="center" vertical="center" wrapText="1"/>
    </xf>
    <xf numFmtId="6" fontId="8" fillId="0" borderId="0" xfId="0" applyNumberFormat="1" applyFont="1" applyBorder="1" applyAlignment="1">
      <alignment horizontal="center" vertical="center"/>
    </xf>
    <xf numFmtId="5" fontId="8" fillId="0" borderId="20" xfId="0" applyNumberFormat="1" applyFont="1" applyBorder="1" applyAlignment="1">
      <alignment horizontal="center" vertical="center" wrapText="1"/>
    </xf>
    <xf numFmtId="5" fontId="8" fillId="0" borderId="19" xfId="0" applyNumberFormat="1" applyFont="1" applyBorder="1" applyAlignment="1">
      <alignment horizontal="center" vertical="center" wrapText="1"/>
    </xf>
    <xf numFmtId="5" fontId="8" fillId="0" borderId="13" xfId="0" applyNumberFormat="1" applyFont="1" applyFill="1" applyBorder="1" applyAlignment="1" applyProtection="1">
      <alignment horizontal="left"/>
    </xf>
    <xf numFmtId="5" fontId="8" fillId="0" borderId="0" xfId="0" applyNumberFormat="1" applyFont="1" applyFill="1" applyBorder="1" applyAlignment="1" applyProtection="1">
      <alignment horizontal="left"/>
    </xf>
    <xf numFmtId="5" fontId="8" fillId="0" borderId="14" xfId="0" applyNumberFormat="1" applyFont="1" applyFill="1" applyBorder="1" applyAlignment="1" applyProtection="1">
      <alignment horizontal="left"/>
    </xf>
    <xf numFmtId="6" fontId="0" fillId="0" borderId="12" xfId="0" applyNumberFormat="1" applyBorder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5" fontId="0" fillId="0" borderId="0" xfId="0" applyNumberFormat="1" applyBorder="1" applyAlignment="1">
      <alignment horizontal="center"/>
    </xf>
    <xf numFmtId="5" fontId="0" fillId="0" borderId="0" xfId="0" applyNumberFormat="1" applyAlignment="1">
      <alignment horizontal="center"/>
    </xf>
    <xf numFmtId="5" fontId="46" fillId="0" borderId="20" xfId="0" applyNumberFormat="1" applyFont="1" applyFill="1" applyBorder="1" applyAlignment="1">
      <alignment horizontal="center" vertical="center" wrapText="1"/>
    </xf>
    <xf numFmtId="5" fontId="46" fillId="0" borderId="19" xfId="0" applyNumberFormat="1" applyFont="1" applyFill="1" applyBorder="1" applyAlignment="1">
      <alignment horizontal="center" vertical="center" wrapText="1"/>
    </xf>
    <xf numFmtId="5" fontId="8" fillId="0" borderId="20" xfId="0" applyNumberFormat="1" applyFont="1" applyFill="1" applyBorder="1" applyAlignment="1">
      <alignment horizontal="center" vertical="center" wrapText="1"/>
    </xf>
    <xf numFmtId="5" fontId="8" fillId="0" borderId="19" xfId="0" applyNumberFormat="1" applyFont="1" applyFill="1" applyBorder="1" applyAlignment="1">
      <alignment horizontal="center" vertical="center" wrapText="1"/>
    </xf>
    <xf numFmtId="164" fontId="38" fillId="0" borderId="15" xfId="0" applyNumberFormat="1" applyFont="1" applyBorder="1" applyAlignment="1">
      <alignment horizontal="center" vertical="center"/>
    </xf>
    <xf numFmtId="164" fontId="38" fillId="0" borderId="16" xfId="0" applyNumberFormat="1" applyFont="1" applyBorder="1" applyAlignment="1">
      <alignment horizontal="center" vertical="center"/>
    </xf>
    <xf numFmtId="5" fontId="45" fillId="0" borderId="18" xfId="29" applyNumberFormat="1" applyFont="1" applyFill="1" applyBorder="1" applyAlignment="1">
      <alignment horizontal="center" vertical="center"/>
    </xf>
    <xf numFmtId="5" fontId="45" fillId="0" borderId="20" xfId="29" applyNumberFormat="1" applyFont="1" applyFill="1" applyBorder="1" applyAlignment="1">
      <alignment horizontal="center" vertical="center"/>
    </xf>
    <xf numFmtId="164" fontId="38" fillId="0" borderId="18" xfId="0" applyNumberFormat="1" applyFont="1" applyBorder="1" applyAlignment="1">
      <alignment horizontal="center" vertical="center"/>
    </xf>
    <xf numFmtId="5" fontId="38" fillId="0" borderId="20" xfId="0" applyNumberFormat="1" applyFont="1" applyFill="1" applyBorder="1" applyAlignment="1">
      <alignment horizontal="center" vertical="center" wrapText="1"/>
    </xf>
    <xf numFmtId="6" fontId="8" fillId="0" borderId="11" xfId="0" applyNumberFormat="1" applyFont="1" applyBorder="1" applyAlignment="1">
      <alignment horizontal="center" vertical="center"/>
    </xf>
    <xf numFmtId="6" fontId="8" fillId="0" borderId="12" xfId="0" applyNumberFormat="1" applyFont="1" applyBorder="1" applyAlignment="1">
      <alignment horizontal="center" vertical="center"/>
    </xf>
    <xf numFmtId="6" fontId="8" fillId="0" borderId="10" xfId="0" applyNumberFormat="1" applyFont="1" applyBorder="1" applyAlignment="1">
      <alignment horizontal="center" vertical="center"/>
    </xf>
    <xf numFmtId="5" fontId="47" fillId="26" borderId="11" xfId="0" applyNumberFormat="1" applyFont="1" applyFill="1" applyBorder="1" applyAlignment="1" applyProtection="1">
      <alignment horizontal="center" vertical="center"/>
    </xf>
    <xf numFmtId="5" fontId="47" fillId="26" borderId="12" xfId="0" applyNumberFormat="1" applyFont="1" applyFill="1" applyBorder="1" applyAlignment="1" applyProtection="1">
      <alignment horizontal="center" vertical="center"/>
    </xf>
    <xf numFmtId="5" fontId="8" fillId="0" borderId="13" xfId="0" applyNumberFormat="1" applyFont="1" applyFill="1" applyBorder="1" applyAlignment="1" applyProtection="1">
      <alignment horizontal="center"/>
    </xf>
    <xf numFmtId="5" fontId="8" fillId="0" borderId="0" xfId="0" applyNumberFormat="1" applyFont="1" applyFill="1" applyBorder="1" applyAlignment="1" applyProtection="1">
      <alignment horizontal="center"/>
    </xf>
    <xf numFmtId="5" fontId="8" fillId="0" borderId="14" xfId="0" applyNumberFormat="1" applyFont="1" applyFill="1" applyBorder="1" applyAlignment="1" applyProtection="1">
      <alignment horizontal="center"/>
    </xf>
    <xf numFmtId="5" fontId="8" fillId="0" borderId="18" xfId="0" applyNumberFormat="1" applyFont="1" applyFill="1" applyBorder="1" applyAlignment="1">
      <alignment horizontal="center" vertical="center" wrapText="1"/>
    </xf>
    <xf numFmtId="5" fontId="45" fillId="0" borderId="11" xfId="0" applyNumberFormat="1" applyFont="1" applyBorder="1" applyAlignment="1">
      <alignment horizontal="center" vertical="center"/>
    </xf>
    <xf numFmtId="5" fontId="45" fillId="0" borderId="12" xfId="0" applyNumberFormat="1" applyFont="1" applyBorder="1" applyAlignment="1">
      <alignment horizontal="center" vertical="center"/>
    </xf>
    <xf numFmtId="5" fontId="45" fillId="0" borderId="10" xfId="0" applyNumberFormat="1" applyFont="1" applyBorder="1" applyAlignment="1">
      <alignment horizontal="center" vertical="center"/>
    </xf>
    <xf numFmtId="5" fontId="8" fillId="0" borderId="13" xfId="0" applyNumberFormat="1" applyFont="1" applyFill="1" applyBorder="1" applyAlignment="1" applyProtection="1">
      <alignment horizontal="left" wrapText="1"/>
    </xf>
    <xf numFmtId="5" fontId="8" fillId="0" borderId="0" xfId="0" applyNumberFormat="1" applyFont="1" applyFill="1" applyBorder="1" applyAlignment="1" applyProtection="1">
      <alignment horizontal="left" wrapText="1"/>
    </xf>
    <xf numFmtId="5" fontId="8" fillId="0" borderId="14" xfId="0" applyNumberFormat="1" applyFont="1" applyFill="1" applyBorder="1" applyAlignment="1" applyProtection="1">
      <alignment horizontal="left" wrapText="1"/>
    </xf>
    <xf numFmtId="5" fontId="8" fillId="0" borderId="18" xfId="0" applyNumberFormat="1" applyFont="1" applyBorder="1" applyAlignment="1">
      <alignment horizontal="center"/>
    </xf>
    <xf numFmtId="5" fontId="8" fillId="0" borderId="20" xfId="0" applyNumberFormat="1" applyFont="1" applyBorder="1" applyAlignment="1">
      <alignment horizontal="center"/>
    </xf>
    <xf numFmtId="5" fontId="8" fillId="0" borderId="19" xfId="0" applyNumberFormat="1" applyFont="1" applyBorder="1" applyAlignment="1">
      <alignment horizontal="center"/>
    </xf>
    <xf numFmtId="5" fontId="10" fillId="0" borderId="18" xfId="0" applyNumberFormat="1" applyFont="1" applyFill="1" applyBorder="1" applyAlignment="1">
      <alignment horizontal="center" vertical="center" wrapText="1"/>
    </xf>
    <xf numFmtId="164" fontId="7" fillId="0" borderId="0" xfId="129" applyNumberFormat="1" applyFont="1" applyFill="1" applyBorder="1" applyAlignment="1">
      <alignment horizontal="center" vertical="center"/>
    </xf>
    <xf numFmtId="164" fontId="7" fillId="0" borderId="14" xfId="164" applyNumberFormat="1" applyFont="1" applyBorder="1" applyAlignment="1">
      <alignment horizontal="center" vertical="center" wrapText="1"/>
    </xf>
  </cellXfs>
  <cellStyles count="242">
    <cellStyle name="20% - Accent1" xfId="1" builtinId="30" customBuiltin="1"/>
    <cellStyle name="20% - Accent1 2" xfId="59"/>
    <cellStyle name="20% - Accent1 3" xfId="60"/>
    <cellStyle name="20% - Accent2" xfId="2" builtinId="34" customBuiltin="1"/>
    <cellStyle name="20% - Accent2 2" xfId="61"/>
    <cellStyle name="20% - Accent2 3" xfId="62"/>
    <cellStyle name="20% - Accent3" xfId="3" builtinId="38" customBuiltin="1"/>
    <cellStyle name="20% - Accent3 2" xfId="63"/>
    <cellStyle name="20% - Accent3 3" xfId="64"/>
    <cellStyle name="20% - Accent4" xfId="4" builtinId="42" customBuiltin="1"/>
    <cellStyle name="20% - Accent4 2" xfId="65"/>
    <cellStyle name="20% - Accent4 3" xfId="66"/>
    <cellStyle name="20% - Accent5" xfId="5" builtinId="46" customBuiltin="1"/>
    <cellStyle name="20% - Accent5 2" xfId="67"/>
    <cellStyle name="20% - Accent5 3" xfId="68"/>
    <cellStyle name="20% - Accent6" xfId="6" builtinId="50" customBuiltin="1"/>
    <cellStyle name="20% - Accent6 2" xfId="69"/>
    <cellStyle name="20% - Accent6 3" xfId="70"/>
    <cellStyle name="40% - Accent1" xfId="7" builtinId="31" customBuiltin="1"/>
    <cellStyle name="40% - Accent1 2" xfId="71"/>
    <cellStyle name="40% - Accent1 3" xfId="72"/>
    <cellStyle name="40% - Accent2" xfId="8" builtinId="35" customBuiltin="1"/>
    <cellStyle name="40% - Accent2 2" xfId="73"/>
    <cellStyle name="40% - Accent2 3" xfId="74"/>
    <cellStyle name="40% - Accent3" xfId="9" builtinId="39" customBuiltin="1"/>
    <cellStyle name="40% - Accent3 2" xfId="75"/>
    <cellStyle name="40% - Accent3 3" xfId="76"/>
    <cellStyle name="40% - Accent4" xfId="10" builtinId="43" customBuiltin="1"/>
    <cellStyle name="40% - Accent4 2" xfId="77"/>
    <cellStyle name="40% - Accent4 3" xfId="78"/>
    <cellStyle name="40% - Accent5" xfId="11" builtinId="47" customBuiltin="1"/>
    <cellStyle name="40% - Accent5 2" xfId="79"/>
    <cellStyle name="40% - Accent5 3" xfId="80"/>
    <cellStyle name="40% - Accent6" xfId="12" builtinId="51" customBuiltin="1"/>
    <cellStyle name="40% - Accent6 2" xfId="81"/>
    <cellStyle name="40% - Accent6 3" xfId="82"/>
    <cellStyle name="60% - Accent1" xfId="13" builtinId="32" customBuiltin="1"/>
    <cellStyle name="60% - Accent1 2" xfId="83"/>
    <cellStyle name="60% - Accent1 3" xfId="84"/>
    <cellStyle name="60% - Accent2" xfId="14" builtinId="36" customBuiltin="1"/>
    <cellStyle name="60% - Accent2 2" xfId="85"/>
    <cellStyle name="60% - Accent2 3" xfId="86"/>
    <cellStyle name="60% - Accent3" xfId="15" builtinId="40" customBuiltin="1"/>
    <cellStyle name="60% - Accent3 2" xfId="87"/>
    <cellStyle name="60% - Accent3 3" xfId="88"/>
    <cellStyle name="60% - Accent4" xfId="16" builtinId="44" customBuiltin="1"/>
    <cellStyle name="60% - Accent4 2" xfId="89"/>
    <cellStyle name="60% - Accent4 3" xfId="90"/>
    <cellStyle name="60% - Accent5" xfId="17" builtinId="48" customBuiltin="1"/>
    <cellStyle name="60% - Accent5 2" xfId="91"/>
    <cellStyle name="60% - Accent5 3" xfId="92"/>
    <cellStyle name="60% - Accent6" xfId="18" builtinId="52" customBuiltin="1"/>
    <cellStyle name="60% - Accent6 2" xfId="93"/>
    <cellStyle name="60% - Accent6 3" xfId="94"/>
    <cellStyle name="Accent1" xfId="19" builtinId="29" customBuiltin="1"/>
    <cellStyle name="Accent1 2" xfId="95"/>
    <cellStyle name="Accent1 3" xfId="96"/>
    <cellStyle name="Accent2" xfId="20" builtinId="33" customBuiltin="1"/>
    <cellStyle name="Accent2 2" xfId="97"/>
    <cellStyle name="Accent2 3" xfId="98"/>
    <cellStyle name="Accent2 4" xfId="99"/>
    <cellStyle name="Accent3" xfId="21" builtinId="37" customBuiltin="1"/>
    <cellStyle name="Accent3 2" xfId="100"/>
    <cellStyle name="Accent3 3" xfId="101"/>
    <cellStyle name="Accent4" xfId="22" builtinId="41" customBuiltin="1"/>
    <cellStyle name="Accent4 2" xfId="102"/>
    <cellStyle name="Accent4 3" xfId="103"/>
    <cellStyle name="Accent5" xfId="23" builtinId="45" customBuiltin="1"/>
    <cellStyle name="Accent5 2" xfId="104"/>
    <cellStyle name="Accent5 3" xfId="105"/>
    <cellStyle name="Accent6" xfId="24" builtinId="49" customBuiltin="1"/>
    <cellStyle name="Accent6 2" xfId="106"/>
    <cellStyle name="Accent6 3" xfId="107"/>
    <cellStyle name="Bad" xfId="25" builtinId="27" customBuiltin="1"/>
    <cellStyle name="Bad 2" xfId="108"/>
    <cellStyle name="Bad 3" xfId="109"/>
    <cellStyle name="Calculation" xfId="26" builtinId="22" customBuiltin="1"/>
    <cellStyle name="Calculation 2" xfId="110"/>
    <cellStyle name="Calculation 3" xfId="111"/>
    <cellStyle name="Calculation 4" xfId="112"/>
    <cellStyle name="Check Cell" xfId="27" builtinId="23" customBuiltin="1"/>
    <cellStyle name="Check Cell 2" xfId="113"/>
    <cellStyle name="Check Cell 3" xfId="114"/>
    <cellStyle name="Comma" xfId="28" builtinId="3"/>
    <cellStyle name="Comma 2" xfId="51"/>
    <cellStyle name="Comma 2 2" xfId="115"/>
    <cellStyle name="Comma 3" xfId="56"/>
    <cellStyle name="Comma 3 2" xfId="117"/>
    <cellStyle name="Comma 3 3" xfId="116"/>
    <cellStyle name="Comma 3 4" xfId="210"/>
    <cellStyle name="Comma 3 4 2" xfId="223"/>
    <cellStyle name="Comma 4" xfId="118"/>
    <cellStyle name="Comma 4 2" xfId="119"/>
    <cellStyle name="Comma 5" xfId="120"/>
    <cellStyle name="Comma 5 2" xfId="121"/>
    <cellStyle name="Comma 5 3" xfId="122"/>
    <cellStyle name="Comma 6" xfId="123"/>
    <cellStyle name="Comma 7" xfId="124"/>
    <cellStyle name="Currency" xfId="29" builtinId="4"/>
    <cellStyle name="Currency 10" xfId="125"/>
    <cellStyle name="Currency 10 2" xfId="126"/>
    <cellStyle name="Currency 11" xfId="127"/>
    <cellStyle name="Currency 12" xfId="231"/>
    <cellStyle name="Currency 2" xfId="52"/>
    <cellStyle name="Currency 2 2" xfId="129"/>
    <cellStyle name="Currency 2 3" xfId="128"/>
    <cellStyle name="Currency 3" xfId="57"/>
    <cellStyle name="Currency 3 2" xfId="131"/>
    <cellStyle name="Currency 3 3" xfId="130"/>
    <cellStyle name="Currency 3 4" xfId="211"/>
    <cellStyle name="Currency 3 4 2" xfId="224"/>
    <cellStyle name="Currency 4" xfId="132"/>
    <cellStyle name="Currency 4 2" xfId="133"/>
    <cellStyle name="Currency 5" xfId="134"/>
    <cellStyle name="Currency 5 2" xfId="135"/>
    <cellStyle name="Currency 5 3" xfId="136"/>
    <cellStyle name="Currency 6" xfId="137"/>
    <cellStyle name="Currency 6 2" xfId="138"/>
    <cellStyle name="Currency 6 3" xfId="139"/>
    <cellStyle name="Currency 7" xfId="140"/>
    <cellStyle name="Currency 7 2" xfId="141"/>
    <cellStyle name="Currency 7 3" xfId="142"/>
    <cellStyle name="Currency 8" xfId="143"/>
    <cellStyle name="Currency 9" xfId="144"/>
    <cellStyle name="Explanatory Text" xfId="30" builtinId="53" customBuiltin="1"/>
    <cellStyle name="Explanatory Text 2" xfId="145"/>
    <cellStyle name="Explanatory Text 3" xfId="146"/>
    <cellStyle name="Good" xfId="31" builtinId="26" customBuiltin="1"/>
    <cellStyle name="Good 2" xfId="147"/>
    <cellStyle name="Good 3" xfId="148"/>
    <cellStyle name="Heading 1" xfId="32" builtinId="16" customBuiltin="1"/>
    <cellStyle name="Heading 1 2" xfId="149"/>
    <cellStyle name="Heading 1 3" xfId="150"/>
    <cellStyle name="Heading 2" xfId="33" builtinId="17" customBuiltin="1"/>
    <cellStyle name="Heading 2 2" xfId="151"/>
    <cellStyle name="Heading 2 3" xfId="152"/>
    <cellStyle name="Heading 3" xfId="34" builtinId="18" customBuiltin="1"/>
    <cellStyle name="Heading 3 2" xfId="153"/>
    <cellStyle name="Heading 3 3" xfId="154"/>
    <cellStyle name="Heading 4" xfId="35" builtinId="19" customBuiltin="1"/>
    <cellStyle name="Heading 4 2" xfId="155"/>
    <cellStyle name="Heading 4 3" xfId="156"/>
    <cellStyle name="Hyperlink 2" xfId="157"/>
    <cellStyle name="Input" xfId="36" builtinId="20" customBuiltin="1"/>
    <cellStyle name="Input 2" xfId="158"/>
    <cellStyle name="Input 3" xfId="159"/>
    <cellStyle name="Linked Cell" xfId="37" builtinId="24" customBuiltin="1"/>
    <cellStyle name="Linked Cell 2" xfId="160"/>
    <cellStyle name="Linked Cell 3" xfId="161"/>
    <cellStyle name="Neutral" xfId="38" builtinId="28" customBuiltin="1"/>
    <cellStyle name="Neutral 2" xfId="162"/>
    <cellStyle name="Neutral 3" xfId="163"/>
    <cellStyle name="Normal" xfId="0" builtinId="0"/>
    <cellStyle name="Normal 10" xfId="164"/>
    <cellStyle name="Normal 11" xfId="165"/>
    <cellStyle name="Normal 11 2" xfId="206"/>
    <cellStyle name="Normal 11 2 2" xfId="215"/>
    <cellStyle name="Normal 11 2 2 2" xfId="228"/>
    <cellStyle name="Normal 11 2 2 3" xfId="240"/>
    <cellStyle name="Normal 11 2 3" xfId="219"/>
    <cellStyle name="Normal 11 2 4" xfId="234"/>
    <cellStyle name="Normal 11 3" xfId="208"/>
    <cellStyle name="Normal 11 3 2" xfId="221"/>
    <cellStyle name="Normal 11 3 3" xfId="236"/>
    <cellStyle name="Normal 11 4" xfId="213"/>
    <cellStyle name="Normal 11 4 2" xfId="226"/>
    <cellStyle name="Normal 11 4 3" xfId="238"/>
    <cellStyle name="Normal 11 5" xfId="217"/>
    <cellStyle name="Normal 11 6" xfId="232"/>
    <cellStyle name="Normal 12" xfId="205"/>
    <cellStyle name="Normal 12 2" xfId="207"/>
    <cellStyle name="Normal 12 2 2" xfId="216"/>
    <cellStyle name="Normal 12 2 2 2" xfId="229"/>
    <cellStyle name="Normal 12 2 2 3" xfId="241"/>
    <cellStyle name="Normal 12 2 3" xfId="220"/>
    <cellStyle name="Normal 12 2 4" xfId="235"/>
    <cellStyle name="Normal 12 3" xfId="209"/>
    <cellStyle name="Normal 12 3 2" xfId="222"/>
    <cellStyle name="Normal 12 3 3" xfId="237"/>
    <cellStyle name="Normal 12 4" xfId="214"/>
    <cellStyle name="Normal 12 4 2" xfId="227"/>
    <cellStyle name="Normal 12 4 3" xfId="239"/>
    <cellStyle name="Normal 12 5" xfId="218"/>
    <cellStyle name="Normal 12 6" xfId="233"/>
    <cellStyle name="Normal 13" xfId="230"/>
    <cellStyle name="Normal 17" xfId="55"/>
    <cellStyle name="Normal 2" xfId="39"/>
    <cellStyle name="Normal 2 2" xfId="204"/>
    <cellStyle name="Normal 3" xfId="40"/>
    <cellStyle name="Normal 3 2" xfId="167"/>
    <cellStyle name="Normal 3 3" xfId="168"/>
    <cellStyle name="Normal 3 4" xfId="166"/>
    <cellStyle name="Normal 4" xfId="41"/>
    <cellStyle name="Normal 4 2" xfId="170"/>
    <cellStyle name="Normal 4 3" xfId="171"/>
    <cellStyle name="Normal 4 4" xfId="169"/>
    <cellStyle name="Normal 5" xfId="42"/>
    <cellStyle name="Normal 6" xfId="43"/>
    <cellStyle name="Normal 6 2" xfId="173"/>
    <cellStyle name="Normal 6 3" xfId="174"/>
    <cellStyle name="Normal 6 4" xfId="172"/>
    <cellStyle name="Normal 7" xfId="44"/>
    <cellStyle name="Normal 7 2" xfId="176"/>
    <cellStyle name="Normal 7 3" xfId="177"/>
    <cellStyle name="Normal 7 4" xfId="175"/>
    <cellStyle name="Normal 8" xfId="45"/>
    <cellStyle name="Normal 9" xfId="54"/>
    <cellStyle name="Normal 9 2" xfId="179"/>
    <cellStyle name="Normal 9 3" xfId="178"/>
    <cellStyle name="Note" xfId="46" builtinId="10" customBuiltin="1"/>
    <cellStyle name="Note 10" xfId="180"/>
    <cellStyle name="Note 2" xfId="53"/>
    <cellStyle name="Note 2 2" xfId="182"/>
    <cellStyle name="Note 2 3" xfId="181"/>
    <cellStyle name="Note 3" xfId="58"/>
    <cellStyle name="Note 3 2" xfId="183"/>
    <cellStyle name="Note 3 3" xfId="212"/>
    <cellStyle name="Note 3 3 2" xfId="225"/>
    <cellStyle name="Note 4" xfId="184"/>
    <cellStyle name="Note 4 2" xfId="185"/>
    <cellStyle name="Note 5" xfId="186"/>
    <cellStyle name="Note 5 2" xfId="187"/>
    <cellStyle name="Note 5 3" xfId="188"/>
    <cellStyle name="Note 6" xfId="189"/>
    <cellStyle name="Note 6 2" xfId="190"/>
    <cellStyle name="Note 6 3" xfId="191"/>
    <cellStyle name="Note 7" xfId="192"/>
    <cellStyle name="Note 8" xfId="193"/>
    <cellStyle name="Note 9" xfId="194"/>
    <cellStyle name="Note 9 2" xfId="195"/>
    <cellStyle name="Output" xfId="47" builtinId="21" customBuiltin="1"/>
    <cellStyle name="Output 2" xfId="196"/>
    <cellStyle name="Output 3" xfId="197"/>
    <cellStyle name="Title" xfId="48" builtinId="15" customBuiltin="1"/>
    <cellStyle name="Title 2" xfId="198"/>
    <cellStyle name="Title 3" xfId="199"/>
    <cellStyle name="Total" xfId="49" builtinId="25" customBuiltin="1"/>
    <cellStyle name="Total 2" xfId="200"/>
    <cellStyle name="Total 3" xfId="201"/>
    <cellStyle name="Warning Text" xfId="50" builtinId="11" customBuiltin="1"/>
    <cellStyle name="Warning Text 2" xfId="202"/>
    <cellStyle name="Warning Text 3" xfId="2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847"/>
  <sheetViews>
    <sheetView tabSelected="1" zoomScale="90" zoomScaleNormal="90" zoomScaleSheetLayoutView="100" workbookViewId="0">
      <pane xSplit="4" ySplit="2" topLeftCell="AE93" activePane="bottomRight" state="frozen"/>
      <selection pane="topRight" activeCell="E1" sqref="E1"/>
      <selection pane="bottomLeft" activeCell="A3" sqref="A3"/>
      <selection pane="bottomRight" activeCell="A108" sqref="A108:XFD108"/>
    </sheetView>
  </sheetViews>
  <sheetFormatPr defaultColWidth="9.109375" defaultRowHeight="13.2" x14ac:dyDescent="0.25"/>
  <cols>
    <col min="1" max="1" width="8" style="10" customWidth="1"/>
    <col min="2" max="2" width="14.5546875" style="9" customWidth="1"/>
    <col min="3" max="3" width="6.5546875" style="9" customWidth="1"/>
    <col min="4" max="4" width="6.6640625" style="9" customWidth="1"/>
    <col min="5" max="5" width="13.109375" style="9" bestFit="1" customWidth="1"/>
    <col min="6" max="6" width="12.109375" style="9" bestFit="1" customWidth="1"/>
    <col min="7" max="7" width="12.33203125" style="1" customWidth="1"/>
    <col min="8" max="10" width="10.5546875" style="1" customWidth="1"/>
    <col min="11" max="11" width="10.109375" style="1" customWidth="1"/>
    <col min="12" max="12" width="11.6640625" style="1" customWidth="1"/>
    <col min="13" max="13" width="13.44140625" style="1" customWidth="1"/>
    <col min="14" max="14" width="12.5546875" style="1" customWidth="1"/>
    <col min="15" max="15" width="12.109375" style="3" customWidth="1"/>
    <col min="16" max="16" width="11.44140625" style="1" bestFit="1" customWidth="1"/>
    <col min="17" max="17" width="11.5546875" style="1" customWidth="1"/>
    <col min="18" max="18" width="11.109375" style="1" customWidth="1"/>
    <col min="19" max="19" width="10.5546875" style="1" customWidth="1"/>
    <col min="20" max="20" width="12.109375" style="1" customWidth="1"/>
    <col min="21" max="21" width="12.44140625" style="1" customWidth="1"/>
    <col min="22" max="25" width="10.5546875" style="1" customWidth="1"/>
    <col min="26" max="27" width="12.88671875" style="1" customWidth="1"/>
    <col min="28" max="28" width="13.88671875" style="1" customWidth="1"/>
    <col min="29" max="29" width="15.44140625" style="1" customWidth="1"/>
    <col min="30" max="30" width="13.6640625" style="1" customWidth="1"/>
    <col min="31" max="31" width="13.44140625" style="1" customWidth="1"/>
    <col min="32" max="32" width="14.88671875" style="1" customWidth="1"/>
    <col min="33" max="33" width="11.5546875" style="1" customWidth="1"/>
    <col min="34" max="34" width="15.109375" style="1" customWidth="1"/>
    <col min="35" max="35" width="11.88671875" style="1" customWidth="1"/>
    <col min="36" max="36" width="10.109375" style="1" customWidth="1"/>
    <col min="37" max="37" width="11.5546875" style="10" customWidth="1"/>
    <col min="38" max="16384" width="9.109375" style="1"/>
  </cols>
  <sheetData>
    <row r="1" spans="1:38" ht="33" customHeight="1" thickBot="1" x14ac:dyDescent="0.3">
      <c r="A1" s="119" t="s">
        <v>186</v>
      </c>
      <c r="B1" s="119"/>
      <c r="C1" s="119"/>
      <c r="D1" s="120"/>
      <c r="E1" s="95"/>
      <c r="F1" s="100"/>
      <c r="G1" s="271" t="s">
        <v>133</v>
      </c>
      <c r="H1" s="271"/>
      <c r="I1" s="271"/>
      <c r="J1" s="272"/>
      <c r="K1" s="272"/>
      <c r="L1" s="272"/>
      <c r="M1" s="272"/>
      <c r="N1" s="272"/>
      <c r="O1" s="272"/>
      <c r="P1" s="272"/>
      <c r="Q1" s="272"/>
      <c r="R1" s="272"/>
      <c r="S1" s="273"/>
      <c r="T1" s="276" t="s">
        <v>134</v>
      </c>
      <c r="U1" s="277"/>
      <c r="V1" s="277"/>
      <c r="W1" s="277"/>
      <c r="X1" s="277"/>
      <c r="Y1" s="277"/>
      <c r="Z1" s="277"/>
      <c r="AA1" s="277"/>
      <c r="AB1" s="278"/>
      <c r="AC1" s="274" t="s">
        <v>93</v>
      </c>
      <c r="AD1" s="275"/>
      <c r="AE1" s="284" t="s">
        <v>143</v>
      </c>
      <c r="AF1" s="272"/>
      <c r="AG1" s="272"/>
      <c r="AH1" s="273"/>
      <c r="AI1" s="57"/>
      <c r="AJ1" s="57"/>
      <c r="AK1" s="57"/>
    </row>
    <row r="2" spans="1:38" s="2" customFormat="1" ht="65.099999999999994" customHeight="1" thickBot="1" x14ac:dyDescent="0.3">
      <c r="A2" s="136" t="s">
        <v>81</v>
      </c>
      <c r="B2" s="137" t="s">
        <v>38</v>
      </c>
      <c r="C2" s="138" t="s">
        <v>149</v>
      </c>
      <c r="D2" s="138" t="s">
        <v>77</v>
      </c>
      <c r="E2" s="86" t="s">
        <v>82</v>
      </c>
      <c r="F2" s="216" t="s">
        <v>0</v>
      </c>
      <c r="G2" s="240" t="s">
        <v>83</v>
      </c>
      <c r="H2" s="216" t="s">
        <v>84</v>
      </c>
      <c r="I2" s="241" t="s">
        <v>175</v>
      </c>
      <c r="J2" s="85" t="s">
        <v>86</v>
      </c>
      <c r="K2" s="85" t="s">
        <v>85</v>
      </c>
      <c r="L2" s="85" t="s">
        <v>176</v>
      </c>
      <c r="M2" s="84" t="s">
        <v>128</v>
      </c>
      <c r="N2" s="133" t="s">
        <v>129</v>
      </c>
      <c r="O2" s="133" t="s">
        <v>130</v>
      </c>
      <c r="P2" s="133" t="s">
        <v>177</v>
      </c>
      <c r="Q2" s="133" t="s">
        <v>131</v>
      </c>
      <c r="R2" s="133" t="s">
        <v>132</v>
      </c>
      <c r="S2" s="85" t="s">
        <v>178</v>
      </c>
      <c r="T2" s="132" t="s">
        <v>135</v>
      </c>
      <c r="U2" s="134" t="s">
        <v>140</v>
      </c>
      <c r="V2" s="133" t="s">
        <v>136</v>
      </c>
      <c r="W2" s="133" t="s">
        <v>137</v>
      </c>
      <c r="X2" s="133" t="s">
        <v>138</v>
      </c>
      <c r="Y2" s="133" t="s">
        <v>139</v>
      </c>
      <c r="Z2" s="132" t="s">
        <v>141</v>
      </c>
      <c r="AA2" s="103" t="s">
        <v>142</v>
      </c>
      <c r="AB2" s="134" t="s">
        <v>94</v>
      </c>
      <c r="AC2" s="103" t="s">
        <v>91</v>
      </c>
      <c r="AD2" s="156" t="s">
        <v>92</v>
      </c>
      <c r="AE2" s="85" t="s">
        <v>144</v>
      </c>
      <c r="AF2" s="216" t="s">
        <v>145</v>
      </c>
      <c r="AG2" s="104" t="s">
        <v>78</v>
      </c>
      <c r="AH2" s="156" t="s">
        <v>146</v>
      </c>
      <c r="AI2" s="20"/>
      <c r="AJ2" s="20"/>
      <c r="AK2" s="20"/>
      <c r="AL2" s="20"/>
    </row>
    <row r="3" spans="1:38" s="5" customFormat="1" ht="14.25" customHeight="1" x14ac:dyDescent="0.3">
      <c r="A3" s="76" t="s">
        <v>37</v>
      </c>
      <c r="B3" s="185" t="s">
        <v>95</v>
      </c>
      <c r="C3" s="186" t="s">
        <v>37</v>
      </c>
      <c r="D3" s="187" t="s">
        <v>80</v>
      </c>
      <c r="E3" s="29">
        <f>SUM(M3,G3,I3,J3,L3,N3,P3,Q3,S3,T3,V3,X3,Z3,AA3,AC3,AD3,AE3,AF3,AH3,AB3)</f>
        <v>82976.249999999985</v>
      </c>
      <c r="F3" s="197">
        <f t="shared" ref="F3:F48" si="0">SUM(H3,K3,O3,R3,W3,Y3,AG3)</f>
        <v>8336.64</v>
      </c>
      <c r="G3" s="270">
        <v>77647.499999999985</v>
      </c>
      <c r="H3" s="270">
        <v>8336.64</v>
      </c>
      <c r="I3" s="270">
        <v>1065.75</v>
      </c>
      <c r="J3" s="195">
        <v>0</v>
      </c>
      <c r="K3" s="265">
        <v>0</v>
      </c>
      <c r="L3" s="252">
        <v>0</v>
      </c>
      <c r="M3" s="140"/>
      <c r="N3" s="269">
        <v>0</v>
      </c>
      <c r="O3" s="269">
        <v>0</v>
      </c>
      <c r="P3" s="265">
        <v>0</v>
      </c>
      <c r="Q3" s="265">
        <v>0</v>
      </c>
      <c r="R3" s="267">
        <v>0</v>
      </c>
      <c r="S3" s="265">
        <v>4263</v>
      </c>
      <c r="T3" s="176"/>
      <c r="U3" s="73">
        <f>SUM(V3:Y3)</f>
        <v>0</v>
      </c>
      <c r="V3" s="73"/>
      <c r="W3" s="73"/>
      <c r="X3" s="73"/>
      <c r="Y3" s="75"/>
      <c r="Z3" s="236"/>
      <c r="AA3" s="226"/>
      <c r="AB3" s="75"/>
      <c r="AC3" s="74"/>
      <c r="AD3" s="212"/>
      <c r="AE3" s="141"/>
      <c r="AF3" s="200"/>
      <c r="AG3" s="81"/>
      <c r="AH3" s="202"/>
      <c r="AI3" s="16"/>
      <c r="AJ3" s="67"/>
      <c r="AK3" s="72"/>
    </row>
    <row r="4" spans="1:38" s="5" customFormat="1" ht="14.25" customHeight="1" x14ac:dyDescent="0.3">
      <c r="A4" s="77" t="s">
        <v>6</v>
      </c>
      <c r="B4" s="188" t="s">
        <v>39</v>
      </c>
      <c r="C4" s="189" t="s">
        <v>75</v>
      </c>
      <c r="D4" s="190" t="s">
        <v>74</v>
      </c>
      <c r="E4" s="29">
        <f t="shared" ref="E4:E47" si="1">SUM(M4,G4,I4,J4,L4,N4,P4,Q4,S4,T4,V4,X4,Z4,AA4,AC4,AD4,AE4,AF4,AH4,AB4)</f>
        <v>172166.74686247626</v>
      </c>
      <c r="F4" s="139">
        <f t="shared" si="0"/>
        <v>53538.48</v>
      </c>
      <c r="G4" s="270">
        <v>79169.999999999985</v>
      </c>
      <c r="H4" s="270">
        <v>23883.9</v>
      </c>
      <c r="I4" s="270">
        <v>1979.2499999999998</v>
      </c>
      <c r="J4" s="195">
        <v>0</v>
      </c>
      <c r="K4" s="265">
        <v>0</v>
      </c>
      <c r="L4" s="251">
        <v>0</v>
      </c>
      <c r="M4" s="123"/>
      <c r="N4" s="269">
        <v>87797.499999999985</v>
      </c>
      <c r="O4" s="269">
        <v>29654.58</v>
      </c>
      <c r="P4" s="265">
        <v>0</v>
      </c>
      <c r="Q4" s="265">
        <v>0</v>
      </c>
      <c r="R4" s="267">
        <v>0</v>
      </c>
      <c r="S4" s="265">
        <v>2030</v>
      </c>
      <c r="T4" s="177"/>
      <c r="U4" s="32">
        <f t="shared" ref="U4:U47" si="2">SUM(V4:Y4)</f>
        <v>0</v>
      </c>
      <c r="V4" s="32"/>
      <c r="W4" s="32"/>
      <c r="X4" s="32"/>
      <c r="Y4" s="74"/>
      <c r="Z4" s="237"/>
      <c r="AA4" s="228"/>
      <c r="AB4" s="74"/>
      <c r="AC4" s="74"/>
      <c r="AD4" s="213"/>
      <c r="AE4" s="142"/>
      <c r="AF4" s="200">
        <v>1189.9968624762732</v>
      </c>
      <c r="AG4" s="49"/>
      <c r="AH4" s="203"/>
      <c r="AI4" s="16"/>
      <c r="AJ4" s="60"/>
      <c r="AK4" s="72"/>
    </row>
    <row r="5" spans="1:38" s="5" customFormat="1" x14ac:dyDescent="0.25">
      <c r="A5" s="77" t="s">
        <v>22</v>
      </c>
      <c r="B5" s="188" t="s">
        <v>96</v>
      </c>
      <c r="C5" s="189" t="s">
        <v>75</v>
      </c>
      <c r="D5" s="190" t="s">
        <v>74</v>
      </c>
      <c r="E5" s="29">
        <f t="shared" si="1"/>
        <v>207140.12217701279</v>
      </c>
      <c r="F5" s="139">
        <f t="shared" si="0"/>
        <v>38922.520000000004</v>
      </c>
      <c r="G5" s="270">
        <v>56839.999999999993</v>
      </c>
      <c r="H5" s="270">
        <v>23883.9</v>
      </c>
      <c r="I5" s="270">
        <v>1319.4999999999998</v>
      </c>
      <c r="J5" s="195">
        <v>0</v>
      </c>
      <c r="K5" s="265">
        <v>0</v>
      </c>
      <c r="L5" s="251">
        <v>0</v>
      </c>
      <c r="M5" s="123"/>
      <c r="N5" s="269">
        <v>39584.999999999993</v>
      </c>
      <c r="O5" s="269">
        <v>8980.86</v>
      </c>
      <c r="P5" s="265">
        <v>0</v>
      </c>
      <c r="Q5" s="265">
        <v>39265</v>
      </c>
      <c r="R5" s="268">
        <v>6057.76</v>
      </c>
      <c r="S5" s="265">
        <v>9947</v>
      </c>
      <c r="T5" s="177"/>
      <c r="U5" s="32">
        <f t="shared" si="2"/>
        <v>0</v>
      </c>
      <c r="V5" s="32"/>
      <c r="W5" s="32"/>
      <c r="X5" s="32"/>
      <c r="Y5" s="74"/>
      <c r="Z5" s="237"/>
      <c r="AA5" s="228"/>
      <c r="AB5" s="74"/>
      <c r="AC5" s="74"/>
      <c r="AD5" s="213"/>
      <c r="AE5" s="142"/>
      <c r="AF5" s="200">
        <v>18183.622177012796</v>
      </c>
      <c r="AG5" s="58"/>
      <c r="AH5" s="203">
        <v>42000</v>
      </c>
      <c r="AI5" s="23"/>
      <c r="AJ5" s="23"/>
      <c r="AK5" s="23"/>
    </row>
    <row r="6" spans="1:38" s="5" customFormat="1" x14ac:dyDescent="0.25">
      <c r="A6" s="77" t="s">
        <v>31</v>
      </c>
      <c r="B6" s="191" t="s">
        <v>97</v>
      </c>
      <c r="C6" s="189" t="s">
        <v>163</v>
      </c>
      <c r="D6" s="190" t="s">
        <v>80</v>
      </c>
      <c r="E6" s="29">
        <f t="shared" si="1"/>
        <v>394609.25</v>
      </c>
      <c r="F6" s="139">
        <f t="shared" si="0"/>
        <v>59921.080000000009</v>
      </c>
      <c r="G6" s="270">
        <v>50749.999999999993</v>
      </c>
      <c r="H6" s="270">
        <v>20998.560000000001</v>
      </c>
      <c r="I6" s="270">
        <v>1979.2499999999998</v>
      </c>
      <c r="J6" s="195">
        <v>0</v>
      </c>
      <c r="K6" s="265">
        <v>0</v>
      </c>
      <c r="L6" s="251">
        <v>0</v>
      </c>
      <c r="M6" s="123"/>
      <c r="N6" s="269">
        <v>121799.99999999999</v>
      </c>
      <c r="O6" s="269">
        <v>32864.76</v>
      </c>
      <c r="P6" s="265">
        <v>0</v>
      </c>
      <c r="Q6" s="265">
        <v>34057</v>
      </c>
      <c r="R6" s="268">
        <v>6057.76</v>
      </c>
      <c r="S6" s="265">
        <v>12180</v>
      </c>
      <c r="T6" s="177"/>
      <c r="U6" s="32">
        <f t="shared" si="2"/>
        <v>0</v>
      </c>
      <c r="V6" s="32"/>
      <c r="W6" s="32"/>
      <c r="X6" s="32"/>
      <c r="Y6" s="74"/>
      <c r="Z6" s="237"/>
      <c r="AA6" s="228">
        <v>146110</v>
      </c>
      <c r="AB6" s="74"/>
      <c r="AC6" s="74"/>
      <c r="AD6" s="213"/>
      <c r="AE6" s="142"/>
      <c r="AF6" s="200">
        <v>2733</v>
      </c>
      <c r="AG6" s="80"/>
      <c r="AH6" s="203">
        <v>25000</v>
      </c>
      <c r="AI6" s="17"/>
      <c r="AJ6" s="23"/>
      <c r="AK6" s="23"/>
    </row>
    <row r="7" spans="1:38" s="5" customFormat="1" x14ac:dyDescent="0.25">
      <c r="A7" s="77" t="s">
        <v>28</v>
      </c>
      <c r="B7" s="192" t="s">
        <v>41</v>
      </c>
      <c r="C7" s="189" t="s">
        <v>162</v>
      </c>
      <c r="D7" s="190" t="s">
        <v>80</v>
      </c>
      <c r="E7" s="29">
        <f t="shared" si="1"/>
        <v>2763855.3190129269</v>
      </c>
      <c r="F7" s="139">
        <f t="shared" si="0"/>
        <v>310695.17</v>
      </c>
      <c r="G7" s="270">
        <v>0</v>
      </c>
      <c r="H7" s="270">
        <v>0</v>
      </c>
      <c r="I7" s="270">
        <v>3958.4999999999995</v>
      </c>
      <c r="J7" s="195">
        <v>0</v>
      </c>
      <c r="K7" s="265">
        <v>0</v>
      </c>
      <c r="L7" s="251">
        <v>0</v>
      </c>
      <c r="M7" s="123"/>
      <c r="N7" s="269">
        <v>291812</v>
      </c>
      <c r="O7" s="269">
        <v>92815.41</v>
      </c>
      <c r="P7" s="265">
        <v>324800</v>
      </c>
      <c r="Q7" s="266">
        <v>36384</v>
      </c>
      <c r="R7" s="268">
        <v>6057.76</v>
      </c>
      <c r="S7" s="266">
        <v>21315</v>
      </c>
      <c r="T7" s="177">
        <f>SUM(231245, 187410)</f>
        <v>418655</v>
      </c>
      <c r="U7" s="32">
        <f t="shared" si="2"/>
        <v>0</v>
      </c>
      <c r="V7" s="32"/>
      <c r="W7" s="32"/>
      <c r="X7" s="32"/>
      <c r="Y7" s="74"/>
      <c r="Z7" s="237"/>
      <c r="AA7" s="228"/>
      <c r="AB7" s="74"/>
      <c r="AC7" s="74"/>
      <c r="AD7" s="213">
        <v>45189.08064</v>
      </c>
      <c r="AE7" s="142">
        <v>555995</v>
      </c>
      <c r="AF7" s="200">
        <v>333076.73837292666</v>
      </c>
      <c r="AG7" s="131">
        <v>211822</v>
      </c>
      <c r="AH7" s="203">
        <v>732670</v>
      </c>
      <c r="AI7" s="23"/>
      <c r="AJ7" s="23"/>
      <c r="AK7" s="23"/>
    </row>
    <row r="8" spans="1:38" s="5" customFormat="1" x14ac:dyDescent="0.25">
      <c r="A8" s="77" t="s">
        <v>18</v>
      </c>
      <c r="B8" s="191" t="s">
        <v>40</v>
      </c>
      <c r="C8" s="189" t="s">
        <v>163</v>
      </c>
      <c r="D8" s="190" t="s">
        <v>79</v>
      </c>
      <c r="E8" s="29">
        <f t="shared" si="1"/>
        <v>899549.81965316657</v>
      </c>
      <c r="F8" s="139">
        <f t="shared" si="0"/>
        <v>101448.34000000001</v>
      </c>
      <c r="G8" s="270">
        <v>0</v>
      </c>
      <c r="H8" s="270">
        <v>0</v>
      </c>
      <c r="I8" s="270">
        <v>0</v>
      </c>
      <c r="J8" s="195">
        <v>0</v>
      </c>
      <c r="K8" s="265">
        <v>0</v>
      </c>
      <c r="L8" s="251">
        <v>0</v>
      </c>
      <c r="M8" s="123"/>
      <c r="N8" s="269">
        <v>252734.99999999997</v>
      </c>
      <c r="O8" s="269">
        <v>98419.46</v>
      </c>
      <c r="P8" s="265">
        <v>0</v>
      </c>
      <c r="Q8" s="265">
        <v>13606</v>
      </c>
      <c r="R8" s="268">
        <v>3028.88</v>
      </c>
      <c r="S8" s="265">
        <v>15915</v>
      </c>
      <c r="T8" s="177">
        <f>102543+79302</f>
        <v>181845</v>
      </c>
      <c r="U8" s="32">
        <f t="shared" si="2"/>
        <v>0</v>
      </c>
      <c r="V8" s="32"/>
      <c r="W8" s="32"/>
      <c r="X8" s="32"/>
      <c r="Y8" s="74"/>
      <c r="Z8" s="237">
        <v>238887.47006387997</v>
      </c>
      <c r="AA8" s="228"/>
      <c r="AB8" s="74"/>
      <c r="AC8" s="74"/>
      <c r="AD8" s="213"/>
      <c r="AE8" s="142">
        <v>163037</v>
      </c>
      <c r="AF8" s="200">
        <v>33524.349589286554</v>
      </c>
      <c r="AG8" s="61"/>
      <c r="AH8" s="203"/>
      <c r="AI8" s="23"/>
      <c r="AJ8" s="23"/>
      <c r="AK8" s="23"/>
    </row>
    <row r="9" spans="1:38" s="5" customFormat="1" x14ac:dyDescent="0.25">
      <c r="A9" s="77" t="s">
        <v>2</v>
      </c>
      <c r="B9" s="191" t="s">
        <v>153</v>
      </c>
      <c r="C9" s="189" t="s">
        <v>19</v>
      </c>
      <c r="D9" s="190" t="s">
        <v>98</v>
      </c>
      <c r="E9" s="29">
        <f t="shared" si="1"/>
        <v>463629.32</v>
      </c>
      <c r="F9" s="139">
        <f t="shared" si="0"/>
        <v>79313.069999999992</v>
      </c>
      <c r="G9" s="270">
        <v>0</v>
      </c>
      <c r="H9" s="270">
        <v>0</v>
      </c>
      <c r="I9" s="270">
        <v>0</v>
      </c>
      <c r="J9" s="195">
        <v>0</v>
      </c>
      <c r="K9" s="265">
        <v>0</v>
      </c>
      <c r="L9" s="251">
        <v>0</v>
      </c>
      <c r="M9" s="121"/>
      <c r="N9" s="269">
        <v>159215</v>
      </c>
      <c r="O9" s="269">
        <v>73255.31</v>
      </c>
      <c r="P9" s="265">
        <v>0</v>
      </c>
      <c r="Q9" s="265">
        <v>31888</v>
      </c>
      <c r="R9" s="268">
        <v>6057.76</v>
      </c>
      <c r="S9" s="265">
        <v>0</v>
      </c>
      <c r="T9" s="63"/>
      <c r="U9" s="44">
        <f t="shared" si="2"/>
        <v>0</v>
      </c>
      <c r="V9" s="44"/>
      <c r="W9" s="44"/>
      <c r="X9" s="44"/>
      <c r="Y9" s="152"/>
      <c r="Z9" s="238"/>
      <c r="AA9" s="229"/>
      <c r="AB9" s="152"/>
      <c r="AC9" s="152"/>
      <c r="AD9" s="214"/>
      <c r="AE9" s="142"/>
      <c r="AF9" s="200">
        <v>19591.319999999996</v>
      </c>
      <c r="AG9" s="58"/>
      <c r="AH9" s="203">
        <v>252935</v>
      </c>
      <c r="AI9" s="23"/>
      <c r="AJ9" s="23"/>
      <c r="AK9" s="72"/>
    </row>
    <row r="10" spans="1:38" s="5" customFormat="1" ht="14.4" customHeight="1" x14ac:dyDescent="0.25">
      <c r="A10" s="77" t="s">
        <v>7</v>
      </c>
      <c r="B10" s="191" t="s">
        <v>44</v>
      </c>
      <c r="C10" s="189" t="s">
        <v>75</v>
      </c>
      <c r="D10" s="190" t="s">
        <v>74</v>
      </c>
      <c r="E10" s="29">
        <f t="shared" si="1"/>
        <v>66773.103440000006</v>
      </c>
      <c r="F10" s="139">
        <f t="shared" si="0"/>
        <v>23884</v>
      </c>
      <c r="G10" s="270">
        <v>0</v>
      </c>
      <c r="H10" s="270">
        <v>0</v>
      </c>
      <c r="I10" s="270">
        <v>1319.4999999999998</v>
      </c>
      <c r="J10" s="195">
        <v>54810</v>
      </c>
      <c r="K10" s="265">
        <v>23884</v>
      </c>
      <c r="L10" s="251">
        <v>0</v>
      </c>
      <c r="M10" s="123"/>
      <c r="N10" s="269">
        <v>0</v>
      </c>
      <c r="O10" s="269">
        <v>0</v>
      </c>
      <c r="P10" s="265">
        <v>0</v>
      </c>
      <c r="Q10" s="265">
        <v>0</v>
      </c>
      <c r="R10" s="268">
        <v>0</v>
      </c>
      <c r="S10" s="265">
        <v>2944</v>
      </c>
      <c r="T10" s="177"/>
      <c r="U10" s="32">
        <f t="shared" si="2"/>
        <v>0</v>
      </c>
      <c r="V10" s="32"/>
      <c r="W10" s="32"/>
      <c r="X10" s="32"/>
      <c r="Y10" s="74"/>
      <c r="Z10" s="237"/>
      <c r="AA10" s="228"/>
      <c r="AB10" s="74"/>
      <c r="AC10" s="74"/>
      <c r="AD10" s="213"/>
      <c r="AE10" s="142"/>
      <c r="AF10" s="200">
        <v>7699.6034400000008</v>
      </c>
      <c r="AG10" s="49"/>
      <c r="AH10" s="203"/>
      <c r="AI10" s="23"/>
      <c r="AJ10" s="23"/>
      <c r="AK10" s="23"/>
    </row>
    <row r="11" spans="1:38" s="5" customFormat="1" x14ac:dyDescent="0.25">
      <c r="A11" s="77" t="s">
        <v>13</v>
      </c>
      <c r="B11" s="191" t="s">
        <v>45</v>
      </c>
      <c r="C11" s="189" t="s">
        <v>75</v>
      </c>
      <c r="D11" s="190" t="s">
        <v>74</v>
      </c>
      <c r="E11" s="29">
        <f t="shared" si="1"/>
        <v>529846.86533645203</v>
      </c>
      <c r="F11" s="139">
        <f t="shared" si="0"/>
        <v>286560.96999999997</v>
      </c>
      <c r="G11" s="270">
        <v>69020</v>
      </c>
      <c r="H11" s="270">
        <v>23883.9</v>
      </c>
      <c r="I11" s="270">
        <v>1979.2499999999998</v>
      </c>
      <c r="J11" s="195">
        <v>0</v>
      </c>
      <c r="K11" s="265">
        <v>0</v>
      </c>
      <c r="L11" s="251">
        <v>0</v>
      </c>
      <c r="M11" s="123"/>
      <c r="N11" s="269">
        <v>197709</v>
      </c>
      <c r="O11" s="269">
        <v>73255.31</v>
      </c>
      <c r="P11" s="265">
        <v>0</v>
      </c>
      <c r="Q11" s="265">
        <v>26510</v>
      </c>
      <c r="R11" s="268">
        <v>6057.76</v>
      </c>
      <c r="S11" s="265">
        <v>3248</v>
      </c>
      <c r="T11" s="177"/>
      <c r="U11" s="32">
        <f t="shared" si="2"/>
        <v>0</v>
      </c>
      <c r="V11" s="32"/>
      <c r="W11" s="32"/>
      <c r="X11" s="32"/>
      <c r="Y11" s="74"/>
      <c r="Z11" s="237"/>
      <c r="AA11" s="228"/>
      <c r="AB11" s="74"/>
      <c r="AC11" s="74"/>
      <c r="AD11" s="213"/>
      <c r="AE11" s="142"/>
      <c r="AF11" s="200">
        <v>231380.61533645206</v>
      </c>
      <c r="AG11" s="50">
        <v>183364</v>
      </c>
      <c r="AH11" s="203"/>
      <c r="AI11" s="23"/>
      <c r="AJ11" s="23"/>
      <c r="AK11" s="23"/>
    </row>
    <row r="12" spans="1:38" s="5" customFormat="1" x14ac:dyDescent="0.25">
      <c r="A12" s="77" t="s">
        <v>35</v>
      </c>
      <c r="B12" s="192" t="s">
        <v>46</v>
      </c>
      <c r="C12" s="189" t="s">
        <v>162</v>
      </c>
      <c r="D12" s="190" t="s">
        <v>80</v>
      </c>
      <c r="E12" s="29">
        <f t="shared" si="1"/>
        <v>2588</v>
      </c>
      <c r="F12" s="139">
        <f t="shared" si="0"/>
        <v>0</v>
      </c>
      <c r="G12" s="270">
        <v>0</v>
      </c>
      <c r="H12" s="270">
        <v>0</v>
      </c>
      <c r="I12" s="270">
        <v>0</v>
      </c>
      <c r="J12" s="195">
        <v>0</v>
      </c>
      <c r="K12" s="265">
        <v>0</v>
      </c>
      <c r="L12" s="251">
        <v>0</v>
      </c>
      <c r="M12" s="123"/>
      <c r="N12" s="269">
        <v>0</v>
      </c>
      <c r="O12" s="269">
        <v>0</v>
      </c>
      <c r="P12" s="265">
        <v>0</v>
      </c>
      <c r="Q12" s="265">
        <v>0</v>
      </c>
      <c r="R12" s="268">
        <v>0</v>
      </c>
      <c r="S12" s="265">
        <v>2588</v>
      </c>
      <c r="T12" s="177"/>
      <c r="U12" s="32">
        <f t="shared" si="2"/>
        <v>0</v>
      </c>
      <c r="V12" s="32"/>
      <c r="W12" s="32"/>
      <c r="X12" s="32"/>
      <c r="Y12" s="74"/>
      <c r="Z12" s="237"/>
      <c r="AA12" s="228"/>
      <c r="AB12" s="74"/>
      <c r="AC12" s="74"/>
      <c r="AD12" s="213"/>
      <c r="AE12" s="142"/>
      <c r="AF12" s="200"/>
      <c r="AG12" s="49"/>
      <c r="AH12" s="203"/>
      <c r="AI12" s="23"/>
      <c r="AJ12" s="23"/>
      <c r="AK12" s="23"/>
    </row>
    <row r="13" spans="1:38" s="5" customFormat="1" x14ac:dyDescent="0.25">
      <c r="A13" s="77" t="s">
        <v>21</v>
      </c>
      <c r="B13" s="191" t="s">
        <v>47</v>
      </c>
      <c r="C13" s="189" t="s">
        <v>74</v>
      </c>
      <c r="D13" s="190" t="s">
        <v>79</v>
      </c>
      <c r="E13" s="29">
        <f t="shared" si="1"/>
        <v>397285.06070048327</v>
      </c>
      <c r="F13" s="139">
        <f t="shared" si="0"/>
        <v>137674.78000000003</v>
      </c>
      <c r="G13" s="270">
        <v>219239.99999999997</v>
      </c>
      <c r="H13" s="270">
        <v>95535.6</v>
      </c>
      <c r="I13" s="270">
        <v>3958.4999999999995</v>
      </c>
      <c r="J13" s="195">
        <v>0</v>
      </c>
      <c r="K13" s="265">
        <v>0</v>
      </c>
      <c r="L13" s="251">
        <v>0</v>
      </c>
      <c r="M13" s="121"/>
      <c r="N13" s="269">
        <v>91349.999999999985</v>
      </c>
      <c r="O13" s="269">
        <v>39110.300000000003</v>
      </c>
      <c r="P13" s="265">
        <v>45000</v>
      </c>
      <c r="Q13" s="265">
        <v>17086</v>
      </c>
      <c r="R13" s="268">
        <v>3028.88</v>
      </c>
      <c r="S13" s="265">
        <v>0</v>
      </c>
      <c r="T13" s="177"/>
      <c r="U13" s="32">
        <f t="shared" si="2"/>
        <v>0</v>
      </c>
      <c r="V13" s="32"/>
      <c r="W13" s="32"/>
      <c r="X13" s="32"/>
      <c r="Y13" s="74"/>
      <c r="Z13" s="237"/>
      <c r="AA13" s="228"/>
      <c r="AB13" s="74"/>
      <c r="AC13" s="74"/>
      <c r="AD13" s="213"/>
      <c r="AE13" s="142"/>
      <c r="AF13" s="200">
        <f>13911.5607004833+6739</f>
        <v>20650.5607004833</v>
      </c>
      <c r="AG13" s="61"/>
      <c r="AH13" s="203"/>
      <c r="AI13" s="23"/>
      <c r="AJ13" s="23"/>
      <c r="AK13" s="23"/>
    </row>
    <row r="14" spans="1:38" s="5" customFormat="1" x14ac:dyDescent="0.25">
      <c r="A14" s="77" t="s">
        <v>30</v>
      </c>
      <c r="B14" s="192" t="s">
        <v>48</v>
      </c>
      <c r="C14" s="189" t="s">
        <v>76</v>
      </c>
      <c r="D14" s="190" t="s">
        <v>80</v>
      </c>
      <c r="E14" s="29">
        <f t="shared" si="1"/>
        <v>430997.28153600002</v>
      </c>
      <c r="F14" s="139">
        <f t="shared" si="0"/>
        <v>102475.11</v>
      </c>
      <c r="G14" s="270">
        <v>0</v>
      </c>
      <c r="H14" s="270">
        <v>0</v>
      </c>
      <c r="I14" s="270">
        <v>0</v>
      </c>
      <c r="J14" s="195">
        <v>0</v>
      </c>
      <c r="K14" s="265">
        <v>0</v>
      </c>
      <c r="L14" s="251">
        <v>0</v>
      </c>
      <c r="M14" s="123"/>
      <c r="N14" s="269">
        <v>294151</v>
      </c>
      <c r="O14" s="269">
        <v>99446.23</v>
      </c>
      <c r="P14" s="265">
        <v>0</v>
      </c>
      <c r="Q14" s="265">
        <v>19351</v>
      </c>
      <c r="R14" s="268">
        <v>3028.88</v>
      </c>
      <c r="S14" s="265">
        <v>0</v>
      </c>
      <c r="T14" s="177"/>
      <c r="U14" s="32">
        <f t="shared" si="2"/>
        <v>0</v>
      </c>
      <c r="V14" s="32"/>
      <c r="W14" s="32"/>
      <c r="X14" s="32"/>
      <c r="Y14" s="74"/>
      <c r="Z14" s="237"/>
      <c r="AA14" s="228">
        <v>109280</v>
      </c>
      <c r="AB14" s="74"/>
      <c r="AC14" s="74"/>
      <c r="AD14" s="213"/>
      <c r="AE14" s="142"/>
      <c r="AF14" s="200">
        <v>8215.2815359999986</v>
      </c>
      <c r="AG14" s="58"/>
      <c r="AH14" s="203"/>
      <c r="AI14" s="23"/>
      <c r="AJ14" s="23"/>
      <c r="AK14" s="23"/>
    </row>
    <row r="15" spans="1:38" s="5" customFormat="1" x14ac:dyDescent="0.25">
      <c r="A15" s="77" t="s">
        <v>12</v>
      </c>
      <c r="B15" s="188" t="s">
        <v>49</v>
      </c>
      <c r="C15" s="189" t="s">
        <v>74</v>
      </c>
      <c r="D15" s="190" t="s">
        <v>98</v>
      </c>
      <c r="E15" s="29">
        <f t="shared" si="1"/>
        <v>321898.4808913148</v>
      </c>
      <c r="F15" s="139">
        <f t="shared" si="0"/>
        <v>23883.9</v>
      </c>
      <c r="G15" s="270">
        <v>0</v>
      </c>
      <c r="H15" s="270">
        <v>0</v>
      </c>
      <c r="I15" s="270">
        <v>1319.4999999999998</v>
      </c>
      <c r="J15" s="195">
        <v>0</v>
      </c>
      <c r="K15" s="265">
        <v>0</v>
      </c>
      <c r="L15" s="251">
        <v>0</v>
      </c>
      <c r="M15" s="123"/>
      <c r="N15" s="269">
        <v>84244.999999999985</v>
      </c>
      <c r="O15" s="269">
        <v>23883.9</v>
      </c>
      <c r="P15" s="265">
        <v>20300</v>
      </c>
      <c r="Q15" s="265">
        <v>0</v>
      </c>
      <c r="R15" s="268">
        <v>0</v>
      </c>
      <c r="S15" s="265">
        <v>0</v>
      </c>
      <c r="T15" s="63"/>
      <c r="U15" s="44">
        <f t="shared" si="2"/>
        <v>0</v>
      </c>
      <c r="V15" s="44"/>
      <c r="W15" s="44"/>
      <c r="X15" s="44"/>
      <c r="Y15" s="152"/>
      <c r="Z15" s="238"/>
      <c r="AA15" s="229"/>
      <c r="AB15" s="152"/>
      <c r="AC15" s="152"/>
      <c r="AD15" s="214"/>
      <c r="AE15" s="142">
        <v>180999</v>
      </c>
      <c r="AF15" s="200">
        <v>35034.980891314786</v>
      </c>
      <c r="AG15" s="58"/>
      <c r="AH15" s="203"/>
      <c r="AI15" s="23"/>
      <c r="AJ15" s="23"/>
      <c r="AK15" s="72"/>
    </row>
    <row r="16" spans="1:38" s="5" customFormat="1" x14ac:dyDescent="0.25">
      <c r="A16" s="77" t="s">
        <v>8</v>
      </c>
      <c r="B16" s="192" t="s">
        <v>50</v>
      </c>
      <c r="C16" s="189" t="s">
        <v>74</v>
      </c>
      <c r="D16" s="190" t="s">
        <v>98</v>
      </c>
      <c r="E16" s="29">
        <f t="shared" si="1"/>
        <v>331149.69104730664</v>
      </c>
      <c r="F16" s="139">
        <f t="shared" si="0"/>
        <v>71793.760000000009</v>
      </c>
      <c r="G16" s="270">
        <v>0</v>
      </c>
      <c r="H16" s="270">
        <v>0</v>
      </c>
      <c r="I16" s="270">
        <v>1319.4999999999998</v>
      </c>
      <c r="J16" s="195">
        <v>0</v>
      </c>
      <c r="K16" s="265">
        <v>0</v>
      </c>
      <c r="L16" s="251">
        <v>0</v>
      </c>
      <c r="M16" s="123"/>
      <c r="N16" s="269">
        <v>206044.99999999997</v>
      </c>
      <c r="O16" s="269">
        <v>68764.88</v>
      </c>
      <c r="P16" s="265">
        <v>20300</v>
      </c>
      <c r="Q16" s="265">
        <v>12848</v>
      </c>
      <c r="R16" s="268">
        <v>3028.88</v>
      </c>
      <c r="S16" s="265">
        <v>0</v>
      </c>
      <c r="T16" s="64">
        <v>86111</v>
      </c>
      <c r="U16" s="18">
        <f t="shared" si="2"/>
        <v>0</v>
      </c>
      <c r="V16" s="18"/>
      <c r="W16" s="18"/>
      <c r="X16" s="18"/>
      <c r="Y16" s="31"/>
      <c r="Z16" s="235"/>
      <c r="AA16" s="224"/>
      <c r="AB16" s="31"/>
      <c r="AC16" s="31"/>
      <c r="AD16" s="213"/>
      <c r="AE16" s="142"/>
      <c r="AF16" s="200">
        <v>4526.1910473066091</v>
      </c>
      <c r="AG16" s="58"/>
      <c r="AH16" s="203"/>
      <c r="AI16" s="23"/>
      <c r="AJ16" s="23"/>
      <c r="AK16" s="23"/>
    </row>
    <row r="17" spans="1:38" s="5" customFormat="1" ht="14.4" customHeight="1" x14ac:dyDescent="0.25">
      <c r="A17" s="77" t="s">
        <v>42</v>
      </c>
      <c r="B17" s="192" t="s">
        <v>154</v>
      </c>
      <c r="C17" s="189" t="s">
        <v>163</v>
      </c>
      <c r="D17" s="190" t="s">
        <v>79</v>
      </c>
      <c r="E17" s="29">
        <f t="shared" si="1"/>
        <v>68005</v>
      </c>
      <c r="F17" s="139">
        <f t="shared" si="0"/>
        <v>53538.48</v>
      </c>
      <c r="G17" s="270">
        <v>0</v>
      </c>
      <c r="H17" s="270">
        <v>0</v>
      </c>
      <c r="I17" s="270">
        <v>0</v>
      </c>
      <c r="J17" s="195">
        <v>0</v>
      </c>
      <c r="K17" s="265">
        <v>0</v>
      </c>
      <c r="L17" s="251">
        <v>0</v>
      </c>
      <c r="M17" s="123"/>
      <c r="N17" s="269">
        <v>64959.999999999993</v>
      </c>
      <c r="O17" s="269">
        <v>53538.48</v>
      </c>
      <c r="P17" s="265">
        <v>0</v>
      </c>
      <c r="Q17" s="265">
        <v>0</v>
      </c>
      <c r="R17" s="268">
        <v>0</v>
      </c>
      <c r="S17" s="265">
        <v>3045</v>
      </c>
      <c r="T17" s="177"/>
      <c r="U17" s="32">
        <f t="shared" si="2"/>
        <v>0</v>
      </c>
      <c r="V17" s="32"/>
      <c r="W17" s="32"/>
      <c r="X17" s="32"/>
      <c r="Y17" s="74"/>
      <c r="Z17" s="237"/>
      <c r="AA17" s="228"/>
      <c r="AB17" s="74"/>
      <c r="AC17" s="74"/>
      <c r="AD17" s="213"/>
      <c r="AE17" s="142"/>
      <c r="AF17" s="200"/>
      <c r="AG17" s="61"/>
      <c r="AH17" s="203"/>
      <c r="AI17" s="23"/>
      <c r="AJ17" s="23"/>
      <c r="AK17" s="23"/>
    </row>
    <row r="18" spans="1:38" s="5" customFormat="1" x14ac:dyDescent="0.25">
      <c r="A18" s="77" t="s">
        <v>43</v>
      </c>
      <c r="B18" s="191" t="s">
        <v>51</v>
      </c>
      <c r="C18" s="189" t="s">
        <v>74</v>
      </c>
      <c r="D18" s="190" t="s">
        <v>98</v>
      </c>
      <c r="E18" s="29">
        <f t="shared" si="1"/>
        <v>264610.80810901953</v>
      </c>
      <c r="F18" s="139">
        <f t="shared" si="0"/>
        <v>95535.6</v>
      </c>
      <c r="G18" s="270">
        <v>212642.49999999997</v>
      </c>
      <c r="H18" s="270">
        <v>95535.6</v>
      </c>
      <c r="I18" s="270">
        <v>5277.9999999999991</v>
      </c>
      <c r="J18" s="195">
        <v>0</v>
      </c>
      <c r="K18" s="265">
        <v>0</v>
      </c>
      <c r="L18" s="251">
        <v>0</v>
      </c>
      <c r="M18" s="123"/>
      <c r="N18" s="269">
        <v>0</v>
      </c>
      <c r="O18" s="269">
        <v>0</v>
      </c>
      <c r="P18" s="266">
        <v>45000</v>
      </c>
      <c r="Q18" s="265">
        <v>0</v>
      </c>
      <c r="R18" s="268">
        <v>0</v>
      </c>
      <c r="S18" s="265">
        <v>0</v>
      </c>
      <c r="T18" s="64"/>
      <c r="U18" s="18">
        <f t="shared" si="2"/>
        <v>0</v>
      </c>
      <c r="V18" s="18"/>
      <c r="W18" s="18"/>
      <c r="X18" s="18"/>
      <c r="Y18" s="31"/>
      <c r="Z18" s="235"/>
      <c r="AA18" s="224"/>
      <c r="AB18" s="31"/>
      <c r="AC18" s="31"/>
      <c r="AD18" s="213"/>
      <c r="AE18" s="142"/>
      <c r="AF18" s="200">
        <v>1690.3081090195446</v>
      </c>
      <c r="AG18" s="49"/>
      <c r="AH18" s="203"/>
      <c r="AI18" s="59"/>
      <c r="AJ18" s="23"/>
      <c r="AK18" s="23"/>
    </row>
    <row r="19" spans="1:38" s="5" customFormat="1" x14ac:dyDescent="0.25">
      <c r="A19" s="77" t="s">
        <v>25</v>
      </c>
      <c r="B19" s="191" t="s">
        <v>152</v>
      </c>
      <c r="C19" s="189" t="s">
        <v>75</v>
      </c>
      <c r="D19" s="190" t="s">
        <v>74</v>
      </c>
      <c r="E19" s="29">
        <f t="shared" si="1"/>
        <v>524763.2133686773</v>
      </c>
      <c r="F19" s="139">
        <f t="shared" si="0"/>
        <v>156593.38999999998</v>
      </c>
      <c r="G19" s="270">
        <v>410059.99999999994</v>
      </c>
      <c r="H19" s="270">
        <v>149074.07999999999</v>
      </c>
      <c r="I19" s="270">
        <v>9236.5</v>
      </c>
      <c r="J19" s="195">
        <v>0</v>
      </c>
      <c r="K19" s="265">
        <v>0</v>
      </c>
      <c r="L19" s="251">
        <v>40000</v>
      </c>
      <c r="M19" s="123"/>
      <c r="N19" s="269">
        <v>18270</v>
      </c>
      <c r="O19" s="269">
        <v>4490.43</v>
      </c>
      <c r="P19" s="265">
        <v>20300</v>
      </c>
      <c r="Q19" s="265">
        <v>18239</v>
      </c>
      <c r="R19" s="268">
        <v>3028.88</v>
      </c>
      <c r="S19" s="265">
        <v>1523</v>
      </c>
      <c r="T19" s="177"/>
      <c r="U19" s="32">
        <f>SUM(V19:Y19)</f>
        <v>0</v>
      </c>
      <c r="V19" s="32"/>
      <c r="W19" s="32"/>
      <c r="X19" s="32"/>
      <c r="Y19" s="74"/>
      <c r="Z19" s="237"/>
      <c r="AA19" s="228"/>
      <c r="AB19" s="74"/>
      <c r="AC19" s="74"/>
      <c r="AD19" s="213"/>
      <c r="AE19" s="142"/>
      <c r="AF19" s="200">
        <v>7134.7133686773086</v>
      </c>
      <c r="AG19" s="61"/>
      <c r="AH19" s="203"/>
      <c r="AI19" s="23"/>
      <c r="AJ19" s="23"/>
      <c r="AK19" s="23"/>
    </row>
    <row r="20" spans="1:38" s="5" customFormat="1" x14ac:dyDescent="0.25">
      <c r="A20" s="77" t="s">
        <v>34</v>
      </c>
      <c r="B20" s="188" t="s">
        <v>155</v>
      </c>
      <c r="C20" s="189" t="s">
        <v>19</v>
      </c>
      <c r="D20" s="190" t="s">
        <v>98</v>
      </c>
      <c r="E20" s="29">
        <f t="shared" si="1"/>
        <v>214708</v>
      </c>
      <c r="F20" s="139">
        <f t="shared" si="0"/>
        <v>0</v>
      </c>
      <c r="G20" s="270">
        <v>0</v>
      </c>
      <c r="H20" s="270">
        <v>0</v>
      </c>
      <c r="I20" s="270">
        <v>0</v>
      </c>
      <c r="J20" s="195">
        <v>0</v>
      </c>
      <c r="K20" s="265">
        <v>0</v>
      </c>
      <c r="L20" s="251">
        <v>0</v>
      </c>
      <c r="M20" s="123"/>
      <c r="N20" s="269">
        <v>0</v>
      </c>
      <c r="O20" s="269">
        <v>0</v>
      </c>
      <c r="P20" s="265">
        <v>0</v>
      </c>
      <c r="Q20" s="265">
        <v>0</v>
      </c>
      <c r="R20" s="268">
        <v>0</v>
      </c>
      <c r="S20" s="265">
        <v>1218</v>
      </c>
      <c r="T20" s="64"/>
      <c r="U20" s="18">
        <f t="shared" si="2"/>
        <v>0</v>
      </c>
      <c r="V20" s="18"/>
      <c r="W20" s="18"/>
      <c r="X20" s="18"/>
      <c r="Y20" s="31"/>
      <c r="Z20" s="235"/>
      <c r="AA20" s="224"/>
      <c r="AB20" s="31"/>
      <c r="AC20" s="31"/>
      <c r="AD20" s="213"/>
      <c r="AE20" s="142"/>
      <c r="AF20" s="200"/>
      <c r="AG20" s="61"/>
      <c r="AH20" s="203">
        <v>213490</v>
      </c>
      <c r="AI20" s="23"/>
      <c r="AJ20" s="23"/>
      <c r="AK20" s="23"/>
    </row>
    <row r="21" spans="1:38" s="5" customFormat="1" x14ac:dyDescent="0.25">
      <c r="A21" s="77" t="s">
        <v>3</v>
      </c>
      <c r="B21" s="188" t="s">
        <v>53</v>
      </c>
      <c r="C21" s="189" t="s">
        <v>19</v>
      </c>
      <c r="D21" s="190" t="s">
        <v>98</v>
      </c>
      <c r="E21" s="29">
        <f t="shared" si="1"/>
        <v>934905.51765894331</v>
      </c>
      <c r="F21" s="139">
        <f t="shared" si="0"/>
        <v>165252.96999999997</v>
      </c>
      <c r="G21" s="270">
        <v>12179.999999999998</v>
      </c>
      <c r="H21" s="270">
        <v>23883.9</v>
      </c>
      <c r="I21" s="270">
        <v>3958.4999999999995</v>
      </c>
      <c r="J21" s="195">
        <v>0</v>
      </c>
      <c r="K21" s="265">
        <v>0</v>
      </c>
      <c r="L21" s="251">
        <v>0</v>
      </c>
      <c r="M21" s="123"/>
      <c r="N21" s="269">
        <v>196402.49999999997</v>
      </c>
      <c r="O21" s="269">
        <v>73255.31</v>
      </c>
      <c r="P21" s="265">
        <v>20300</v>
      </c>
      <c r="Q21" s="265">
        <v>37071</v>
      </c>
      <c r="R21" s="268">
        <v>6057.76</v>
      </c>
      <c r="S21" s="265">
        <v>0</v>
      </c>
      <c r="T21" s="64">
        <v>176781</v>
      </c>
      <c r="U21" s="18">
        <f t="shared" si="2"/>
        <v>0</v>
      </c>
      <c r="V21" s="18"/>
      <c r="W21" s="18"/>
      <c r="X21" s="18"/>
      <c r="Y21" s="31"/>
      <c r="Z21" s="235"/>
      <c r="AA21" s="224">
        <v>113246</v>
      </c>
      <c r="AB21" s="31"/>
      <c r="AC21" s="31"/>
      <c r="AD21" s="213">
        <v>121011.33200000001</v>
      </c>
      <c r="AE21" s="142"/>
      <c r="AF21" s="200">
        <v>225155.1856589432</v>
      </c>
      <c r="AG21" s="61">
        <v>62056</v>
      </c>
      <c r="AH21" s="203">
        <v>28800</v>
      </c>
      <c r="AI21" s="23"/>
      <c r="AJ21" s="23"/>
      <c r="AK21" s="23"/>
    </row>
    <row r="22" spans="1:38" s="5" customFormat="1" x14ac:dyDescent="0.25">
      <c r="A22" s="77" t="s">
        <v>52</v>
      </c>
      <c r="B22" s="188" t="s">
        <v>156</v>
      </c>
      <c r="C22" s="189" t="s">
        <v>19</v>
      </c>
      <c r="D22" s="190" t="s">
        <v>98</v>
      </c>
      <c r="E22" s="29">
        <f t="shared" si="1"/>
        <v>4263</v>
      </c>
      <c r="F22" s="139">
        <f t="shared" si="0"/>
        <v>0</v>
      </c>
      <c r="G22" s="270">
        <v>0</v>
      </c>
      <c r="H22" s="270">
        <v>0</v>
      </c>
      <c r="I22" s="270">
        <v>0</v>
      </c>
      <c r="J22" s="195">
        <v>0</v>
      </c>
      <c r="K22" s="265">
        <v>0</v>
      </c>
      <c r="L22" s="251">
        <v>0</v>
      </c>
      <c r="M22" s="123"/>
      <c r="N22" s="269">
        <v>0</v>
      </c>
      <c r="O22" s="269">
        <v>0</v>
      </c>
      <c r="P22" s="265">
        <v>0</v>
      </c>
      <c r="Q22" s="265">
        <v>0</v>
      </c>
      <c r="R22" s="268">
        <v>0</v>
      </c>
      <c r="S22" s="265">
        <v>4263</v>
      </c>
      <c r="T22" s="64"/>
      <c r="U22" s="18">
        <f t="shared" si="2"/>
        <v>0</v>
      </c>
      <c r="V22" s="18"/>
      <c r="W22" s="18"/>
      <c r="X22" s="18"/>
      <c r="Y22" s="31"/>
      <c r="Z22" s="235"/>
      <c r="AA22" s="224"/>
      <c r="AB22" s="31"/>
      <c r="AC22" s="31"/>
      <c r="AD22" s="213"/>
      <c r="AE22" s="142"/>
      <c r="AF22" s="200"/>
      <c r="AG22" s="61"/>
      <c r="AH22" s="203"/>
      <c r="AI22" s="23"/>
      <c r="AJ22" s="23"/>
      <c r="AK22" s="23"/>
    </row>
    <row r="23" spans="1:38" s="5" customFormat="1" ht="15" customHeight="1" x14ac:dyDescent="0.3">
      <c r="A23" s="77" t="s">
        <v>55</v>
      </c>
      <c r="B23" s="191" t="s">
        <v>56</v>
      </c>
      <c r="C23" s="189" t="s">
        <v>74</v>
      </c>
      <c r="D23" s="190" t="s">
        <v>98</v>
      </c>
      <c r="E23" s="29">
        <f t="shared" si="1"/>
        <v>96275.904523937483</v>
      </c>
      <c r="F23" s="139">
        <f t="shared" si="0"/>
        <v>39110.300000000003</v>
      </c>
      <c r="G23" s="270">
        <v>0</v>
      </c>
      <c r="H23" s="270">
        <v>0</v>
      </c>
      <c r="I23" s="270">
        <v>0</v>
      </c>
      <c r="J23" s="195">
        <v>0</v>
      </c>
      <c r="K23" s="265">
        <v>0</v>
      </c>
      <c r="L23" s="251">
        <v>0</v>
      </c>
      <c r="M23" s="123"/>
      <c r="N23" s="269">
        <v>84752.499999999985</v>
      </c>
      <c r="O23" s="269">
        <v>39110.300000000003</v>
      </c>
      <c r="P23" s="265">
        <v>0</v>
      </c>
      <c r="Q23" s="265">
        <v>0</v>
      </c>
      <c r="R23" s="268">
        <v>0</v>
      </c>
      <c r="S23" s="265">
        <v>0</v>
      </c>
      <c r="T23" s="64"/>
      <c r="U23" s="18">
        <f t="shared" si="2"/>
        <v>0</v>
      </c>
      <c r="V23" s="18"/>
      <c r="W23" s="18"/>
      <c r="X23" s="18"/>
      <c r="Y23" s="31"/>
      <c r="Z23" s="235"/>
      <c r="AA23" s="224"/>
      <c r="AB23" s="31"/>
      <c r="AC23" s="31"/>
      <c r="AD23" s="213"/>
      <c r="AE23" s="142"/>
      <c r="AF23" s="200">
        <v>11523.404523937501</v>
      </c>
      <c r="AG23" s="58"/>
      <c r="AH23" s="203"/>
      <c r="AI23" s="16"/>
      <c r="AJ23" s="69"/>
      <c r="AK23" s="23"/>
    </row>
    <row r="24" spans="1:38" s="5" customFormat="1" x14ac:dyDescent="0.25">
      <c r="A24" s="77" t="s">
        <v>24</v>
      </c>
      <c r="B24" s="192" t="s">
        <v>54</v>
      </c>
      <c r="C24" s="189" t="s">
        <v>74</v>
      </c>
      <c r="D24" s="190" t="s">
        <v>79</v>
      </c>
      <c r="E24" s="29">
        <f t="shared" si="1"/>
        <v>140405.98988538241</v>
      </c>
      <c r="F24" s="139">
        <f t="shared" si="0"/>
        <v>65221.899999999994</v>
      </c>
      <c r="G24" s="270">
        <v>0</v>
      </c>
      <c r="H24" s="270">
        <v>0</v>
      </c>
      <c r="I24" s="270">
        <v>0</v>
      </c>
      <c r="J24" s="195">
        <v>0</v>
      </c>
      <c r="K24" s="265">
        <v>0</v>
      </c>
      <c r="L24" s="251">
        <v>0</v>
      </c>
      <c r="M24" s="123"/>
      <c r="N24" s="269">
        <v>120784.99999999999</v>
      </c>
      <c r="O24" s="269">
        <v>62193.02</v>
      </c>
      <c r="P24" s="265">
        <v>0</v>
      </c>
      <c r="Q24" s="265">
        <v>12695</v>
      </c>
      <c r="R24" s="268">
        <v>3028.88</v>
      </c>
      <c r="S24" s="265">
        <v>2842</v>
      </c>
      <c r="T24" s="177"/>
      <c r="U24" s="32">
        <f t="shared" si="2"/>
        <v>0</v>
      </c>
      <c r="V24" s="32"/>
      <c r="W24" s="32"/>
      <c r="X24" s="32"/>
      <c r="Y24" s="74"/>
      <c r="Z24" s="237"/>
      <c r="AA24" s="228"/>
      <c r="AB24" s="74"/>
      <c r="AC24" s="74"/>
      <c r="AD24" s="213"/>
      <c r="AE24" s="142"/>
      <c r="AF24" s="200">
        <v>4083.9898853823979</v>
      </c>
      <c r="AG24" s="58"/>
      <c r="AH24" s="203"/>
      <c r="AI24" s="23"/>
      <c r="AJ24" s="23"/>
      <c r="AK24" s="23"/>
    </row>
    <row r="25" spans="1:38" s="5" customFormat="1" x14ac:dyDescent="0.25">
      <c r="A25" s="77" t="s">
        <v>57</v>
      </c>
      <c r="B25" s="188" t="s">
        <v>151</v>
      </c>
      <c r="C25" s="189" t="s">
        <v>74</v>
      </c>
      <c r="D25" s="190" t="s">
        <v>79</v>
      </c>
      <c r="E25" s="29">
        <f t="shared" si="1"/>
        <v>206637.41346747117</v>
      </c>
      <c r="F25" s="139">
        <f t="shared" si="0"/>
        <v>71651.7</v>
      </c>
      <c r="G25" s="270">
        <v>159862.49999999997</v>
      </c>
      <c r="H25" s="270">
        <v>71651.7</v>
      </c>
      <c r="I25" s="270">
        <v>3958.4999999999995</v>
      </c>
      <c r="J25" s="195">
        <v>0</v>
      </c>
      <c r="K25" s="265">
        <v>0</v>
      </c>
      <c r="L25" s="251">
        <v>0</v>
      </c>
      <c r="M25" s="123"/>
      <c r="N25" s="269">
        <v>0</v>
      </c>
      <c r="O25" s="269">
        <v>0</v>
      </c>
      <c r="P25" s="265">
        <v>40600</v>
      </c>
      <c r="Q25" s="265">
        <v>0</v>
      </c>
      <c r="R25" s="268">
        <v>0</v>
      </c>
      <c r="S25" s="265">
        <v>0</v>
      </c>
      <c r="T25" s="177"/>
      <c r="U25" s="32">
        <f t="shared" si="2"/>
        <v>0</v>
      </c>
      <c r="V25" s="32"/>
      <c r="W25" s="32"/>
      <c r="X25" s="32"/>
      <c r="Y25" s="74"/>
      <c r="Z25" s="237"/>
      <c r="AA25" s="228"/>
      <c r="AB25" s="74"/>
      <c r="AC25" s="74"/>
      <c r="AD25" s="213"/>
      <c r="AE25" s="142"/>
      <c r="AF25" s="200">
        <v>2216.4134674711913</v>
      </c>
      <c r="AG25" s="58"/>
      <c r="AH25" s="203"/>
      <c r="AI25" s="23"/>
      <c r="AJ25" s="23"/>
      <c r="AK25" s="23"/>
    </row>
    <row r="26" spans="1:38" s="5" customFormat="1" x14ac:dyDescent="0.25">
      <c r="A26" s="77" t="s">
        <v>15</v>
      </c>
      <c r="B26" s="188" t="s">
        <v>58</v>
      </c>
      <c r="C26" s="189" t="s">
        <v>75</v>
      </c>
      <c r="D26" s="190" t="s">
        <v>74</v>
      </c>
      <c r="E26" s="29">
        <f t="shared" si="1"/>
        <v>508488.12496464205</v>
      </c>
      <c r="F26" s="139">
        <f t="shared" si="0"/>
        <v>127611.76000000001</v>
      </c>
      <c r="G26" s="270">
        <v>0</v>
      </c>
      <c r="H26" s="270">
        <v>0</v>
      </c>
      <c r="I26" s="270">
        <v>2638.9999999999995</v>
      </c>
      <c r="J26" s="195">
        <v>54810</v>
      </c>
      <c r="K26" s="265">
        <v>23884</v>
      </c>
      <c r="L26" s="251">
        <v>20300</v>
      </c>
      <c r="M26" s="123"/>
      <c r="N26" s="269">
        <v>166967.49999999997</v>
      </c>
      <c r="O26" s="269">
        <v>68764.88</v>
      </c>
      <c r="P26" s="265">
        <v>0</v>
      </c>
      <c r="Q26" s="265">
        <v>17498</v>
      </c>
      <c r="R26" s="268">
        <v>3028.88</v>
      </c>
      <c r="S26" s="265">
        <v>3045</v>
      </c>
      <c r="T26" s="177"/>
      <c r="U26" s="32">
        <f t="shared" si="2"/>
        <v>0</v>
      </c>
      <c r="V26" s="32"/>
      <c r="W26" s="32"/>
      <c r="X26" s="32"/>
      <c r="Y26" s="74"/>
      <c r="Z26" s="237"/>
      <c r="AA26" s="228"/>
      <c r="AB26" s="74"/>
      <c r="AC26" s="74"/>
      <c r="AD26" s="213"/>
      <c r="AE26" s="142">
        <v>153020</v>
      </c>
      <c r="AF26" s="200">
        <v>90208.624964642047</v>
      </c>
      <c r="AG26" s="49">
        <v>31934</v>
      </c>
      <c r="AH26" s="203"/>
      <c r="AI26" s="23"/>
      <c r="AJ26" s="23"/>
      <c r="AK26" s="23"/>
    </row>
    <row r="27" spans="1:38" s="5" customFormat="1" x14ac:dyDescent="0.25">
      <c r="A27" s="77" t="s">
        <v>147</v>
      </c>
      <c r="B27" s="188" t="s">
        <v>157</v>
      </c>
      <c r="C27" s="189" t="s">
        <v>76</v>
      </c>
      <c r="D27" s="190" t="s">
        <v>79</v>
      </c>
      <c r="E27" s="29">
        <f t="shared" si="1"/>
        <v>163712</v>
      </c>
      <c r="F27" s="139">
        <f t="shared" si="0"/>
        <v>31403.210000000003</v>
      </c>
      <c r="G27" s="270">
        <v>0</v>
      </c>
      <c r="H27" s="270">
        <v>0</v>
      </c>
      <c r="I27" s="270">
        <v>0</v>
      </c>
      <c r="J27" s="195">
        <v>0</v>
      </c>
      <c r="K27" s="265">
        <v>0</v>
      </c>
      <c r="L27" s="251">
        <v>0</v>
      </c>
      <c r="M27" s="123"/>
      <c r="N27" s="269">
        <v>123829.99999999999</v>
      </c>
      <c r="O27" s="269">
        <v>28374.33</v>
      </c>
      <c r="P27" s="265">
        <v>0</v>
      </c>
      <c r="Q27" s="265">
        <v>24973</v>
      </c>
      <c r="R27" s="268">
        <v>3028.88</v>
      </c>
      <c r="S27" s="265">
        <v>12708</v>
      </c>
      <c r="T27" s="177"/>
      <c r="U27" s="32">
        <f t="shared" si="2"/>
        <v>0</v>
      </c>
      <c r="V27" s="32"/>
      <c r="W27" s="32"/>
      <c r="X27" s="32"/>
      <c r="Y27" s="74"/>
      <c r="Z27" s="237"/>
      <c r="AA27" s="228"/>
      <c r="AB27" s="74"/>
      <c r="AC27" s="74"/>
      <c r="AD27" s="213"/>
      <c r="AE27" s="142"/>
      <c r="AF27" s="200">
        <v>2201</v>
      </c>
      <c r="AG27" s="61"/>
      <c r="AH27" s="203"/>
      <c r="AI27" s="23"/>
      <c r="AJ27" s="17"/>
      <c r="AK27" s="23"/>
    </row>
    <row r="28" spans="1:38" s="5" customFormat="1" x14ac:dyDescent="0.25">
      <c r="A28" s="77" t="s">
        <v>14</v>
      </c>
      <c r="B28" s="191" t="s">
        <v>59</v>
      </c>
      <c r="C28" s="189" t="s">
        <v>75</v>
      </c>
      <c r="D28" s="190" t="s">
        <v>74</v>
      </c>
      <c r="E28" s="29">
        <f t="shared" si="1"/>
        <v>468406.79701961885</v>
      </c>
      <c r="F28" s="139">
        <f t="shared" si="0"/>
        <v>113932.93999999999</v>
      </c>
      <c r="G28" s="270">
        <v>0</v>
      </c>
      <c r="H28" s="270">
        <v>0</v>
      </c>
      <c r="I28" s="270">
        <v>0</v>
      </c>
      <c r="J28" s="195">
        <v>0</v>
      </c>
      <c r="K28" s="265">
        <v>0</v>
      </c>
      <c r="L28" s="251">
        <v>0</v>
      </c>
      <c r="M28" s="123"/>
      <c r="N28" s="269">
        <v>234464.99999999997</v>
      </c>
      <c r="O28" s="269">
        <v>107875.18</v>
      </c>
      <c r="P28" s="265">
        <v>0</v>
      </c>
      <c r="Q28" s="265">
        <v>25945</v>
      </c>
      <c r="R28" s="268">
        <v>6057.76</v>
      </c>
      <c r="S28" s="265">
        <v>3248</v>
      </c>
      <c r="T28" s="177"/>
      <c r="U28" s="32">
        <f>SUM(V28:Y28)</f>
        <v>0</v>
      </c>
      <c r="V28" s="32"/>
      <c r="W28" s="32"/>
      <c r="X28" s="32"/>
      <c r="Y28" s="74"/>
      <c r="Z28" s="237"/>
      <c r="AA28" s="228">
        <v>16524</v>
      </c>
      <c r="AB28" s="74"/>
      <c r="AC28" s="74"/>
      <c r="AD28" s="213">
        <v>169025.52000000002</v>
      </c>
      <c r="AE28" s="142"/>
      <c r="AF28" s="200">
        <v>19199.277019618861</v>
      </c>
      <c r="AG28" s="79"/>
      <c r="AH28" s="203"/>
      <c r="AI28" s="23"/>
      <c r="AJ28" s="23"/>
      <c r="AK28" s="23"/>
    </row>
    <row r="29" spans="1:38" s="5" customFormat="1" x14ac:dyDescent="0.25">
      <c r="A29" s="77" t="s">
        <v>80</v>
      </c>
      <c r="B29" s="188" t="s">
        <v>150</v>
      </c>
      <c r="C29" s="189" t="s">
        <v>74</v>
      </c>
      <c r="D29" s="190" t="s">
        <v>79</v>
      </c>
      <c r="E29" s="29">
        <f t="shared" si="1"/>
        <v>255511.92365723709</v>
      </c>
      <c r="F29" s="139">
        <f t="shared" si="0"/>
        <v>23883.9</v>
      </c>
      <c r="G29" s="270">
        <v>0</v>
      </c>
      <c r="H29" s="270">
        <v>0</v>
      </c>
      <c r="I29" s="270">
        <v>0</v>
      </c>
      <c r="J29" s="195">
        <v>0</v>
      </c>
      <c r="K29" s="265">
        <v>0</v>
      </c>
      <c r="L29" s="251">
        <v>0</v>
      </c>
      <c r="M29" s="123"/>
      <c r="N29" s="269">
        <v>21314.999999999996</v>
      </c>
      <c r="O29" s="269">
        <v>23883.9</v>
      </c>
      <c r="P29" s="265">
        <v>0</v>
      </c>
      <c r="Q29" s="265">
        <v>0</v>
      </c>
      <c r="R29" s="268">
        <v>0</v>
      </c>
      <c r="S29" s="265">
        <v>0</v>
      </c>
      <c r="T29" s="177"/>
      <c r="U29" s="32">
        <f t="shared" si="2"/>
        <v>0</v>
      </c>
      <c r="V29" s="32"/>
      <c r="W29" s="32"/>
      <c r="X29" s="32"/>
      <c r="Y29" s="74"/>
      <c r="Z29" s="237">
        <v>232035.76995211199</v>
      </c>
      <c r="AA29" s="228"/>
      <c r="AB29" s="74"/>
      <c r="AC29" s="74"/>
      <c r="AD29" s="213"/>
      <c r="AE29" s="142"/>
      <c r="AF29" s="200">
        <v>2161.1537051250998</v>
      </c>
      <c r="AG29" s="61"/>
      <c r="AH29" s="203"/>
      <c r="AI29" s="23"/>
      <c r="AJ29" s="17"/>
      <c r="AK29" s="23"/>
    </row>
    <row r="30" spans="1:38" s="5" customFormat="1" x14ac:dyDescent="0.25">
      <c r="A30" s="77" t="s">
        <v>19</v>
      </c>
      <c r="B30" s="191" t="s">
        <v>60</v>
      </c>
      <c r="C30" s="189" t="s">
        <v>74</v>
      </c>
      <c r="D30" s="190" t="s">
        <v>79</v>
      </c>
      <c r="E30" s="29">
        <f t="shared" si="1"/>
        <v>407512.03024063999</v>
      </c>
      <c r="F30" s="139">
        <f t="shared" si="0"/>
        <v>163154.97</v>
      </c>
      <c r="G30" s="270">
        <v>0</v>
      </c>
      <c r="H30" s="270">
        <v>0</v>
      </c>
      <c r="I30" s="270">
        <v>2638.9999999999995</v>
      </c>
      <c r="J30" s="195">
        <v>0</v>
      </c>
      <c r="K30" s="265">
        <v>0</v>
      </c>
      <c r="L30" s="251">
        <v>0</v>
      </c>
      <c r="M30" s="123"/>
      <c r="N30" s="269">
        <v>232434.99999999997</v>
      </c>
      <c r="O30" s="269">
        <v>97139.21</v>
      </c>
      <c r="P30" s="265">
        <v>0</v>
      </c>
      <c r="Q30" s="265">
        <v>41365</v>
      </c>
      <c r="R30" s="268">
        <v>6057.76</v>
      </c>
      <c r="S30" s="265">
        <v>2994</v>
      </c>
      <c r="T30" s="177"/>
      <c r="U30" s="32">
        <f t="shared" si="2"/>
        <v>0</v>
      </c>
      <c r="V30" s="32"/>
      <c r="W30" s="32"/>
      <c r="X30" s="32"/>
      <c r="Y30" s="74"/>
      <c r="Z30" s="237"/>
      <c r="AA30" s="228"/>
      <c r="AB30" s="74"/>
      <c r="AC30" s="74"/>
      <c r="AD30" s="213"/>
      <c r="AE30" s="142"/>
      <c r="AF30" s="200">
        <v>128079.03024063999</v>
      </c>
      <c r="AG30" s="58">
        <v>59958</v>
      </c>
      <c r="AH30" s="203"/>
      <c r="AI30" s="23"/>
      <c r="AJ30" s="23"/>
      <c r="AK30" s="23"/>
    </row>
    <row r="31" spans="1:38" s="5" customFormat="1" x14ac:dyDescent="0.25">
      <c r="A31" s="77" t="s">
        <v>5</v>
      </c>
      <c r="B31" s="188" t="s">
        <v>158</v>
      </c>
      <c r="C31" s="189" t="s">
        <v>19</v>
      </c>
      <c r="D31" s="190" t="s">
        <v>98</v>
      </c>
      <c r="E31" s="29">
        <f t="shared" si="1"/>
        <v>353446.48399999994</v>
      </c>
      <c r="F31" s="139">
        <f t="shared" si="0"/>
        <v>34782</v>
      </c>
      <c r="G31" s="270">
        <v>0</v>
      </c>
      <c r="H31" s="270">
        <v>0</v>
      </c>
      <c r="I31" s="270">
        <v>0</v>
      </c>
      <c r="J31" s="195">
        <v>0</v>
      </c>
      <c r="K31" s="265">
        <v>0</v>
      </c>
      <c r="L31" s="251">
        <v>0</v>
      </c>
      <c r="M31" s="123"/>
      <c r="N31" s="269">
        <v>0</v>
      </c>
      <c r="O31" s="269">
        <v>0</v>
      </c>
      <c r="P31" s="265">
        <v>0</v>
      </c>
      <c r="Q31" s="265">
        <v>0</v>
      </c>
      <c r="R31" s="268">
        <v>0</v>
      </c>
      <c r="S31" s="265">
        <v>0</v>
      </c>
      <c r="T31" s="64"/>
      <c r="U31" s="18">
        <f t="shared" si="2"/>
        <v>0</v>
      </c>
      <c r="V31" s="18"/>
      <c r="W31" s="18"/>
      <c r="X31" s="18"/>
      <c r="Y31" s="31"/>
      <c r="Z31" s="235"/>
      <c r="AA31" s="224">
        <v>109921</v>
      </c>
      <c r="AB31" s="31"/>
      <c r="AC31" s="31"/>
      <c r="AD31" s="213"/>
      <c r="AE31" s="142"/>
      <c r="AF31" s="200">
        <v>125525.48399999997</v>
      </c>
      <c r="AG31" s="58">
        <v>34782</v>
      </c>
      <c r="AH31" s="203">
        <v>118000</v>
      </c>
      <c r="AI31" s="17"/>
      <c r="AJ31" s="23"/>
      <c r="AK31" s="23"/>
      <c r="AL31" s="65"/>
    </row>
    <row r="32" spans="1:38" s="5" customFormat="1" x14ac:dyDescent="0.25">
      <c r="A32" s="77" t="s">
        <v>10</v>
      </c>
      <c r="B32" s="188" t="s">
        <v>61</v>
      </c>
      <c r="C32" s="189" t="s">
        <v>19</v>
      </c>
      <c r="D32" s="190" t="s">
        <v>98</v>
      </c>
      <c r="E32" s="29">
        <f t="shared" si="1"/>
        <v>149300.78915491549</v>
      </c>
      <c r="F32" s="139">
        <f t="shared" si="0"/>
        <v>23883.9</v>
      </c>
      <c r="G32" s="270">
        <v>0</v>
      </c>
      <c r="H32" s="270">
        <v>0</v>
      </c>
      <c r="I32" s="270">
        <v>1319.4999999999998</v>
      </c>
      <c r="J32" s="195">
        <v>0</v>
      </c>
      <c r="K32" s="265">
        <v>0</v>
      </c>
      <c r="L32" s="251">
        <v>0</v>
      </c>
      <c r="M32" s="123"/>
      <c r="N32" s="269">
        <v>63944.999999999993</v>
      </c>
      <c r="O32" s="269">
        <v>23883.9</v>
      </c>
      <c r="P32" s="265">
        <v>0</v>
      </c>
      <c r="Q32" s="265">
        <v>0</v>
      </c>
      <c r="R32" s="268">
        <v>0</v>
      </c>
      <c r="S32" s="265">
        <v>2730</v>
      </c>
      <c r="T32" s="64"/>
      <c r="U32" s="18">
        <f t="shared" si="2"/>
        <v>0</v>
      </c>
      <c r="V32" s="18"/>
      <c r="W32" s="18"/>
      <c r="X32" s="18"/>
      <c r="Y32" s="31"/>
      <c r="Z32" s="235"/>
      <c r="AA32" s="224"/>
      <c r="AB32" s="31"/>
      <c r="AC32" s="31"/>
      <c r="AD32" s="213">
        <v>80446.390919999991</v>
      </c>
      <c r="AE32" s="142"/>
      <c r="AF32" s="200">
        <v>859.8982349155192</v>
      </c>
      <c r="AG32" s="61"/>
      <c r="AH32" s="203"/>
      <c r="AI32" s="23"/>
      <c r="AJ32" s="23"/>
      <c r="AK32" s="23"/>
    </row>
    <row r="33" spans="1:39" s="5" customFormat="1" ht="15" customHeight="1" x14ac:dyDescent="0.25">
      <c r="A33" s="77" t="s">
        <v>23</v>
      </c>
      <c r="B33" s="188" t="s">
        <v>63</v>
      </c>
      <c r="C33" s="189" t="s">
        <v>163</v>
      </c>
      <c r="D33" s="190" t="s">
        <v>79</v>
      </c>
      <c r="E33" s="29">
        <f t="shared" si="1"/>
        <v>577278.60473954398</v>
      </c>
      <c r="F33" s="139">
        <f t="shared" si="0"/>
        <v>50459.210000000006</v>
      </c>
      <c r="G33" s="270">
        <v>0</v>
      </c>
      <c r="H33" s="270">
        <v>0</v>
      </c>
      <c r="I33" s="270">
        <v>0</v>
      </c>
      <c r="J33" s="195">
        <v>0</v>
      </c>
      <c r="K33" s="265">
        <v>0</v>
      </c>
      <c r="L33" s="251">
        <v>0</v>
      </c>
      <c r="M33" s="123"/>
      <c r="N33" s="269">
        <v>106067.49999999999</v>
      </c>
      <c r="O33" s="269">
        <v>28374.33</v>
      </c>
      <c r="P33" s="265">
        <v>0</v>
      </c>
      <c r="Q33" s="265">
        <v>22771</v>
      </c>
      <c r="R33" s="268">
        <v>3028.88</v>
      </c>
      <c r="S33" s="265">
        <v>2558</v>
      </c>
      <c r="T33" s="177"/>
      <c r="U33" s="32">
        <f t="shared" si="2"/>
        <v>0</v>
      </c>
      <c r="V33" s="32"/>
      <c r="W33" s="32"/>
      <c r="X33" s="32"/>
      <c r="Y33" s="74"/>
      <c r="Z33" s="237">
        <v>176487.726742272</v>
      </c>
      <c r="AA33" s="228"/>
      <c r="AB33" s="74"/>
      <c r="AC33" s="74"/>
      <c r="AD33" s="213"/>
      <c r="AE33" s="142">
        <v>196262</v>
      </c>
      <c r="AF33" s="200">
        <v>73132.377997271993</v>
      </c>
      <c r="AG33" s="61">
        <v>19056</v>
      </c>
      <c r="AH33" s="203"/>
      <c r="AI33" s="23"/>
      <c r="AJ33" s="23"/>
      <c r="AK33" s="23"/>
    </row>
    <row r="34" spans="1:39" s="5" customFormat="1" ht="14.4" customHeight="1" x14ac:dyDescent="0.25">
      <c r="A34" s="77" t="s">
        <v>27</v>
      </c>
      <c r="B34" s="188" t="s">
        <v>64</v>
      </c>
      <c r="C34" s="189" t="s">
        <v>162</v>
      </c>
      <c r="D34" s="190" t="s">
        <v>80</v>
      </c>
      <c r="E34" s="29">
        <f t="shared" si="1"/>
        <v>78006.766319999995</v>
      </c>
      <c r="F34" s="139">
        <f t="shared" si="0"/>
        <v>29654.58</v>
      </c>
      <c r="G34" s="270">
        <v>0</v>
      </c>
      <c r="H34" s="270">
        <v>0</v>
      </c>
      <c r="I34" s="270">
        <v>0</v>
      </c>
      <c r="J34" s="195">
        <v>0</v>
      </c>
      <c r="K34" s="265">
        <v>0</v>
      </c>
      <c r="L34" s="251">
        <v>0</v>
      </c>
      <c r="M34" s="123"/>
      <c r="N34" s="269">
        <v>64452.499999999993</v>
      </c>
      <c r="O34" s="269">
        <v>29654.58</v>
      </c>
      <c r="P34" s="265">
        <v>0</v>
      </c>
      <c r="Q34" s="265">
        <v>0</v>
      </c>
      <c r="R34" s="268">
        <v>0</v>
      </c>
      <c r="S34" s="265">
        <v>4872</v>
      </c>
      <c r="T34" s="177"/>
      <c r="U34" s="32">
        <f t="shared" si="2"/>
        <v>0</v>
      </c>
      <c r="V34" s="32"/>
      <c r="W34" s="32"/>
      <c r="X34" s="32"/>
      <c r="Y34" s="74"/>
      <c r="Z34" s="237"/>
      <c r="AA34" s="228"/>
      <c r="AB34" s="74"/>
      <c r="AC34" s="74"/>
      <c r="AD34" s="213"/>
      <c r="AE34" s="142"/>
      <c r="AF34" s="200">
        <v>8682.2663200000006</v>
      </c>
      <c r="AG34" s="58"/>
      <c r="AH34" s="203"/>
      <c r="AI34" s="23"/>
      <c r="AJ34" s="23"/>
      <c r="AK34" s="23"/>
    </row>
    <row r="35" spans="1:39" s="5" customFormat="1" x14ac:dyDescent="0.25">
      <c r="A35" s="77" t="s">
        <v>4</v>
      </c>
      <c r="B35" s="191" t="s">
        <v>65</v>
      </c>
      <c r="C35" s="189" t="s">
        <v>19</v>
      </c>
      <c r="D35" s="190" t="s">
        <v>98</v>
      </c>
      <c r="E35" s="29">
        <f t="shared" si="1"/>
        <v>630961.62879720773</v>
      </c>
      <c r="F35" s="139">
        <f t="shared" si="0"/>
        <v>89907.080000000016</v>
      </c>
      <c r="G35" s="270">
        <v>55317.499999999993</v>
      </c>
      <c r="H35" s="270">
        <v>23883.9</v>
      </c>
      <c r="I35" s="270">
        <v>3298.7499999999995</v>
      </c>
      <c r="J35" s="195">
        <v>67498</v>
      </c>
      <c r="K35" s="265">
        <v>23884</v>
      </c>
      <c r="L35" s="251">
        <v>0</v>
      </c>
      <c r="M35" s="123"/>
      <c r="N35" s="269">
        <v>113679.99999999999</v>
      </c>
      <c r="O35" s="269">
        <v>39110.300000000003</v>
      </c>
      <c r="P35" s="265">
        <v>0</v>
      </c>
      <c r="Q35" s="265">
        <v>14989</v>
      </c>
      <c r="R35" s="268">
        <v>3028.88</v>
      </c>
      <c r="S35" s="265">
        <v>2121</v>
      </c>
      <c r="T35" s="64"/>
      <c r="U35" s="18">
        <f t="shared" si="2"/>
        <v>0</v>
      </c>
      <c r="V35" s="18"/>
      <c r="W35" s="18"/>
      <c r="X35" s="18"/>
      <c r="Y35" s="31"/>
      <c r="Z35" s="235"/>
      <c r="AA35" s="224"/>
      <c r="AB35" s="31"/>
      <c r="AC35" s="31"/>
      <c r="AD35" s="213">
        <v>28000</v>
      </c>
      <c r="AE35" s="142">
        <v>111968</v>
      </c>
      <c r="AF35" s="200">
        <v>2304.3787972077625</v>
      </c>
      <c r="AG35" s="58"/>
      <c r="AH35" s="203">
        <v>231785</v>
      </c>
      <c r="AI35" s="23"/>
      <c r="AJ35" s="23"/>
      <c r="AK35" s="23"/>
    </row>
    <row r="36" spans="1:39" s="5" customFormat="1" x14ac:dyDescent="0.25">
      <c r="A36" s="77" t="s">
        <v>11</v>
      </c>
      <c r="B36" s="191" t="s">
        <v>66</v>
      </c>
      <c r="C36" s="189" t="s">
        <v>74</v>
      </c>
      <c r="D36" s="190" t="s">
        <v>98</v>
      </c>
      <c r="E36" s="29">
        <f t="shared" si="1"/>
        <v>208173.72836000001</v>
      </c>
      <c r="F36" s="139">
        <f t="shared" si="0"/>
        <v>32683.460000000003</v>
      </c>
      <c r="G36" s="270">
        <v>0</v>
      </c>
      <c r="H36" s="270">
        <v>0</v>
      </c>
      <c r="I36" s="270">
        <v>0</v>
      </c>
      <c r="J36" s="195">
        <v>0</v>
      </c>
      <c r="K36" s="265">
        <v>0</v>
      </c>
      <c r="L36" s="251">
        <v>0</v>
      </c>
      <c r="M36" s="123"/>
      <c r="N36" s="269">
        <v>84752.499999999985</v>
      </c>
      <c r="O36" s="269">
        <v>29654.58</v>
      </c>
      <c r="P36" s="265">
        <v>0</v>
      </c>
      <c r="Q36" s="265">
        <v>22214</v>
      </c>
      <c r="R36" s="268">
        <v>3028.88</v>
      </c>
      <c r="S36" s="265">
        <v>0</v>
      </c>
      <c r="T36" s="64">
        <v>80846</v>
      </c>
      <c r="U36" s="18">
        <f t="shared" si="2"/>
        <v>0</v>
      </c>
      <c r="V36" s="18"/>
      <c r="W36" s="18"/>
      <c r="X36" s="18"/>
      <c r="Y36" s="31"/>
      <c r="Z36" s="235"/>
      <c r="AA36" s="224"/>
      <c r="AB36" s="31"/>
      <c r="AC36" s="31"/>
      <c r="AD36" s="213"/>
      <c r="AE36" s="142"/>
      <c r="AF36" s="200">
        <v>20361.228360000001</v>
      </c>
      <c r="AG36" s="62"/>
      <c r="AH36" s="203"/>
      <c r="AI36" s="23"/>
      <c r="AJ36" s="23"/>
      <c r="AK36" s="23"/>
    </row>
    <row r="37" spans="1:39" s="5" customFormat="1" x14ac:dyDescent="0.25">
      <c r="A37" s="77" t="s">
        <v>62</v>
      </c>
      <c r="B37" s="188" t="s">
        <v>159</v>
      </c>
      <c r="C37" s="189" t="s">
        <v>163</v>
      </c>
      <c r="D37" s="190" t="s">
        <v>79</v>
      </c>
      <c r="E37" s="29">
        <f t="shared" si="1"/>
        <v>26897.499999999996</v>
      </c>
      <c r="F37" s="139">
        <f t="shared" si="0"/>
        <v>29654.58</v>
      </c>
      <c r="G37" s="270">
        <v>0</v>
      </c>
      <c r="H37" s="270">
        <v>0</v>
      </c>
      <c r="I37" s="270">
        <v>0</v>
      </c>
      <c r="J37" s="195">
        <v>0</v>
      </c>
      <c r="K37" s="265">
        <v>0</v>
      </c>
      <c r="L37" s="251">
        <v>0</v>
      </c>
      <c r="M37" s="123"/>
      <c r="N37" s="269">
        <v>21822.499999999996</v>
      </c>
      <c r="O37" s="269">
        <v>29654.58</v>
      </c>
      <c r="P37" s="265">
        <v>0</v>
      </c>
      <c r="Q37" s="265">
        <v>0</v>
      </c>
      <c r="R37" s="268">
        <v>0</v>
      </c>
      <c r="S37" s="265">
        <v>5075</v>
      </c>
      <c r="T37" s="177"/>
      <c r="U37" s="32">
        <f t="shared" si="2"/>
        <v>0</v>
      </c>
      <c r="V37" s="32"/>
      <c r="W37" s="32"/>
      <c r="X37" s="32"/>
      <c r="Y37" s="74"/>
      <c r="Z37" s="237"/>
      <c r="AA37" s="228"/>
      <c r="AB37" s="74"/>
      <c r="AC37" s="74"/>
      <c r="AD37" s="213"/>
      <c r="AE37" s="142"/>
      <c r="AF37" s="200"/>
      <c r="AG37" s="78"/>
      <c r="AH37" s="203"/>
      <c r="AI37" s="16"/>
      <c r="AJ37" s="23"/>
      <c r="AK37" s="23"/>
    </row>
    <row r="38" spans="1:39" s="5" customFormat="1" x14ac:dyDescent="0.25">
      <c r="A38" s="77" t="s">
        <v>29</v>
      </c>
      <c r="B38" s="191" t="s">
        <v>67</v>
      </c>
      <c r="C38" s="189" t="s">
        <v>76</v>
      </c>
      <c r="D38" s="190" t="s">
        <v>80</v>
      </c>
      <c r="E38" s="29">
        <f t="shared" si="1"/>
        <v>1243266.6932165001</v>
      </c>
      <c r="F38" s="139">
        <f t="shared" si="0"/>
        <v>161506.81</v>
      </c>
      <c r="G38" s="270">
        <v>64959.999999999993</v>
      </c>
      <c r="H38" s="270">
        <v>20998.560000000001</v>
      </c>
      <c r="I38" s="270">
        <v>1979.2499999999998</v>
      </c>
      <c r="J38" s="195">
        <v>0</v>
      </c>
      <c r="K38" s="265">
        <v>0</v>
      </c>
      <c r="L38" s="251">
        <v>0</v>
      </c>
      <c r="M38" s="123"/>
      <c r="N38" s="269">
        <v>286433</v>
      </c>
      <c r="O38" s="269">
        <v>112365.61</v>
      </c>
      <c r="P38" s="265">
        <v>20300</v>
      </c>
      <c r="Q38" s="265">
        <v>42163</v>
      </c>
      <c r="R38" s="268">
        <v>9086.64</v>
      </c>
      <c r="S38" s="265">
        <v>13459</v>
      </c>
      <c r="T38" s="177">
        <v>171484</v>
      </c>
      <c r="U38" s="32">
        <f t="shared" si="2"/>
        <v>0</v>
      </c>
      <c r="V38" s="32"/>
      <c r="W38" s="32"/>
      <c r="X38" s="32"/>
      <c r="Y38" s="74"/>
      <c r="Z38" s="237">
        <v>136448.5524165</v>
      </c>
      <c r="AA38" s="228">
        <v>188320</v>
      </c>
      <c r="AB38" s="74"/>
      <c r="AC38" s="74"/>
      <c r="AD38" s="213">
        <v>170901.93840000001</v>
      </c>
      <c r="AE38" s="142">
        <f>114907-114907</f>
        <v>0</v>
      </c>
      <c r="AF38" s="200">
        <v>60017.952400000002</v>
      </c>
      <c r="AG38" s="49">
        <v>19056</v>
      </c>
      <c r="AH38" s="203">
        <v>86800</v>
      </c>
      <c r="AI38" s="23"/>
      <c r="AJ38" s="23"/>
      <c r="AK38" s="23"/>
    </row>
    <row r="39" spans="1:39" s="5" customFormat="1" x14ac:dyDescent="0.25">
      <c r="A39" s="77" t="s">
        <v>33</v>
      </c>
      <c r="B39" s="191" t="s">
        <v>68</v>
      </c>
      <c r="C39" s="189" t="s">
        <v>19</v>
      </c>
      <c r="D39" s="190" t="s">
        <v>98</v>
      </c>
      <c r="E39" s="29">
        <f t="shared" si="1"/>
        <v>239481.6607953317</v>
      </c>
      <c r="F39" s="139">
        <f t="shared" si="0"/>
        <v>0</v>
      </c>
      <c r="G39" s="270">
        <v>0</v>
      </c>
      <c r="H39" s="270">
        <v>0</v>
      </c>
      <c r="I39" s="270">
        <v>0</v>
      </c>
      <c r="J39" s="195">
        <v>0</v>
      </c>
      <c r="K39" s="265">
        <v>0</v>
      </c>
      <c r="L39" s="251">
        <v>0</v>
      </c>
      <c r="M39" s="123"/>
      <c r="N39" s="269">
        <v>0</v>
      </c>
      <c r="O39" s="269">
        <v>0</v>
      </c>
      <c r="P39" s="265">
        <v>0</v>
      </c>
      <c r="Q39" s="265">
        <v>0</v>
      </c>
      <c r="R39" s="268">
        <v>0</v>
      </c>
      <c r="S39" s="265">
        <v>1908</v>
      </c>
      <c r="T39" s="177"/>
      <c r="U39" s="32">
        <f t="shared" si="2"/>
        <v>0</v>
      </c>
      <c r="V39" s="32"/>
      <c r="W39" s="32"/>
      <c r="X39" s="32"/>
      <c r="Y39" s="74"/>
      <c r="Z39" s="237"/>
      <c r="AA39" s="228"/>
      <c r="AB39" s="74"/>
      <c r="AC39" s="74"/>
      <c r="AD39" s="213"/>
      <c r="AE39" s="142">
        <v>236745</v>
      </c>
      <c r="AF39" s="200">
        <v>828.66079533168568</v>
      </c>
      <c r="AG39" s="50"/>
      <c r="AH39" s="203"/>
      <c r="AI39" s="23"/>
      <c r="AJ39" s="23"/>
      <c r="AK39" s="23"/>
    </row>
    <row r="40" spans="1:39" s="5" customFormat="1" x14ac:dyDescent="0.25">
      <c r="A40" s="77" t="s">
        <v>16</v>
      </c>
      <c r="B40" s="192" t="s">
        <v>69</v>
      </c>
      <c r="C40" s="189" t="s">
        <v>75</v>
      </c>
      <c r="D40" s="190" t="s">
        <v>74</v>
      </c>
      <c r="E40" s="29">
        <f t="shared" si="1"/>
        <v>415673.24057357741</v>
      </c>
      <c r="F40" s="139">
        <f t="shared" si="0"/>
        <v>37173.89</v>
      </c>
      <c r="G40" s="270">
        <v>0</v>
      </c>
      <c r="H40" s="270">
        <v>0</v>
      </c>
      <c r="I40" s="270">
        <v>0</v>
      </c>
      <c r="J40" s="195">
        <v>0</v>
      </c>
      <c r="K40" s="265">
        <v>0</v>
      </c>
      <c r="L40" s="251">
        <v>0</v>
      </c>
      <c r="M40" s="123"/>
      <c r="N40" s="269">
        <v>124337.49999999999</v>
      </c>
      <c r="O40" s="269">
        <v>34145.01</v>
      </c>
      <c r="P40" s="265">
        <v>0</v>
      </c>
      <c r="Q40" s="265">
        <v>13499</v>
      </c>
      <c r="R40" s="268">
        <v>3028.88</v>
      </c>
      <c r="S40" s="265">
        <v>2213</v>
      </c>
      <c r="T40" s="177">
        <f>154857+106400</f>
        <v>261257</v>
      </c>
      <c r="U40" s="32">
        <f t="shared" si="2"/>
        <v>0</v>
      </c>
      <c r="V40" s="32"/>
      <c r="W40" s="32"/>
      <c r="X40" s="32"/>
      <c r="Y40" s="74"/>
      <c r="Z40" s="237"/>
      <c r="AA40" s="228"/>
      <c r="AB40" s="74"/>
      <c r="AC40" s="74"/>
      <c r="AD40" s="213"/>
      <c r="AE40" s="142"/>
      <c r="AF40" s="200">
        <v>14366.740573577401</v>
      </c>
      <c r="AG40" s="80"/>
      <c r="AH40" s="203"/>
      <c r="AI40" s="23"/>
      <c r="AJ40" s="23"/>
      <c r="AK40" s="23"/>
    </row>
    <row r="41" spans="1:39" s="5" customFormat="1" ht="14.4" customHeight="1" x14ac:dyDescent="0.25">
      <c r="A41" s="77" t="s">
        <v>87</v>
      </c>
      <c r="B41" s="188" t="s">
        <v>88</v>
      </c>
      <c r="C41" s="189" t="s">
        <v>74</v>
      </c>
      <c r="D41" s="190" t="s">
        <v>79</v>
      </c>
      <c r="E41" s="29">
        <f t="shared" si="1"/>
        <v>1193.9049040000027</v>
      </c>
      <c r="F41" s="139">
        <f t="shared" si="0"/>
        <v>0</v>
      </c>
      <c r="G41" s="270">
        <v>0</v>
      </c>
      <c r="H41" s="270">
        <v>0</v>
      </c>
      <c r="I41" s="270">
        <v>0</v>
      </c>
      <c r="J41" s="195">
        <v>0</v>
      </c>
      <c r="K41" s="265">
        <v>0</v>
      </c>
      <c r="L41" s="251">
        <v>0</v>
      </c>
      <c r="M41" s="123"/>
      <c r="N41" s="269">
        <v>0</v>
      </c>
      <c r="O41" s="269">
        <v>0</v>
      </c>
      <c r="P41" s="265">
        <v>0</v>
      </c>
      <c r="Q41" s="265">
        <v>0</v>
      </c>
      <c r="R41" s="268">
        <v>0</v>
      </c>
      <c r="S41" s="265">
        <v>0</v>
      </c>
      <c r="T41" s="177"/>
      <c r="U41" s="32">
        <f t="shared" si="2"/>
        <v>0</v>
      </c>
      <c r="V41" s="32"/>
      <c r="W41" s="32"/>
      <c r="X41" s="32"/>
      <c r="Y41" s="74"/>
      <c r="Z41" s="237"/>
      <c r="AA41" s="228"/>
      <c r="AB41" s="74"/>
      <c r="AC41" s="74"/>
      <c r="AD41" s="213"/>
      <c r="AE41" s="142"/>
      <c r="AF41" s="200">
        <v>1193.9049040000027</v>
      </c>
      <c r="AG41" s="78"/>
      <c r="AH41" s="203"/>
      <c r="AI41" s="16"/>
      <c r="AJ41" s="23"/>
      <c r="AK41" s="23"/>
    </row>
    <row r="42" spans="1:39" s="5" customFormat="1" x14ac:dyDescent="0.25">
      <c r="A42" s="77" t="s">
        <v>17</v>
      </c>
      <c r="B42" s="192" t="s">
        <v>70</v>
      </c>
      <c r="C42" s="189" t="s">
        <v>75</v>
      </c>
      <c r="D42" s="190" t="s">
        <v>74</v>
      </c>
      <c r="E42" s="29">
        <f t="shared" si="1"/>
        <v>216768.80281810471</v>
      </c>
      <c r="F42" s="139">
        <f t="shared" si="0"/>
        <v>0</v>
      </c>
      <c r="G42" s="270">
        <v>0</v>
      </c>
      <c r="H42" s="270">
        <v>0</v>
      </c>
      <c r="I42" s="270">
        <v>0</v>
      </c>
      <c r="J42" s="195">
        <v>0</v>
      </c>
      <c r="K42" s="265">
        <v>0</v>
      </c>
      <c r="L42" s="251">
        <v>0</v>
      </c>
      <c r="M42" s="123"/>
      <c r="N42" s="269">
        <v>0</v>
      </c>
      <c r="O42" s="269">
        <v>0</v>
      </c>
      <c r="P42" s="265">
        <v>0</v>
      </c>
      <c r="Q42" s="265">
        <v>0</v>
      </c>
      <c r="R42" s="268">
        <v>0</v>
      </c>
      <c r="S42" s="265">
        <v>2030</v>
      </c>
      <c r="T42" s="177"/>
      <c r="U42" s="32">
        <f t="shared" si="2"/>
        <v>0</v>
      </c>
      <c r="V42" s="32"/>
      <c r="W42" s="32"/>
      <c r="X42" s="32"/>
      <c r="Y42" s="74"/>
      <c r="Z42" s="237">
        <v>58873.381527599995</v>
      </c>
      <c r="AA42" s="228">
        <v>152760</v>
      </c>
      <c r="AB42" s="74"/>
      <c r="AC42" s="74"/>
      <c r="AD42" s="213"/>
      <c r="AE42" s="142"/>
      <c r="AF42" s="200">
        <v>3105.4212905047098</v>
      </c>
      <c r="AG42" s="58"/>
      <c r="AH42" s="203"/>
      <c r="AI42" s="23"/>
      <c r="AJ42" s="23"/>
      <c r="AK42" s="23"/>
    </row>
    <row r="43" spans="1:39" s="5" customFormat="1" x14ac:dyDescent="0.25">
      <c r="A43" s="77" t="s">
        <v>20</v>
      </c>
      <c r="B43" s="192" t="s">
        <v>160</v>
      </c>
      <c r="C43" s="189" t="s">
        <v>163</v>
      </c>
      <c r="D43" s="190" t="s">
        <v>79</v>
      </c>
      <c r="E43" s="29">
        <f t="shared" si="1"/>
        <v>1071694.12425425</v>
      </c>
      <c r="F43" s="139">
        <f t="shared" si="0"/>
        <v>455561.63</v>
      </c>
      <c r="G43" s="270">
        <v>76124.999999999985</v>
      </c>
      <c r="H43" s="270">
        <v>20998.560000000001</v>
      </c>
      <c r="I43" s="270">
        <v>3298.7499999999995</v>
      </c>
      <c r="J43" s="195">
        <v>60900</v>
      </c>
      <c r="K43" s="265">
        <v>23884</v>
      </c>
      <c r="L43" s="251">
        <v>0</v>
      </c>
      <c r="M43" s="123"/>
      <c r="N43" s="269">
        <v>248674.99999999997</v>
      </c>
      <c r="O43" s="269">
        <v>73255.31</v>
      </c>
      <c r="P43" s="265">
        <v>0</v>
      </c>
      <c r="Q43" s="265">
        <v>40776</v>
      </c>
      <c r="R43" s="268">
        <v>6057.76</v>
      </c>
      <c r="S43" s="265">
        <v>10150</v>
      </c>
      <c r="T43" s="177">
        <f>151893+71630</f>
        <v>223523</v>
      </c>
      <c r="U43" s="32">
        <f t="shared" si="2"/>
        <v>0</v>
      </c>
      <c r="V43" s="32"/>
      <c r="W43" s="32"/>
      <c r="X43" s="32"/>
      <c r="Y43" s="74"/>
      <c r="Z43" s="237"/>
      <c r="AA43" s="228"/>
      <c r="AB43" s="74"/>
      <c r="AC43" s="74"/>
      <c r="AD43" s="213"/>
      <c r="AE43" s="142">
        <v>39600</v>
      </c>
      <c r="AF43" s="328">
        <f>208316.37425425+160330</f>
        <v>368646.37425424997</v>
      </c>
      <c r="AG43" s="329">
        <f>104427+226939</f>
        <v>331366</v>
      </c>
      <c r="AH43" s="203"/>
      <c r="AI43" s="16"/>
      <c r="AJ43" s="23"/>
      <c r="AK43" s="23"/>
    </row>
    <row r="44" spans="1:39" s="5" customFormat="1" x14ac:dyDescent="0.25">
      <c r="A44" s="77" t="s">
        <v>32</v>
      </c>
      <c r="B44" s="191" t="s">
        <v>161</v>
      </c>
      <c r="C44" s="189" t="s">
        <v>163</v>
      </c>
      <c r="D44" s="190" t="s">
        <v>80</v>
      </c>
      <c r="E44" s="29">
        <f t="shared" si="1"/>
        <v>351924.44919999997</v>
      </c>
      <c r="F44" s="139">
        <f t="shared" si="0"/>
        <v>79313.069999999992</v>
      </c>
      <c r="G44" s="270">
        <v>0</v>
      </c>
      <c r="H44" s="270">
        <v>0</v>
      </c>
      <c r="I44" s="270">
        <v>0</v>
      </c>
      <c r="J44" s="195">
        <v>0</v>
      </c>
      <c r="K44" s="265">
        <v>0</v>
      </c>
      <c r="L44" s="251">
        <v>0</v>
      </c>
      <c r="M44" s="123"/>
      <c r="N44" s="269">
        <v>156309.99999999997</v>
      </c>
      <c r="O44" s="269">
        <v>73255.31</v>
      </c>
      <c r="P44" s="265">
        <v>0</v>
      </c>
      <c r="Q44" s="265">
        <v>19174</v>
      </c>
      <c r="R44" s="268">
        <v>6057.76</v>
      </c>
      <c r="S44" s="265">
        <v>5237</v>
      </c>
      <c r="T44" s="177"/>
      <c r="U44" s="32">
        <f t="shared" si="2"/>
        <v>0</v>
      </c>
      <c r="V44" s="32"/>
      <c r="W44" s="32"/>
      <c r="X44" s="32"/>
      <c r="Y44" s="74"/>
      <c r="Z44" s="237"/>
      <c r="AA44" s="228"/>
      <c r="AB44" s="74"/>
      <c r="AC44" s="74"/>
      <c r="AD44" s="213">
        <v>87870</v>
      </c>
      <c r="AE44" s="142"/>
      <c r="AF44" s="200">
        <v>8673.4492000000009</v>
      </c>
      <c r="AG44" s="58"/>
      <c r="AH44" s="203">
        <v>74660</v>
      </c>
      <c r="AI44" s="23"/>
      <c r="AJ44" s="23"/>
      <c r="AK44" s="23"/>
    </row>
    <row r="45" spans="1:39" s="5" customFormat="1" x14ac:dyDescent="0.25">
      <c r="A45" s="77" t="s">
        <v>148</v>
      </c>
      <c r="B45" s="188" t="s">
        <v>71</v>
      </c>
      <c r="C45" s="189" t="s">
        <v>19</v>
      </c>
      <c r="D45" s="190" t="s">
        <v>98</v>
      </c>
      <c r="E45" s="29">
        <f t="shared" si="1"/>
        <v>133933</v>
      </c>
      <c r="F45" s="139">
        <f t="shared" si="0"/>
        <v>0</v>
      </c>
      <c r="G45" s="270">
        <v>0</v>
      </c>
      <c r="H45" s="270">
        <v>0</v>
      </c>
      <c r="I45" s="270">
        <v>0</v>
      </c>
      <c r="J45" s="195">
        <v>0</v>
      </c>
      <c r="K45" s="265">
        <v>0</v>
      </c>
      <c r="L45" s="251">
        <v>0</v>
      </c>
      <c r="M45" s="123"/>
      <c r="N45" s="269">
        <v>0</v>
      </c>
      <c r="O45" s="269">
        <v>0</v>
      </c>
      <c r="P45" s="265">
        <v>0</v>
      </c>
      <c r="Q45" s="265">
        <v>0</v>
      </c>
      <c r="R45" s="268">
        <v>0</v>
      </c>
      <c r="S45" s="265">
        <v>4694</v>
      </c>
      <c r="T45" s="177"/>
      <c r="U45" s="32">
        <f t="shared" si="2"/>
        <v>0</v>
      </c>
      <c r="V45" s="32"/>
      <c r="W45" s="32"/>
      <c r="X45" s="32"/>
      <c r="Y45" s="74"/>
      <c r="Z45" s="237"/>
      <c r="AA45" s="228"/>
      <c r="AB45" s="74"/>
      <c r="AC45" s="74"/>
      <c r="AD45" s="213"/>
      <c r="AE45" s="142"/>
      <c r="AF45" s="200">
        <v>2339</v>
      </c>
      <c r="AG45" s="58"/>
      <c r="AH45" s="203">
        <v>126900</v>
      </c>
      <c r="AI45" s="23"/>
      <c r="AJ45" s="23"/>
      <c r="AK45" s="23"/>
    </row>
    <row r="46" spans="1:39" s="5" customFormat="1" x14ac:dyDescent="0.25">
      <c r="A46" s="77" t="s">
        <v>26</v>
      </c>
      <c r="B46" s="191" t="s">
        <v>72</v>
      </c>
      <c r="C46" s="189" t="s">
        <v>76</v>
      </c>
      <c r="D46" s="190" t="s">
        <v>80</v>
      </c>
      <c r="E46" s="29">
        <f t="shared" si="1"/>
        <v>1018041.6375591081</v>
      </c>
      <c r="F46" s="139">
        <f t="shared" si="0"/>
        <v>118164.06999999999</v>
      </c>
      <c r="G46" s="270">
        <v>0</v>
      </c>
      <c r="H46" s="270">
        <v>0</v>
      </c>
      <c r="I46" s="270">
        <v>0</v>
      </c>
      <c r="J46" s="195">
        <v>0</v>
      </c>
      <c r="K46" s="265">
        <v>0</v>
      </c>
      <c r="L46" s="251">
        <v>0</v>
      </c>
      <c r="M46" s="123"/>
      <c r="N46" s="269">
        <v>244614.99999999997</v>
      </c>
      <c r="O46" s="269">
        <v>73255.31</v>
      </c>
      <c r="P46" s="265">
        <v>0</v>
      </c>
      <c r="Q46" s="265">
        <v>28037</v>
      </c>
      <c r="R46" s="268">
        <v>6057.76</v>
      </c>
      <c r="S46" s="265">
        <v>7734</v>
      </c>
      <c r="T46" s="116">
        <f>122043+158576+143022</f>
        <v>423641</v>
      </c>
      <c r="U46" s="23">
        <f t="shared" si="2"/>
        <v>0</v>
      </c>
      <c r="V46" s="23"/>
      <c r="W46" s="23"/>
      <c r="X46" s="23"/>
      <c r="Y46" s="130"/>
      <c r="Z46" s="239"/>
      <c r="AA46" s="230"/>
      <c r="AB46" s="130"/>
      <c r="AC46" s="130"/>
      <c r="AD46" s="215"/>
      <c r="AE46" s="142">
        <v>191966</v>
      </c>
      <c r="AF46" s="200">
        <v>122048.63755910809</v>
      </c>
      <c r="AG46" s="96">
        <v>38851</v>
      </c>
      <c r="AH46" s="203"/>
      <c r="AI46" s="23"/>
      <c r="AJ46" s="16"/>
      <c r="AK46" s="16"/>
    </row>
    <row r="47" spans="1:39" s="5" customFormat="1" ht="14.25" customHeight="1" thickBot="1" x14ac:dyDescent="0.35">
      <c r="A47" s="77" t="s">
        <v>9</v>
      </c>
      <c r="B47" s="191" t="s">
        <v>73</v>
      </c>
      <c r="C47" s="189" t="s">
        <v>74</v>
      </c>
      <c r="D47" s="190" t="s">
        <v>98</v>
      </c>
      <c r="E47" s="29">
        <f t="shared" si="1"/>
        <v>761572.5</v>
      </c>
      <c r="F47" s="199">
        <f t="shared" si="0"/>
        <v>174735.31</v>
      </c>
      <c r="G47" s="270">
        <v>0</v>
      </c>
      <c r="H47" s="270">
        <v>0</v>
      </c>
      <c r="I47" s="270">
        <v>0</v>
      </c>
      <c r="J47" s="195">
        <v>0</v>
      </c>
      <c r="K47" s="265">
        <v>0</v>
      </c>
      <c r="L47" s="251">
        <v>0</v>
      </c>
      <c r="M47" s="123"/>
      <c r="N47" s="269">
        <v>25882.499999999996</v>
      </c>
      <c r="O47" s="269">
        <v>4490.43</v>
      </c>
      <c r="P47" s="265">
        <v>0</v>
      </c>
      <c r="Q47" s="265">
        <v>22273</v>
      </c>
      <c r="R47" s="268">
        <v>3028.88</v>
      </c>
      <c r="S47" s="265">
        <v>1523</v>
      </c>
      <c r="T47" s="177">
        <v>63208</v>
      </c>
      <c r="U47" s="32">
        <f t="shared" si="2"/>
        <v>0</v>
      </c>
      <c r="V47" s="32"/>
      <c r="W47" s="32"/>
      <c r="X47" s="32"/>
      <c r="Y47" s="74"/>
      <c r="Z47" s="237"/>
      <c r="AA47" s="223">
        <v>179487</v>
      </c>
      <c r="AB47" s="74"/>
      <c r="AC47" s="74"/>
      <c r="AD47" s="194"/>
      <c r="AE47" s="142"/>
      <c r="AF47" s="201">
        <v>266569</v>
      </c>
      <c r="AG47" s="58">
        <v>167216</v>
      </c>
      <c r="AH47" s="204">
        <v>202630</v>
      </c>
      <c r="AI47" s="16"/>
      <c r="AJ47" s="68"/>
      <c r="AK47" s="72"/>
    </row>
    <row r="48" spans="1:39" s="99" customFormat="1" ht="25.35" customHeight="1" thickBot="1" x14ac:dyDescent="0.3">
      <c r="A48" s="324" t="s">
        <v>125</v>
      </c>
      <c r="B48" s="325"/>
      <c r="C48" s="325"/>
      <c r="D48" s="326"/>
      <c r="E48" s="157">
        <f>SUM(M48,G48,I48,J48,L48,N48,P48,Q48,S48,T48,V48,X48,Z48,AA48,AC48,AD48,AE48,AF48,AH48,AB48,)</f>
        <v>18800286.548245247</v>
      </c>
      <c r="F48" s="174">
        <f t="shared" si="0"/>
        <v>3722818.5300000003</v>
      </c>
      <c r="G48" s="179">
        <f t="shared" ref="G48:AH48" si="3">SUM(G3:G47)</f>
        <v>1543814.9999999998</v>
      </c>
      <c r="H48" s="145">
        <f t="shared" si="3"/>
        <v>602548.80000000005</v>
      </c>
      <c r="I48" s="180">
        <f t="shared" si="3"/>
        <v>57804.25</v>
      </c>
      <c r="J48" s="174">
        <f t="shared" si="3"/>
        <v>238018</v>
      </c>
      <c r="K48" s="178">
        <f t="shared" si="3"/>
        <v>95536</v>
      </c>
      <c r="L48" s="175">
        <f t="shared" si="3"/>
        <v>60300</v>
      </c>
      <c r="M48" s="174">
        <f t="shared" si="3"/>
        <v>0</v>
      </c>
      <c r="N48" s="178">
        <f t="shared" si="3"/>
        <v>4631600</v>
      </c>
      <c r="O48" s="178">
        <f t="shared" si="3"/>
        <v>1750175.2900000003</v>
      </c>
      <c r="P48" s="178">
        <f t="shared" si="3"/>
        <v>556900</v>
      </c>
      <c r="Q48" s="178">
        <f t="shared" si="3"/>
        <v>634677</v>
      </c>
      <c r="R48" s="178">
        <f t="shared" si="3"/>
        <v>115097.43999999999</v>
      </c>
      <c r="S48" s="175">
        <f t="shared" si="3"/>
        <v>175620</v>
      </c>
      <c r="T48" s="179">
        <f t="shared" si="3"/>
        <v>2087351</v>
      </c>
      <c r="U48" s="145">
        <f t="shared" si="3"/>
        <v>0</v>
      </c>
      <c r="V48" s="145">
        <f t="shared" si="3"/>
        <v>0</v>
      </c>
      <c r="W48" s="145">
        <f t="shared" si="3"/>
        <v>0</v>
      </c>
      <c r="X48" s="145">
        <f t="shared" si="3"/>
        <v>0</v>
      </c>
      <c r="Y48" s="180">
        <f t="shared" si="3"/>
        <v>0</v>
      </c>
      <c r="Z48" s="93">
        <f t="shared" si="3"/>
        <v>842732.90070236393</v>
      </c>
      <c r="AA48" s="93">
        <f t="shared" si="3"/>
        <v>1015648</v>
      </c>
      <c r="AB48" s="93">
        <f t="shared" si="3"/>
        <v>0</v>
      </c>
      <c r="AC48" s="93">
        <f t="shared" si="3"/>
        <v>0</v>
      </c>
      <c r="AD48" s="180">
        <f t="shared" si="3"/>
        <v>702444.26196000003</v>
      </c>
      <c r="AE48" s="174">
        <f t="shared" si="3"/>
        <v>1829592</v>
      </c>
      <c r="AF48" s="178">
        <f t="shared" si="3"/>
        <v>2288114.1355828829</v>
      </c>
      <c r="AG48" s="175">
        <f t="shared" si="3"/>
        <v>1159461</v>
      </c>
      <c r="AH48" s="135">
        <f t="shared" si="3"/>
        <v>2135670</v>
      </c>
      <c r="AI48" s="87"/>
      <c r="AJ48" s="92"/>
      <c r="AK48" s="92"/>
      <c r="AM48" s="97"/>
    </row>
    <row r="49" spans="1:39" ht="13.8" thickBot="1" x14ac:dyDescent="0.3">
      <c r="A49" s="314" t="s">
        <v>99</v>
      </c>
      <c r="B49" s="315"/>
      <c r="C49" s="315"/>
      <c r="D49" s="316"/>
      <c r="E49" s="312" t="s">
        <v>122</v>
      </c>
      <c r="F49" s="313"/>
      <c r="G49" s="260"/>
      <c r="H49" s="255"/>
      <c r="I49" s="263"/>
      <c r="J49" s="146"/>
      <c r="K49" s="158"/>
      <c r="L49" s="166"/>
      <c r="M49" s="122"/>
      <c r="N49" s="27"/>
      <c r="O49" s="5"/>
      <c r="P49" s="5"/>
      <c r="Q49" s="5"/>
      <c r="R49" s="5"/>
      <c r="S49" s="5"/>
      <c r="T49" s="165"/>
      <c r="U49" s="146"/>
      <c r="V49" s="146"/>
      <c r="W49" s="146"/>
      <c r="X49" s="146"/>
      <c r="Y49" s="172"/>
      <c r="Z49" s="101"/>
      <c r="AA49" s="6"/>
      <c r="AB49" s="105"/>
      <c r="AC49" s="105"/>
      <c r="AD49" s="172"/>
      <c r="AE49" s="72"/>
      <c r="AF49" s="22"/>
      <c r="AG49" s="43"/>
      <c r="AH49" s="105"/>
      <c r="AI49" s="5"/>
      <c r="AJ49" s="5"/>
      <c r="AK49" s="5"/>
      <c r="AL49" s="5"/>
      <c r="AM49"/>
    </row>
    <row r="50" spans="1:39" x14ac:dyDescent="0.25">
      <c r="A50" s="292" t="s">
        <v>100</v>
      </c>
      <c r="B50" s="293"/>
      <c r="C50" s="293"/>
      <c r="D50" s="294"/>
      <c r="E50" s="197">
        <f>SUM(M50,A50,I50,J50,L50,N50,P50,Q50,S50,T50,V50,X50,Z50,AA50,AC50,AD50,AE50,AF50,AH50,AB50)</f>
        <v>0</v>
      </c>
      <c r="F50" s="29">
        <f t="shared" ref="F50:F57" si="4">SUM(H50,K50,O50,R50,W50,Y50,AG50)</f>
        <v>0</v>
      </c>
      <c r="G50" s="245"/>
      <c r="H50" s="247"/>
      <c r="I50" s="173"/>
      <c r="J50" s="4"/>
      <c r="K50" s="122"/>
      <c r="L50" s="167"/>
      <c r="M50" s="122"/>
      <c r="N50" s="27"/>
      <c r="O50" s="5"/>
      <c r="P50" s="5"/>
      <c r="Q50" s="5"/>
      <c r="R50" s="5"/>
      <c r="S50" s="5"/>
      <c r="T50" s="6"/>
      <c r="U50" s="5"/>
      <c r="V50" s="5"/>
      <c r="W50" s="5"/>
      <c r="X50" s="5"/>
      <c r="Y50" s="7"/>
      <c r="Z50" s="101"/>
      <c r="AA50" s="6"/>
      <c r="AB50" s="101"/>
      <c r="AC50" s="101"/>
      <c r="AD50" s="7"/>
      <c r="AE50" s="72"/>
      <c r="AF50" s="22"/>
      <c r="AG50" s="41"/>
      <c r="AH50" s="89"/>
      <c r="AI50" s="8"/>
      <c r="AJ50" s="56"/>
      <c r="AK50" s="5"/>
      <c r="AL50" s="5"/>
      <c r="AM50"/>
    </row>
    <row r="51" spans="1:39" x14ac:dyDescent="0.25">
      <c r="A51" s="292" t="s">
        <v>106</v>
      </c>
      <c r="B51" s="293"/>
      <c r="C51" s="293"/>
      <c r="D51" s="294"/>
      <c r="E51" s="139">
        <f t="shared" ref="E51:E114" si="5">SUM(M51,A51,I51,J51,L51,N51,P51,Q51,S51,T51,V51,X51,Z51,AA51,AC51,AD51,AE51,AF51,AH51,AB51)</f>
        <v>0</v>
      </c>
      <c r="F51" s="29">
        <f t="shared" si="4"/>
        <v>0</v>
      </c>
      <c r="G51" s="245"/>
      <c r="H51" s="247"/>
      <c r="I51" s="173"/>
      <c r="J51" s="4"/>
      <c r="K51" s="122"/>
      <c r="L51" s="167"/>
      <c r="M51" s="122"/>
      <c r="N51" s="27"/>
      <c r="O51" s="5"/>
      <c r="P51" s="5"/>
      <c r="Q51" s="5"/>
      <c r="R51" s="5"/>
      <c r="S51" s="5"/>
      <c r="T51" s="6"/>
      <c r="U51" s="5"/>
      <c r="V51" s="5"/>
      <c r="W51" s="5"/>
      <c r="X51" s="5"/>
      <c r="Y51" s="7"/>
      <c r="Z51" s="101"/>
      <c r="AA51" s="6"/>
      <c r="AB51" s="101"/>
      <c r="AC51" s="101"/>
      <c r="AD51" s="7"/>
      <c r="AE51" s="72"/>
      <c r="AF51" s="22"/>
      <c r="AG51" s="41"/>
      <c r="AH51" s="101"/>
      <c r="AI51" s="8"/>
      <c r="AJ51" s="5"/>
      <c r="AK51" s="5"/>
      <c r="AL51" s="5"/>
      <c r="AM51"/>
    </row>
    <row r="52" spans="1:39" x14ac:dyDescent="0.25">
      <c r="A52" s="292" t="s">
        <v>106</v>
      </c>
      <c r="B52" s="293"/>
      <c r="C52" s="293"/>
      <c r="D52" s="294"/>
      <c r="E52" s="139">
        <f t="shared" si="5"/>
        <v>0</v>
      </c>
      <c r="F52" s="29">
        <f t="shared" si="4"/>
        <v>0</v>
      </c>
      <c r="G52" s="245"/>
      <c r="H52" s="247"/>
      <c r="I52" s="173"/>
      <c r="J52" s="4"/>
      <c r="K52" s="122"/>
      <c r="L52" s="167"/>
      <c r="M52" s="122"/>
      <c r="N52" s="122"/>
      <c r="O52" s="5"/>
      <c r="P52" s="5"/>
      <c r="Q52" s="5"/>
      <c r="R52" s="5"/>
      <c r="S52" s="5"/>
      <c r="T52" s="6"/>
      <c r="U52" s="5"/>
      <c r="V52" s="5"/>
      <c r="W52" s="5"/>
      <c r="X52" s="5"/>
      <c r="Y52" s="7"/>
      <c r="Z52" s="101"/>
      <c r="AA52" s="6"/>
      <c r="AB52" s="101"/>
      <c r="AC52" s="101"/>
      <c r="AD52" s="7"/>
      <c r="AE52" s="72"/>
      <c r="AF52" s="22"/>
      <c r="AG52" s="41"/>
      <c r="AH52" s="101"/>
      <c r="AI52" s="8"/>
      <c r="AJ52" s="5"/>
      <c r="AK52" s="5"/>
      <c r="AL52" s="5"/>
      <c r="AM52" s="70"/>
    </row>
    <row r="53" spans="1:39" x14ac:dyDescent="0.25">
      <c r="A53" s="292" t="s">
        <v>106</v>
      </c>
      <c r="B53" s="293"/>
      <c r="C53" s="293"/>
      <c r="D53" s="294"/>
      <c r="E53" s="139">
        <f t="shared" si="5"/>
        <v>0</v>
      </c>
      <c r="F53" s="29">
        <f t="shared" si="4"/>
        <v>0</v>
      </c>
      <c r="G53" s="245"/>
      <c r="H53" s="248"/>
      <c r="I53" s="173"/>
      <c r="J53" s="4"/>
      <c r="K53" s="30"/>
      <c r="L53" s="168"/>
      <c r="M53" s="30"/>
      <c r="N53" s="30"/>
      <c r="O53" s="18"/>
      <c r="P53" s="18"/>
      <c r="Q53" s="18"/>
      <c r="R53" s="18"/>
      <c r="S53" s="18"/>
      <c r="T53" s="64"/>
      <c r="U53" s="18"/>
      <c r="V53" s="18"/>
      <c r="W53" s="18"/>
      <c r="X53" s="18"/>
      <c r="Y53" s="31"/>
      <c r="Z53" s="88"/>
      <c r="AA53" s="64"/>
      <c r="AB53" s="88"/>
      <c r="AC53" s="101"/>
      <c r="AD53" s="31"/>
      <c r="AE53" s="72"/>
      <c r="AF53" s="22"/>
      <c r="AG53" s="37"/>
      <c r="AH53" s="101"/>
      <c r="AI53" s="33"/>
      <c r="AJ53" s="5"/>
      <c r="AK53" s="5"/>
      <c r="AL53" s="5"/>
    </row>
    <row r="54" spans="1:39" x14ac:dyDescent="0.25">
      <c r="A54" s="292" t="s">
        <v>106</v>
      </c>
      <c r="B54" s="293"/>
      <c r="C54" s="293"/>
      <c r="D54" s="294"/>
      <c r="E54" s="139">
        <f t="shared" si="5"/>
        <v>0</v>
      </c>
      <c r="F54" s="29">
        <f t="shared" si="4"/>
        <v>0</v>
      </c>
      <c r="G54" s="245"/>
      <c r="H54" s="248"/>
      <c r="I54" s="173"/>
      <c r="J54" s="4"/>
      <c r="K54" s="30"/>
      <c r="L54" s="168"/>
      <c r="M54" s="30"/>
      <c r="N54" s="30"/>
      <c r="O54" s="18"/>
      <c r="P54" s="18"/>
      <c r="Q54" s="18"/>
      <c r="R54" s="18"/>
      <c r="S54" s="18"/>
      <c r="T54" s="64"/>
      <c r="U54" s="18"/>
      <c r="V54" s="18"/>
      <c r="W54" s="18"/>
      <c r="X54" s="18"/>
      <c r="Y54" s="31"/>
      <c r="Z54" s="88"/>
      <c r="AA54" s="64"/>
      <c r="AB54" s="88"/>
      <c r="AC54" s="101"/>
      <c r="AD54" s="31"/>
      <c r="AE54" s="72"/>
      <c r="AF54" s="22"/>
      <c r="AG54" s="42"/>
      <c r="AH54" s="101"/>
      <c r="AI54" s="8"/>
      <c r="AJ54" s="5"/>
      <c r="AK54" s="5"/>
      <c r="AL54" s="5"/>
    </row>
    <row r="55" spans="1:39" x14ac:dyDescent="0.25">
      <c r="A55" s="292" t="s">
        <v>106</v>
      </c>
      <c r="B55" s="293"/>
      <c r="C55" s="293"/>
      <c r="D55" s="294"/>
      <c r="E55" s="139">
        <f t="shared" si="5"/>
        <v>0</v>
      </c>
      <c r="F55" s="29">
        <f t="shared" si="4"/>
        <v>0</v>
      </c>
      <c r="G55" s="245"/>
      <c r="H55" s="248"/>
      <c r="I55" s="173"/>
      <c r="J55" s="4"/>
      <c r="K55" s="30"/>
      <c r="L55" s="168"/>
      <c r="M55" s="30"/>
      <c r="N55" s="30"/>
      <c r="O55" s="18"/>
      <c r="P55" s="18"/>
      <c r="Q55" s="18"/>
      <c r="R55" s="18"/>
      <c r="S55" s="18"/>
      <c r="T55" s="64"/>
      <c r="U55" s="18"/>
      <c r="V55" s="18"/>
      <c r="W55" s="18"/>
      <c r="X55" s="18"/>
      <c r="Y55" s="31"/>
      <c r="Z55" s="88"/>
      <c r="AA55" s="64"/>
      <c r="AB55" s="88"/>
      <c r="AC55" s="101"/>
      <c r="AD55" s="31"/>
      <c r="AE55" s="72"/>
      <c r="AF55" s="22"/>
      <c r="AG55" s="42"/>
      <c r="AH55" s="101"/>
      <c r="AI55" s="8"/>
      <c r="AJ55" s="5"/>
      <c r="AK55" s="5"/>
      <c r="AL55" s="5"/>
    </row>
    <row r="56" spans="1:39" x14ac:dyDescent="0.25">
      <c r="A56" s="292" t="s">
        <v>106</v>
      </c>
      <c r="B56" s="293"/>
      <c r="C56" s="293"/>
      <c r="D56" s="294"/>
      <c r="E56" s="139">
        <f t="shared" si="5"/>
        <v>0</v>
      </c>
      <c r="F56" s="29">
        <f t="shared" si="4"/>
        <v>0</v>
      </c>
      <c r="G56" s="245"/>
      <c r="H56" s="248"/>
      <c r="I56" s="173"/>
      <c r="J56" s="4"/>
      <c r="K56" s="30"/>
      <c r="L56" s="168"/>
      <c r="M56" s="30"/>
      <c r="N56" s="30"/>
      <c r="O56" s="18"/>
      <c r="P56" s="18"/>
      <c r="Q56" s="18"/>
      <c r="R56" s="18"/>
      <c r="S56" s="18"/>
      <c r="T56" s="64"/>
      <c r="U56" s="18"/>
      <c r="V56" s="18"/>
      <c r="W56" s="18"/>
      <c r="X56" s="18"/>
      <c r="Y56" s="31"/>
      <c r="Z56" s="88"/>
      <c r="AA56" s="64"/>
      <c r="AB56" s="88"/>
      <c r="AC56" s="101"/>
      <c r="AD56" s="31"/>
      <c r="AE56" s="72"/>
      <c r="AF56" s="22"/>
      <c r="AG56" s="42"/>
      <c r="AH56" s="101"/>
      <c r="AI56" s="8"/>
      <c r="AJ56" s="5"/>
      <c r="AK56" s="5"/>
      <c r="AL56" s="5"/>
    </row>
    <row r="57" spans="1:39" x14ac:dyDescent="0.25">
      <c r="A57" s="292" t="s">
        <v>106</v>
      </c>
      <c r="B57" s="293"/>
      <c r="C57" s="293"/>
      <c r="D57" s="294"/>
      <c r="E57" s="139">
        <f t="shared" si="5"/>
        <v>0</v>
      </c>
      <c r="F57" s="29">
        <f t="shared" si="4"/>
        <v>0</v>
      </c>
      <c r="G57" s="245"/>
      <c r="H57" s="248"/>
      <c r="I57" s="173"/>
      <c r="J57" s="4"/>
      <c r="K57" s="30"/>
      <c r="L57" s="168"/>
      <c r="M57" s="30"/>
      <c r="N57" s="30"/>
      <c r="O57" s="18"/>
      <c r="P57" s="18"/>
      <c r="Q57" s="18"/>
      <c r="R57" s="18"/>
      <c r="S57" s="18"/>
      <c r="T57" s="64"/>
      <c r="U57" s="18"/>
      <c r="V57" s="18"/>
      <c r="W57" s="18"/>
      <c r="X57" s="18"/>
      <c r="Y57" s="31"/>
      <c r="Z57" s="88"/>
      <c r="AA57" s="64"/>
      <c r="AB57" s="88"/>
      <c r="AC57" s="101"/>
      <c r="AD57" s="31"/>
      <c r="AE57" s="72"/>
      <c r="AF57" s="22"/>
      <c r="AG57" s="42"/>
      <c r="AH57" s="101"/>
      <c r="AI57" s="8"/>
      <c r="AJ57" s="5"/>
      <c r="AK57" s="5"/>
      <c r="AL57" s="5"/>
    </row>
    <row r="58" spans="1:39" x14ac:dyDescent="0.25">
      <c r="A58" s="292"/>
      <c r="B58" s="293"/>
      <c r="C58" s="293"/>
      <c r="D58" s="294"/>
      <c r="E58" s="139"/>
      <c r="F58" s="29"/>
      <c r="G58" s="245"/>
      <c r="H58" s="248"/>
      <c r="I58" s="173"/>
      <c r="J58" s="4"/>
      <c r="K58" s="30"/>
      <c r="L58" s="168"/>
      <c r="M58" s="30"/>
      <c r="N58" s="30"/>
      <c r="O58" s="18"/>
      <c r="P58" s="18"/>
      <c r="Q58" s="18"/>
      <c r="R58" s="18"/>
      <c r="S58" s="18"/>
      <c r="T58" s="64"/>
      <c r="U58" s="18"/>
      <c r="V58" s="18"/>
      <c r="W58" s="18"/>
      <c r="X58" s="18"/>
      <c r="Y58" s="31"/>
      <c r="Z58" s="88"/>
      <c r="AA58" s="64"/>
      <c r="AB58" s="88"/>
      <c r="AC58" s="101"/>
      <c r="AD58" s="31"/>
      <c r="AE58" s="72"/>
      <c r="AF58" s="22"/>
      <c r="AG58" s="42"/>
      <c r="AH58" s="101"/>
      <c r="AI58" s="8"/>
      <c r="AJ58" s="5"/>
      <c r="AK58" s="5"/>
      <c r="AL58" s="5"/>
    </row>
    <row r="59" spans="1:39" x14ac:dyDescent="0.25">
      <c r="A59" s="292" t="s">
        <v>101</v>
      </c>
      <c r="B59" s="293"/>
      <c r="C59" s="293"/>
      <c r="D59" s="294"/>
      <c r="E59" s="139">
        <f t="shared" si="5"/>
        <v>167692</v>
      </c>
      <c r="F59" s="29">
        <f>SUM(H59,K59,O59,R59,W59,Y59,AG59)</f>
        <v>0</v>
      </c>
      <c r="G59" s="245"/>
      <c r="H59" s="248"/>
      <c r="I59" s="173"/>
      <c r="J59" s="4"/>
      <c r="K59" s="30"/>
      <c r="L59" s="168"/>
      <c r="M59" s="30"/>
      <c r="N59" s="30"/>
      <c r="O59" s="18"/>
      <c r="P59" s="18"/>
      <c r="Q59" s="18"/>
      <c r="R59" s="18"/>
      <c r="S59" s="18"/>
      <c r="T59" s="64">
        <v>167692</v>
      </c>
      <c r="U59" s="18"/>
      <c r="V59" s="18"/>
      <c r="W59" s="18"/>
      <c r="X59" s="18"/>
      <c r="Y59" s="31"/>
      <c r="Z59" s="88"/>
      <c r="AA59" s="64"/>
      <c r="AB59" s="88"/>
      <c r="AC59" s="101"/>
      <c r="AD59" s="31"/>
      <c r="AE59" s="82"/>
      <c r="AF59" s="40"/>
      <c r="AG59" s="7"/>
      <c r="AH59" s="101"/>
      <c r="AI59" s="34"/>
      <c r="AJ59" s="5"/>
      <c r="AK59" s="5"/>
      <c r="AL59" s="5"/>
    </row>
    <row r="60" spans="1:39" x14ac:dyDescent="0.25">
      <c r="A60" s="292" t="s">
        <v>102</v>
      </c>
      <c r="B60" s="293"/>
      <c r="C60" s="293"/>
      <c r="D60" s="294"/>
      <c r="E60" s="139">
        <f t="shared" si="5"/>
        <v>0</v>
      </c>
      <c r="F60" s="29">
        <f>SUM(H60,K60,O60,R60,W60,Y60,AG60)</f>
        <v>0</v>
      </c>
      <c r="G60" s="245"/>
      <c r="H60" s="248"/>
      <c r="I60" s="173"/>
      <c r="J60" s="4"/>
      <c r="K60" s="30"/>
      <c r="L60" s="168"/>
      <c r="M60" s="30"/>
      <c r="N60" s="30"/>
      <c r="O60" s="18"/>
      <c r="P60" s="18"/>
      <c r="Q60" s="18"/>
      <c r="R60" s="18"/>
      <c r="S60" s="18"/>
      <c r="T60" s="64"/>
      <c r="U60" s="18"/>
      <c r="V60" s="18"/>
      <c r="W60" s="18"/>
      <c r="X60" s="18"/>
      <c r="Y60" s="31"/>
      <c r="Z60" s="88"/>
      <c r="AA60" s="64"/>
      <c r="AB60" s="88"/>
      <c r="AC60" s="88"/>
      <c r="AD60" s="31"/>
      <c r="AE60" s="82"/>
      <c r="AF60" s="40"/>
      <c r="AG60" s="7"/>
      <c r="AH60" s="101"/>
      <c r="AI60" s="34"/>
      <c r="AJ60" s="5"/>
      <c r="AK60" s="5"/>
      <c r="AL60" s="5"/>
    </row>
    <row r="61" spans="1:39" x14ac:dyDescent="0.25">
      <c r="A61" s="292" t="s">
        <v>102</v>
      </c>
      <c r="B61" s="293"/>
      <c r="C61" s="293"/>
      <c r="D61" s="294"/>
      <c r="E61" s="139">
        <f t="shared" si="5"/>
        <v>0</v>
      </c>
      <c r="F61" s="29">
        <f>SUM(H61,K61,O61,R61,W61,Y61,AG61)</f>
        <v>0</v>
      </c>
      <c r="G61" s="261"/>
      <c r="H61" s="247"/>
      <c r="I61" s="173"/>
      <c r="J61" s="4"/>
      <c r="K61" s="122"/>
      <c r="L61" s="167"/>
      <c r="M61" s="122"/>
      <c r="N61" s="122"/>
      <c r="O61" s="5"/>
      <c r="P61" s="5"/>
      <c r="Q61" s="5"/>
      <c r="R61" s="5"/>
      <c r="S61" s="5"/>
      <c r="T61" s="6"/>
      <c r="U61" s="5"/>
      <c r="V61" s="5"/>
      <c r="W61" s="5"/>
      <c r="X61" s="5"/>
      <c r="Y61" s="7"/>
      <c r="Z61" s="101"/>
      <c r="AA61" s="6"/>
      <c r="AB61" s="101"/>
      <c r="AC61" s="101"/>
      <c r="AD61" s="7"/>
      <c r="AE61" s="72"/>
      <c r="AF61" s="22"/>
      <c r="AG61" s="41"/>
      <c r="AH61" s="101"/>
      <c r="AI61" s="8"/>
      <c r="AJ61" s="5"/>
      <c r="AK61" s="5"/>
      <c r="AL61" s="5"/>
      <c r="AM61" s="70"/>
    </row>
    <row r="62" spans="1:39" x14ac:dyDescent="0.25">
      <c r="A62" s="292" t="s">
        <v>102</v>
      </c>
      <c r="B62" s="293"/>
      <c r="C62" s="293"/>
      <c r="D62" s="294"/>
      <c r="E62" s="139">
        <f t="shared" si="5"/>
        <v>0</v>
      </c>
      <c r="F62" s="29">
        <f>SUM(H62,K62,O62,R62,W62,Y62,AG62)</f>
        <v>0</v>
      </c>
      <c r="G62" s="261"/>
      <c r="H62" s="248"/>
      <c r="I62" s="173"/>
      <c r="J62" s="4"/>
      <c r="K62" s="30"/>
      <c r="L62" s="168"/>
      <c r="M62" s="30"/>
      <c r="N62" s="30"/>
      <c r="O62" s="18"/>
      <c r="P62" s="18"/>
      <c r="Q62" s="18"/>
      <c r="R62" s="18"/>
      <c r="S62" s="18"/>
      <c r="T62" s="64"/>
      <c r="U62" s="18"/>
      <c r="V62" s="18"/>
      <c r="W62" s="18"/>
      <c r="X62" s="18"/>
      <c r="Y62" s="31"/>
      <c r="Z62" s="88"/>
      <c r="AA62" s="64"/>
      <c r="AB62" s="88"/>
      <c r="AC62" s="101"/>
      <c r="AD62" s="31"/>
      <c r="AE62" s="72"/>
      <c r="AF62" s="22"/>
      <c r="AG62" s="37"/>
      <c r="AH62" s="101"/>
      <c r="AI62" s="33"/>
      <c r="AJ62" s="5"/>
      <c r="AK62" s="5"/>
      <c r="AL62" s="5"/>
    </row>
    <row r="63" spans="1:39" x14ac:dyDescent="0.25">
      <c r="A63" s="292" t="s">
        <v>102</v>
      </c>
      <c r="B63" s="293"/>
      <c r="C63" s="293"/>
      <c r="D63" s="294"/>
      <c r="E63" s="139">
        <f t="shared" si="5"/>
        <v>0</v>
      </c>
      <c r="F63" s="29">
        <f>SUM(H63,K63,O63,R63,W63,Y63,AG63)</f>
        <v>0</v>
      </c>
      <c r="G63" s="261"/>
      <c r="H63" s="248"/>
      <c r="I63" s="173"/>
      <c r="J63" s="4"/>
      <c r="K63" s="30"/>
      <c r="L63" s="168"/>
      <c r="M63" s="30"/>
      <c r="N63" s="30"/>
      <c r="O63" s="18"/>
      <c r="P63" s="18"/>
      <c r="Q63" s="18"/>
      <c r="R63" s="18"/>
      <c r="S63" s="18"/>
      <c r="T63" s="64"/>
      <c r="U63" s="18"/>
      <c r="V63" s="18"/>
      <c r="W63" s="18"/>
      <c r="X63" s="18"/>
      <c r="Y63" s="31"/>
      <c r="Z63" s="88"/>
      <c r="AA63" s="64"/>
      <c r="AB63" s="88"/>
      <c r="AC63" s="101"/>
      <c r="AD63" s="31"/>
      <c r="AE63" s="72"/>
      <c r="AF63" s="22"/>
      <c r="AG63" s="42"/>
      <c r="AH63" s="101"/>
      <c r="AI63" s="8"/>
      <c r="AJ63" s="5"/>
      <c r="AK63" s="5"/>
      <c r="AL63" s="5"/>
    </row>
    <row r="64" spans="1:39" x14ac:dyDescent="0.25">
      <c r="A64" s="292"/>
      <c r="B64" s="293"/>
      <c r="C64" s="293"/>
      <c r="D64" s="294"/>
      <c r="E64" s="139"/>
      <c r="F64" s="29"/>
      <c r="G64" s="261"/>
      <c r="H64" s="248"/>
      <c r="I64" s="173"/>
      <c r="J64" s="4"/>
      <c r="K64" s="30"/>
      <c r="L64" s="168"/>
      <c r="M64" s="30"/>
      <c r="N64" s="30"/>
      <c r="O64" s="18"/>
      <c r="P64" s="18"/>
      <c r="Q64" s="18"/>
      <c r="R64" s="18"/>
      <c r="S64" s="18"/>
      <c r="T64" s="64"/>
      <c r="U64" s="18"/>
      <c r="V64" s="18"/>
      <c r="W64" s="18"/>
      <c r="X64" s="18"/>
      <c r="Y64" s="31"/>
      <c r="Z64" s="88"/>
      <c r="AA64" s="64"/>
      <c r="AB64" s="88"/>
      <c r="AC64" s="101"/>
      <c r="AD64" s="31"/>
      <c r="AE64" s="72"/>
      <c r="AF64" s="22"/>
      <c r="AG64" s="42"/>
      <c r="AH64" s="101"/>
      <c r="AI64" s="8"/>
      <c r="AJ64" s="5"/>
      <c r="AK64" s="5"/>
      <c r="AL64" s="5"/>
    </row>
    <row r="65" spans="1:39" x14ac:dyDescent="0.25">
      <c r="A65" s="292" t="s">
        <v>103</v>
      </c>
      <c r="B65" s="293"/>
      <c r="C65" s="293"/>
      <c r="D65" s="294"/>
      <c r="E65" s="139">
        <f t="shared" si="5"/>
        <v>154080.35199999998</v>
      </c>
      <c r="F65" s="29">
        <f t="shared" ref="F65:F70" si="6">SUM(H65,K65,O65,R65,W65,Y65,AG65)</f>
        <v>0</v>
      </c>
      <c r="G65" s="261"/>
      <c r="H65" s="248"/>
      <c r="I65" s="173"/>
      <c r="J65" s="4"/>
      <c r="K65" s="30"/>
      <c r="L65" s="168"/>
      <c r="M65" s="30"/>
      <c r="N65" s="30"/>
      <c r="O65" s="5"/>
      <c r="P65" s="18"/>
      <c r="Q65" s="18"/>
      <c r="R65" s="18"/>
      <c r="S65" s="18"/>
      <c r="T65" s="64"/>
      <c r="U65" s="18"/>
      <c r="V65" s="18"/>
      <c r="W65" s="18"/>
      <c r="X65" s="18"/>
      <c r="Y65" s="31"/>
      <c r="Z65" s="242">
        <v>154080.35199999998</v>
      </c>
      <c r="AA65" s="64"/>
      <c r="AB65" s="88"/>
      <c r="AC65" s="101"/>
      <c r="AD65" s="31"/>
      <c r="AE65" s="144"/>
      <c r="AF65" s="16"/>
      <c r="AG65" s="7"/>
      <c r="AH65" s="90"/>
      <c r="AI65" s="8"/>
      <c r="AJ65" s="5"/>
      <c r="AK65" s="8"/>
      <c r="AL65" s="5"/>
    </row>
    <row r="66" spans="1:39" x14ac:dyDescent="0.25">
      <c r="A66" s="292" t="s">
        <v>111</v>
      </c>
      <c r="B66" s="293"/>
      <c r="C66" s="293"/>
      <c r="D66" s="294"/>
      <c r="E66" s="139">
        <f t="shared" si="5"/>
        <v>129223.45944000001</v>
      </c>
      <c r="F66" s="29">
        <f t="shared" si="6"/>
        <v>0</v>
      </c>
      <c r="G66" s="245"/>
      <c r="H66" s="248"/>
      <c r="I66" s="173"/>
      <c r="J66" s="4"/>
      <c r="K66" s="30"/>
      <c r="L66" s="168"/>
      <c r="M66" s="30"/>
      <c r="N66" s="30"/>
      <c r="O66" s="18"/>
      <c r="P66" s="18"/>
      <c r="Q66" s="18"/>
      <c r="R66" s="18"/>
      <c r="S66" s="18"/>
      <c r="T66" s="64"/>
      <c r="U66" s="18"/>
      <c r="V66" s="18"/>
      <c r="W66" s="18"/>
      <c r="X66" s="18"/>
      <c r="Y66" s="31"/>
      <c r="Z66" s="242">
        <v>129223.45944000001</v>
      </c>
      <c r="AA66" s="64"/>
      <c r="AB66" s="88"/>
      <c r="AC66" s="88"/>
      <c r="AD66" s="31"/>
      <c r="AE66" s="82"/>
      <c r="AF66" s="40"/>
      <c r="AG66" s="7"/>
      <c r="AH66" s="101"/>
      <c r="AI66" s="34"/>
      <c r="AJ66" s="5"/>
      <c r="AK66" s="5"/>
      <c r="AL66" s="5"/>
    </row>
    <row r="67" spans="1:39" x14ac:dyDescent="0.25">
      <c r="A67" s="292" t="s">
        <v>173</v>
      </c>
      <c r="B67" s="293"/>
      <c r="C67" s="293"/>
      <c r="D67" s="294"/>
      <c r="E67" s="139">
        <f t="shared" si="5"/>
        <v>75230.076239999995</v>
      </c>
      <c r="F67" s="29">
        <f t="shared" si="6"/>
        <v>0</v>
      </c>
      <c r="G67" s="261"/>
      <c r="H67" s="247"/>
      <c r="I67" s="173"/>
      <c r="J67" s="4"/>
      <c r="K67" s="122"/>
      <c r="L67" s="167"/>
      <c r="M67" s="122"/>
      <c r="N67" s="122"/>
      <c r="O67" s="5"/>
      <c r="P67" s="5"/>
      <c r="Q67" s="5"/>
      <c r="R67" s="5"/>
      <c r="S67" s="5"/>
      <c r="T67" s="6"/>
      <c r="U67" s="5"/>
      <c r="V67" s="5"/>
      <c r="W67" s="5"/>
      <c r="X67" s="5"/>
      <c r="Y67" s="7"/>
      <c r="Z67" s="243">
        <v>75230.076239999995</v>
      </c>
      <c r="AA67" s="6"/>
      <c r="AB67" s="101"/>
      <c r="AC67" s="101"/>
      <c r="AD67" s="7"/>
      <c r="AE67" s="72"/>
      <c r="AF67" s="22"/>
      <c r="AG67" s="41"/>
      <c r="AH67" s="101"/>
      <c r="AI67" s="8"/>
      <c r="AJ67" s="5"/>
      <c r="AK67" s="5"/>
      <c r="AL67" s="5"/>
      <c r="AM67" s="70"/>
    </row>
    <row r="68" spans="1:39" x14ac:dyDescent="0.25">
      <c r="A68" s="292" t="s">
        <v>174</v>
      </c>
      <c r="B68" s="293"/>
      <c r="C68" s="293"/>
      <c r="D68" s="294"/>
      <c r="E68" s="139">
        <f t="shared" si="5"/>
        <v>118733</v>
      </c>
      <c r="F68" s="29">
        <f t="shared" si="6"/>
        <v>0</v>
      </c>
      <c r="G68" s="261"/>
      <c r="H68" s="248"/>
      <c r="I68" s="173"/>
      <c r="J68" s="4"/>
      <c r="K68" s="30"/>
      <c r="L68" s="168"/>
      <c r="M68" s="30"/>
      <c r="N68" s="30"/>
      <c r="O68" s="18"/>
      <c r="P68" s="18"/>
      <c r="Q68" s="18"/>
      <c r="R68" s="18"/>
      <c r="S68" s="18"/>
      <c r="T68" s="64"/>
      <c r="U68" s="18"/>
      <c r="V68" s="18"/>
      <c r="W68" s="18"/>
      <c r="X68" s="18"/>
      <c r="Y68" s="31"/>
      <c r="Z68" s="242">
        <v>118733</v>
      </c>
      <c r="AA68" s="64"/>
      <c r="AB68" s="88"/>
      <c r="AC68" s="101"/>
      <c r="AD68" s="31"/>
      <c r="AE68" s="72"/>
      <c r="AF68" s="22"/>
      <c r="AG68" s="37"/>
      <c r="AH68" s="101"/>
      <c r="AI68" s="33"/>
      <c r="AJ68" s="5"/>
      <c r="AK68" s="5"/>
      <c r="AL68" s="5"/>
    </row>
    <row r="69" spans="1:39" x14ac:dyDescent="0.25">
      <c r="A69" s="292" t="s">
        <v>104</v>
      </c>
      <c r="B69" s="293"/>
      <c r="C69" s="293"/>
      <c r="D69" s="294"/>
      <c r="E69" s="139">
        <f t="shared" si="5"/>
        <v>0</v>
      </c>
      <c r="F69" s="29">
        <f t="shared" si="6"/>
        <v>0</v>
      </c>
      <c r="G69" s="261"/>
      <c r="H69" s="248"/>
      <c r="I69" s="173"/>
      <c r="J69" s="4"/>
      <c r="K69" s="30"/>
      <c r="L69" s="168"/>
      <c r="M69" s="30"/>
      <c r="N69" s="30"/>
      <c r="O69" s="18"/>
      <c r="P69" s="18"/>
      <c r="Q69" s="18"/>
      <c r="R69" s="18"/>
      <c r="S69" s="18"/>
      <c r="T69" s="64"/>
      <c r="U69" s="18"/>
      <c r="V69" s="18"/>
      <c r="W69" s="18"/>
      <c r="X69" s="18"/>
      <c r="Y69" s="31"/>
      <c r="Z69" s="88"/>
      <c r="AA69" s="64"/>
      <c r="AB69" s="88"/>
      <c r="AC69" s="101"/>
      <c r="AD69" s="31"/>
      <c r="AE69" s="72"/>
      <c r="AF69" s="22"/>
      <c r="AG69" s="42"/>
      <c r="AH69" s="101"/>
      <c r="AI69" s="8"/>
      <c r="AJ69" s="5"/>
      <c r="AK69" s="5"/>
      <c r="AL69" s="5"/>
    </row>
    <row r="70" spans="1:39" x14ac:dyDescent="0.25">
      <c r="A70" s="292" t="s">
        <v>104</v>
      </c>
      <c r="B70" s="293"/>
      <c r="C70" s="293"/>
      <c r="D70" s="294"/>
      <c r="E70" s="139">
        <f t="shared" si="5"/>
        <v>0</v>
      </c>
      <c r="F70" s="29">
        <f t="shared" si="6"/>
        <v>0</v>
      </c>
      <c r="G70" s="261"/>
      <c r="H70" s="248"/>
      <c r="I70" s="173"/>
      <c r="J70" s="4"/>
      <c r="K70" s="30"/>
      <c r="L70" s="168"/>
      <c r="M70" s="30"/>
      <c r="N70" s="30"/>
      <c r="O70" s="5"/>
      <c r="P70" s="18"/>
      <c r="Q70" s="18"/>
      <c r="R70" s="18"/>
      <c r="S70" s="18"/>
      <c r="T70" s="64"/>
      <c r="U70" s="18"/>
      <c r="V70" s="18"/>
      <c r="W70" s="18"/>
      <c r="X70" s="18"/>
      <c r="Y70" s="31"/>
      <c r="Z70" s="88"/>
      <c r="AA70" s="64"/>
      <c r="AB70" s="88"/>
      <c r="AC70" s="101"/>
      <c r="AD70" s="31"/>
      <c r="AE70" s="144"/>
      <c r="AF70" s="16"/>
      <c r="AG70" s="7"/>
      <c r="AH70" s="90"/>
      <c r="AI70" s="8"/>
      <c r="AJ70" s="5"/>
      <c r="AK70" s="8"/>
      <c r="AL70" s="5"/>
    </row>
    <row r="71" spans="1:39" x14ac:dyDescent="0.25">
      <c r="A71" s="292"/>
      <c r="B71" s="293"/>
      <c r="C71" s="293"/>
      <c r="D71" s="294"/>
      <c r="E71" s="139"/>
      <c r="F71" s="29"/>
      <c r="G71" s="261"/>
      <c r="H71" s="248"/>
      <c r="I71" s="173"/>
      <c r="J71" s="4"/>
      <c r="K71" s="30"/>
      <c r="L71" s="168"/>
      <c r="M71" s="30"/>
      <c r="N71" s="30"/>
      <c r="O71" s="5"/>
      <c r="P71" s="18"/>
      <c r="Q71" s="18"/>
      <c r="R71" s="18"/>
      <c r="S71" s="18"/>
      <c r="T71" s="64"/>
      <c r="U71" s="18"/>
      <c r="V71" s="18"/>
      <c r="W71" s="18"/>
      <c r="X71" s="18"/>
      <c r="Y71" s="31"/>
      <c r="Z71" s="88"/>
      <c r="AA71" s="64"/>
      <c r="AB71" s="88"/>
      <c r="AC71" s="101"/>
      <c r="AD71" s="31"/>
      <c r="AE71" s="144"/>
      <c r="AF71" s="16"/>
      <c r="AG71" s="7"/>
      <c r="AH71" s="90"/>
      <c r="AI71" s="8"/>
      <c r="AJ71" s="5"/>
      <c r="AK71" s="8"/>
      <c r="AL71" s="5"/>
    </row>
    <row r="72" spans="1:39" x14ac:dyDescent="0.25">
      <c r="A72" s="292" t="s">
        <v>105</v>
      </c>
      <c r="B72" s="293"/>
      <c r="C72" s="293"/>
      <c r="D72" s="294"/>
      <c r="E72" s="139">
        <f t="shared" si="5"/>
        <v>168799</v>
      </c>
      <c r="F72" s="29">
        <f t="shared" ref="F72:F78" si="7">SUM(H72,K72,O72,R72,W72,Y72,AG72)</f>
        <v>0</v>
      </c>
      <c r="G72" s="245"/>
      <c r="H72" s="248"/>
      <c r="I72" s="173"/>
      <c r="J72" s="4"/>
      <c r="K72" s="30"/>
      <c r="L72" s="168"/>
      <c r="M72" s="30"/>
      <c r="N72" s="30"/>
      <c r="O72" s="18"/>
      <c r="P72" s="18"/>
      <c r="Q72" s="18"/>
      <c r="R72" s="18"/>
      <c r="S72" s="18"/>
      <c r="T72" s="64"/>
      <c r="U72" s="18"/>
      <c r="V72" s="18"/>
      <c r="W72" s="18"/>
      <c r="X72" s="18"/>
      <c r="Y72" s="31"/>
      <c r="Z72" s="88"/>
      <c r="AA72" s="234">
        <v>168799</v>
      </c>
      <c r="AB72" s="88"/>
      <c r="AC72" s="88"/>
      <c r="AD72" s="31"/>
      <c r="AE72" s="82"/>
      <c r="AF72" s="40"/>
      <c r="AG72" s="7"/>
      <c r="AH72" s="101"/>
      <c r="AI72" s="34"/>
      <c r="AJ72" s="5"/>
      <c r="AK72" s="5"/>
      <c r="AL72" s="5"/>
    </row>
    <row r="73" spans="1:39" x14ac:dyDescent="0.25">
      <c r="A73" s="292" t="s">
        <v>167</v>
      </c>
      <c r="B73" s="293"/>
      <c r="C73" s="293"/>
      <c r="D73" s="294"/>
      <c r="E73" s="139">
        <f t="shared" si="5"/>
        <v>15000</v>
      </c>
      <c r="F73" s="29">
        <f t="shared" si="7"/>
        <v>0</v>
      </c>
      <c r="G73" s="261"/>
      <c r="H73" s="247"/>
      <c r="I73" s="173"/>
      <c r="J73" s="4"/>
      <c r="K73" s="122"/>
      <c r="L73" s="167"/>
      <c r="M73" s="122"/>
      <c r="N73" s="122"/>
      <c r="O73" s="5"/>
      <c r="P73" s="5"/>
      <c r="Q73" s="5"/>
      <c r="R73" s="5"/>
      <c r="S73" s="5"/>
      <c r="T73" s="6"/>
      <c r="U73" s="5"/>
      <c r="V73" s="5"/>
      <c r="W73" s="5"/>
      <c r="X73" s="5"/>
      <c r="Y73" s="7"/>
      <c r="Z73" s="101"/>
      <c r="AA73" s="233">
        <v>15000</v>
      </c>
      <c r="AB73" s="101"/>
      <c r="AC73" s="101"/>
      <c r="AD73" s="7"/>
      <c r="AE73" s="72"/>
      <c r="AF73" s="22"/>
      <c r="AG73" s="41"/>
      <c r="AH73" s="101"/>
      <c r="AI73" s="8"/>
      <c r="AJ73" s="5"/>
      <c r="AK73" s="5"/>
      <c r="AL73" s="5"/>
      <c r="AM73" s="70"/>
    </row>
    <row r="74" spans="1:39" x14ac:dyDescent="0.25">
      <c r="A74" s="292" t="s">
        <v>168</v>
      </c>
      <c r="B74" s="293"/>
      <c r="C74" s="293"/>
      <c r="D74" s="294"/>
      <c r="E74" s="139">
        <f t="shared" si="5"/>
        <v>10000</v>
      </c>
      <c r="F74" s="29">
        <f t="shared" si="7"/>
        <v>0</v>
      </c>
      <c r="G74" s="261"/>
      <c r="H74" s="248"/>
      <c r="I74" s="173"/>
      <c r="J74" s="4"/>
      <c r="K74" s="30"/>
      <c r="L74" s="168"/>
      <c r="M74" s="30"/>
      <c r="N74" s="30"/>
      <c r="O74" s="18"/>
      <c r="P74" s="18"/>
      <c r="Q74" s="18"/>
      <c r="R74" s="18"/>
      <c r="S74" s="18"/>
      <c r="T74" s="64"/>
      <c r="U74" s="18"/>
      <c r="V74" s="18"/>
      <c r="W74" s="18"/>
      <c r="X74" s="18"/>
      <c r="Y74" s="31"/>
      <c r="Z74" s="88"/>
      <c r="AA74" s="234">
        <v>10000</v>
      </c>
      <c r="AB74" s="88"/>
      <c r="AC74" s="101"/>
      <c r="AD74" s="31"/>
      <c r="AE74" s="72"/>
      <c r="AF74" s="22"/>
      <c r="AG74" s="37"/>
      <c r="AH74" s="101"/>
      <c r="AI74" s="33"/>
      <c r="AJ74" s="5"/>
      <c r="AK74" s="5"/>
      <c r="AL74" s="5"/>
    </row>
    <row r="75" spans="1:39" x14ac:dyDescent="0.25">
      <c r="A75" s="292" t="s">
        <v>169</v>
      </c>
      <c r="B75" s="293"/>
      <c r="C75" s="293"/>
      <c r="D75" s="294"/>
      <c r="E75" s="139">
        <f t="shared" si="5"/>
        <v>39600</v>
      </c>
      <c r="F75" s="29">
        <f t="shared" si="7"/>
        <v>0</v>
      </c>
      <c r="G75" s="261"/>
      <c r="H75" s="248"/>
      <c r="I75" s="173"/>
      <c r="J75" s="4"/>
      <c r="K75" s="30"/>
      <c r="L75" s="168"/>
      <c r="M75" s="30"/>
      <c r="N75" s="30"/>
      <c r="O75" s="18"/>
      <c r="P75" s="18"/>
      <c r="Q75" s="18"/>
      <c r="R75" s="18"/>
      <c r="S75" s="18"/>
      <c r="T75" s="64"/>
      <c r="U75" s="18"/>
      <c r="V75" s="18"/>
      <c r="W75" s="18"/>
      <c r="X75" s="18"/>
      <c r="Y75" s="31"/>
      <c r="Z75" s="88"/>
      <c r="AA75" s="234">
        <v>39600</v>
      </c>
      <c r="AB75" s="88"/>
      <c r="AC75" s="101"/>
      <c r="AD75" s="31"/>
      <c r="AE75" s="72"/>
      <c r="AF75" s="22"/>
      <c r="AG75" s="42"/>
      <c r="AH75" s="101"/>
      <c r="AI75" s="8"/>
      <c r="AJ75" s="5"/>
      <c r="AK75" s="5"/>
      <c r="AL75" s="5"/>
    </row>
    <row r="76" spans="1:39" x14ac:dyDescent="0.25">
      <c r="A76" s="292" t="s">
        <v>170</v>
      </c>
      <c r="B76" s="293"/>
      <c r="C76" s="293"/>
      <c r="D76" s="294"/>
      <c r="E76" s="139">
        <f t="shared" si="5"/>
        <v>7789</v>
      </c>
      <c r="F76" s="29">
        <f t="shared" si="7"/>
        <v>0</v>
      </c>
      <c r="G76" s="261"/>
      <c r="H76" s="248"/>
      <c r="I76" s="173"/>
      <c r="J76" s="4"/>
      <c r="K76" s="30"/>
      <c r="L76" s="168"/>
      <c r="M76" s="30"/>
      <c r="N76" s="30"/>
      <c r="O76" s="5"/>
      <c r="P76" s="18"/>
      <c r="Q76" s="18"/>
      <c r="R76" s="18"/>
      <c r="S76" s="18"/>
      <c r="T76" s="64"/>
      <c r="U76" s="18"/>
      <c r="V76" s="18"/>
      <c r="W76" s="18"/>
      <c r="X76" s="18"/>
      <c r="Y76" s="31"/>
      <c r="Z76" s="88"/>
      <c r="AA76" s="234">
        <v>7789</v>
      </c>
      <c r="AB76" s="88"/>
      <c r="AC76" s="101"/>
      <c r="AD76" s="31"/>
      <c r="AE76" s="144"/>
      <c r="AF76" s="16"/>
      <c r="AG76" s="7"/>
      <c r="AH76" s="90"/>
      <c r="AI76" s="8"/>
      <c r="AJ76" s="5"/>
      <c r="AK76" s="8"/>
      <c r="AL76" s="5"/>
    </row>
    <row r="77" spans="1:39" x14ac:dyDescent="0.25">
      <c r="A77" s="292" t="s">
        <v>171</v>
      </c>
      <c r="B77" s="293"/>
      <c r="C77" s="293"/>
      <c r="D77" s="294"/>
      <c r="E77" s="139">
        <f t="shared" si="5"/>
        <v>22000</v>
      </c>
      <c r="F77" s="29">
        <f t="shared" si="7"/>
        <v>0</v>
      </c>
      <c r="G77" s="261"/>
      <c r="H77" s="248"/>
      <c r="I77" s="173"/>
      <c r="J77" s="4"/>
      <c r="K77" s="30"/>
      <c r="L77" s="168"/>
      <c r="M77" s="30"/>
      <c r="N77" s="30"/>
      <c r="O77" s="18"/>
      <c r="P77" s="18"/>
      <c r="Q77" s="18"/>
      <c r="R77" s="18"/>
      <c r="S77" s="18"/>
      <c r="T77" s="64"/>
      <c r="U77" s="18"/>
      <c r="V77" s="18"/>
      <c r="W77" s="18"/>
      <c r="X77" s="18"/>
      <c r="Y77" s="31"/>
      <c r="Z77" s="88"/>
      <c r="AA77" s="234">
        <v>22000</v>
      </c>
      <c r="AB77" s="88"/>
      <c r="AC77" s="101"/>
      <c r="AD77" s="31"/>
      <c r="AE77" s="144"/>
      <c r="AF77" s="22"/>
      <c r="AG77" s="7"/>
      <c r="AH77" s="90"/>
      <c r="AI77" s="8"/>
      <c r="AJ77" s="8"/>
      <c r="AK77" s="32"/>
      <c r="AL77" s="5"/>
    </row>
    <row r="78" spans="1:39" s="218" customFormat="1" x14ac:dyDescent="0.25">
      <c r="A78" s="292" t="s">
        <v>172</v>
      </c>
      <c r="B78" s="293"/>
      <c r="C78" s="293"/>
      <c r="D78" s="294"/>
      <c r="E78" s="139">
        <f t="shared" si="5"/>
        <v>41164</v>
      </c>
      <c r="F78" s="29">
        <f t="shared" si="7"/>
        <v>0</v>
      </c>
      <c r="G78" s="261"/>
      <c r="H78" s="248"/>
      <c r="I78" s="173"/>
      <c r="J78" s="4"/>
      <c r="K78" s="30"/>
      <c r="L78" s="168"/>
      <c r="M78" s="30"/>
      <c r="N78" s="30"/>
      <c r="O78" s="18"/>
      <c r="P78" s="18"/>
      <c r="Q78" s="18"/>
      <c r="R78" s="18"/>
      <c r="S78" s="18"/>
      <c r="T78" s="64"/>
      <c r="U78" s="18"/>
      <c r="V78" s="18"/>
      <c r="W78" s="18"/>
      <c r="X78" s="18"/>
      <c r="Y78" s="31"/>
      <c r="Z78" s="88"/>
      <c r="AA78" s="234">
        <v>41164</v>
      </c>
      <c r="AB78" s="88"/>
      <c r="AC78" s="227"/>
      <c r="AD78" s="31"/>
      <c r="AE78" s="231"/>
      <c r="AF78" s="222"/>
      <c r="AG78" s="220"/>
      <c r="AH78" s="225"/>
      <c r="AI78" s="221"/>
      <c r="AJ78" s="221"/>
      <c r="AK78" s="32"/>
      <c r="AL78" s="219"/>
    </row>
    <row r="79" spans="1:39" x14ac:dyDescent="0.25">
      <c r="A79" s="321"/>
      <c r="B79" s="322"/>
      <c r="C79" s="322"/>
      <c r="D79" s="323"/>
      <c r="E79" s="139"/>
      <c r="F79" s="29"/>
      <c r="G79" s="261"/>
      <c r="H79" s="248"/>
      <c r="I79" s="173"/>
      <c r="J79" s="4"/>
      <c r="K79" s="30"/>
      <c r="L79" s="168"/>
      <c r="M79" s="30"/>
      <c r="N79" s="30"/>
      <c r="O79" s="18"/>
      <c r="P79" s="18"/>
      <c r="Q79" s="18"/>
      <c r="R79" s="18"/>
      <c r="S79" s="18"/>
      <c r="T79" s="64"/>
      <c r="U79" s="18"/>
      <c r="V79" s="18"/>
      <c r="W79" s="18"/>
      <c r="X79" s="18"/>
      <c r="Y79" s="31"/>
      <c r="Z79" s="88"/>
      <c r="AA79" s="64"/>
      <c r="AB79" s="88"/>
      <c r="AC79" s="101"/>
      <c r="AD79" s="31"/>
      <c r="AE79" s="144"/>
      <c r="AF79" s="22"/>
      <c r="AG79" s="7"/>
      <c r="AH79" s="90"/>
      <c r="AI79" s="8"/>
      <c r="AJ79" s="8"/>
      <c r="AK79" s="32"/>
      <c r="AL79" s="5"/>
    </row>
    <row r="80" spans="1:39" x14ac:dyDescent="0.25">
      <c r="A80" s="292" t="s">
        <v>107</v>
      </c>
      <c r="B80" s="293"/>
      <c r="C80" s="293"/>
      <c r="D80" s="294"/>
      <c r="E80" s="139">
        <f t="shared" si="5"/>
        <v>0</v>
      </c>
      <c r="F80" s="29">
        <f t="shared" ref="F80:F88" si="8">SUM(H80,K80,O80,R80,W80,Y80,AG80)</f>
        <v>0</v>
      </c>
      <c r="G80" s="245"/>
      <c r="H80" s="248"/>
      <c r="I80" s="173"/>
      <c r="J80" s="4"/>
      <c r="K80" s="30"/>
      <c r="L80" s="168"/>
      <c r="M80" s="30"/>
      <c r="N80" s="30"/>
      <c r="O80" s="18"/>
      <c r="P80" s="18"/>
      <c r="Q80" s="18"/>
      <c r="R80" s="18"/>
      <c r="S80" s="18"/>
      <c r="T80" s="64"/>
      <c r="U80" s="18"/>
      <c r="V80" s="18"/>
      <c r="W80" s="18"/>
      <c r="X80" s="18"/>
      <c r="Y80" s="31"/>
      <c r="Z80" s="88"/>
      <c r="AA80" s="64"/>
      <c r="AB80" s="88"/>
      <c r="AC80" s="88"/>
      <c r="AD80" s="31"/>
      <c r="AE80" s="82"/>
      <c r="AF80" s="40"/>
      <c r="AG80" s="7"/>
      <c r="AH80" s="101"/>
      <c r="AI80" s="34"/>
      <c r="AJ80" s="5"/>
      <c r="AK80" s="5"/>
      <c r="AL80" s="5"/>
    </row>
    <row r="81" spans="1:39" x14ac:dyDescent="0.25">
      <c r="A81" s="292" t="s">
        <v>108</v>
      </c>
      <c r="B81" s="293"/>
      <c r="C81" s="293"/>
      <c r="D81" s="294"/>
      <c r="E81" s="139">
        <f t="shared" si="5"/>
        <v>0</v>
      </c>
      <c r="F81" s="29">
        <f t="shared" si="8"/>
        <v>0</v>
      </c>
      <c r="G81" s="261"/>
      <c r="H81" s="247"/>
      <c r="I81" s="173"/>
      <c r="J81" s="4"/>
      <c r="K81" s="122"/>
      <c r="L81" s="167"/>
      <c r="M81" s="122"/>
      <c r="N81" s="122"/>
      <c r="O81" s="5"/>
      <c r="P81" s="5"/>
      <c r="Q81" s="5"/>
      <c r="R81" s="5"/>
      <c r="S81" s="5"/>
      <c r="T81" s="6"/>
      <c r="U81" s="5"/>
      <c r="V81" s="5"/>
      <c r="W81" s="5"/>
      <c r="X81" s="5"/>
      <c r="Y81" s="7"/>
      <c r="Z81" s="101"/>
      <c r="AA81" s="6"/>
      <c r="AB81" s="101"/>
      <c r="AC81" s="101"/>
      <c r="AD81" s="7"/>
      <c r="AE81" s="72"/>
      <c r="AF81" s="22"/>
      <c r="AG81" s="41"/>
      <c r="AH81" s="101"/>
      <c r="AI81" s="8"/>
      <c r="AJ81" s="5"/>
      <c r="AK81" s="5"/>
      <c r="AL81" s="5"/>
      <c r="AM81" s="70"/>
    </row>
    <row r="82" spans="1:39" x14ac:dyDescent="0.25">
      <c r="A82" s="292" t="s">
        <v>109</v>
      </c>
      <c r="B82" s="293"/>
      <c r="C82" s="293"/>
      <c r="D82" s="294"/>
      <c r="E82" s="139">
        <f t="shared" si="5"/>
        <v>118862</v>
      </c>
      <c r="F82" s="29">
        <f t="shared" si="8"/>
        <v>0</v>
      </c>
      <c r="G82" s="261"/>
      <c r="H82" s="248"/>
      <c r="I82" s="173"/>
      <c r="J82" s="4"/>
      <c r="K82" s="30"/>
      <c r="L82" s="168"/>
      <c r="M82" s="30"/>
      <c r="N82" s="30"/>
      <c r="O82" s="18"/>
      <c r="P82" s="18"/>
      <c r="Q82" s="18"/>
      <c r="R82" s="18"/>
      <c r="S82" s="18"/>
      <c r="T82" s="64"/>
      <c r="U82" s="18"/>
      <c r="V82" s="18"/>
      <c r="W82" s="18"/>
      <c r="X82" s="18"/>
      <c r="Y82" s="31"/>
      <c r="Z82" s="88"/>
      <c r="AA82" s="64"/>
      <c r="AB82" s="88">
        <v>118862</v>
      </c>
      <c r="AC82" s="101"/>
      <c r="AD82" s="31"/>
      <c r="AE82" s="72"/>
      <c r="AF82" s="22"/>
      <c r="AG82" s="37"/>
      <c r="AH82" s="101"/>
      <c r="AI82" s="33"/>
      <c r="AJ82" s="5"/>
      <c r="AK82" s="5"/>
      <c r="AL82" s="5"/>
    </row>
    <row r="83" spans="1:39" x14ac:dyDescent="0.25">
      <c r="A83" s="292" t="s">
        <v>110</v>
      </c>
      <c r="B83" s="293"/>
      <c r="C83" s="293"/>
      <c r="D83" s="294"/>
      <c r="E83" s="139">
        <f t="shared" si="5"/>
        <v>68097</v>
      </c>
      <c r="F83" s="29">
        <f t="shared" si="8"/>
        <v>0</v>
      </c>
      <c r="G83" s="261"/>
      <c r="H83" s="248"/>
      <c r="I83" s="173"/>
      <c r="J83" s="4"/>
      <c r="K83" s="30"/>
      <c r="L83" s="168"/>
      <c r="M83" s="30"/>
      <c r="N83" s="30"/>
      <c r="O83" s="18"/>
      <c r="P83" s="18"/>
      <c r="Q83" s="18"/>
      <c r="R83" s="18"/>
      <c r="S83" s="18"/>
      <c r="T83" s="64"/>
      <c r="U83" s="18"/>
      <c r="V83" s="18"/>
      <c r="W83" s="18"/>
      <c r="X83" s="18"/>
      <c r="Y83" s="31"/>
      <c r="Z83" s="88"/>
      <c r="AA83" s="64"/>
      <c r="AB83" s="88">
        <v>68097</v>
      </c>
      <c r="AC83" s="101"/>
      <c r="AD83" s="31"/>
      <c r="AE83" s="72"/>
      <c r="AF83" s="22"/>
      <c r="AG83" s="42"/>
      <c r="AH83" s="101"/>
      <c r="AI83" s="8"/>
      <c r="AJ83" s="5"/>
      <c r="AK83" s="5"/>
      <c r="AL83" s="5"/>
    </row>
    <row r="84" spans="1:39" x14ac:dyDescent="0.25">
      <c r="A84" s="292" t="s">
        <v>112</v>
      </c>
      <c r="B84" s="293"/>
      <c r="C84" s="293"/>
      <c r="D84" s="294"/>
      <c r="E84" s="139">
        <f t="shared" si="5"/>
        <v>0</v>
      </c>
      <c r="F84" s="29">
        <f t="shared" si="8"/>
        <v>0</v>
      </c>
      <c r="G84" s="261"/>
      <c r="H84" s="248"/>
      <c r="I84" s="173"/>
      <c r="J84" s="4"/>
      <c r="K84" s="30"/>
      <c r="L84" s="168"/>
      <c r="M84" s="30"/>
      <c r="N84" s="30"/>
      <c r="O84" s="5"/>
      <c r="P84" s="18"/>
      <c r="Q84" s="18"/>
      <c r="R84" s="18"/>
      <c r="S84" s="18"/>
      <c r="T84" s="64"/>
      <c r="U84" s="18"/>
      <c r="V84" s="18"/>
      <c r="W84" s="18"/>
      <c r="X84" s="18"/>
      <c r="Y84" s="31"/>
      <c r="Z84" s="88"/>
      <c r="AA84" s="64"/>
      <c r="AB84" s="88"/>
      <c r="AC84" s="101"/>
      <c r="AD84" s="31"/>
      <c r="AE84" s="144"/>
      <c r="AF84" s="16"/>
      <c r="AG84" s="7"/>
      <c r="AH84" s="90"/>
      <c r="AI84" s="8"/>
      <c r="AJ84" s="5"/>
      <c r="AK84" s="8"/>
      <c r="AL84" s="5"/>
    </row>
    <row r="85" spans="1:39" x14ac:dyDescent="0.25">
      <c r="A85" s="292" t="s">
        <v>112</v>
      </c>
      <c r="B85" s="293"/>
      <c r="C85" s="293"/>
      <c r="D85" s="294"/>
      <c r="E85" s="139">
        <f t="shared" si="5"/>
        <v>0</v>
      </c>
      <c r="F85" s="29">
        <f t="shared" si="8"/>
        <v>0</v>
      </c>
      <c r="G85" s="245"/>
      <c r="H85" s="248"/>
      <c r="I85" s="173"/>
      <c r="J85" s="4"/>
      <c r="K85" s="30"/>
      <c r="L85" s="168"/>
      <c r="M85" s="30"/>
      <c r="N85" s="30"/>
      <c r="O85" s="18"/>
      <c r="P85" s="18"/>
      <c r="Q85" s="18"/>
      <c r="R85" s="18"/>
      <c r="S85" s="18"/>
      <c r="T85" s="64"/>
      <c r="U85" s="18"/>
      <c r="V85" s="18"/>
      <c r="W85" s="18"/>
      <c r="X85" s="18"/>
      <c r="Y85" s="31"/>
      <c r="Z85" s="88"/>
      <c r="AA85" s="64"/>
      <c r="AB85" s="88"/>
      <c r="AC85" s="88"/>
      <c r="AD85" s="31"/>
      <c r="AE85" s="82"/>
      <c r="AF85" s="40"/>
      <c r="AG85" s="7"/>
      <c r="AH85" s="101"/>
      <c r="AI85" s="34"/>
      <c r="AJ85" s="5"/>
      <c r="AK85" s="5"/>
      <c r="AL85" s="5"/>
    </row>
    <row r="86" spans="1:39" x14ac:dyDescent="0.25">
      <c r="A86" s="292" t="s">
        <v>112</v>
      </c>
      <c r="B86" s="293"/>
      <c r="C86" s="293"/>
      <c r="D86" s="294"/>
      <c r="E86" s="139">
        <f t="shared" si="5"/>
        <v>0</v>
      </c>
      <c r="F86" s="29">
        <f t="shared" si="8"/>
        <v>0</v>
      </c>
      <c r="G86" s="261"/>
      <c r="H86" s="247"/>
      <c r="I86" s="173"/>
      <c r="J86" s="4"/>
      <c r="K86" s="122"/>
      <c r="L86" s="167"/>
      <c r="M86" s="122"/>
      <c r="N86" s="122"/>
      <c r="O86" s="5"/>
      <c r="P86" s="5"/>
      <c r="Q86" s="5"/>
      <c r="R86" s="5"/>
      <c r="S86" s="5"/>
      <c r="T86" s="6"/>
      <c r="U86" s="5"/>
      <c r="V86" s="5"/>
      <c r="W86" s="5"/>
      <c r="X86" s="5"/>
      <c r="Y86" s="7"/>
      <c r="Z86" s="101"/>
      <c r="AA86" s="6"/>
      <c r="AB86" s="101"/>
      <c r="AC86" s="101"/>
      <c r="AD86" s="7"/>
      <c r="AE86" s="72"/>
      <c r="AF86" s="22"/>
      <c r="AG86" s="41"/>
      <c r="AH86" s="101"/>
      <c r="AI86" s="8"/>
      <c r="AJ86" s="5"/>
      <c r="AK86" s="5"/>
      <c r="AL86" s="5"/>
      <c r="AM86" s="70"/>
    </row>
    <row r="87" spans="1:39" x14ac:dyDescent="0.25">
      <c r="A87" s="292" t="s">
        <v>112</v>
      </c>
      <c r="B87" s="293"/>
      <c r="C87" s="293"/>
      <c r="D87" s="294"/>
      <c r="E87" s="139">
        <f t="shared" si="5"/>
        <v>0</v>
      </c>
      <c r="F87" s="29">
        <f t="shared" si="8"/>
        <v>0</v>
      </c>
      <c r="G87" s="261"/>
      <c r="H87" s="248"/>
      <c r="I87" s="173"/>
      <c r="J87" s="4"/>
      <c r="K87" s="30"/>
      <c r="L87" s="168"/>
      <c r="M87" s="30"/>
      <c r="N87" s="30"/>
      <c r="O87" s="18"/>
      <c r="P87" s="18"/>
      <c r="Q87" s="18"/>
      <c r="R87" s="18"/>
      <c r="S87" s="18"/>
      <c r="T87" s="64"/>
      <c r="U87" s="18"/>
      <c r="V87" s="18"/>
      <c r="W87" s="18"/>
      <c r="X87" s="18"/>
      <c r="Y87" s="31"/>
      <c r="Z87" s="88"/>
      <c r="AA87" s="64"/>
      <c r="AB87" s="88"/>
      <c r="AC87" s="101"/>
      <c r="AD87" s="31"/>
      <c r="AE87" s="72"/>
      <c r="AF87" s="22"/>
      <c r="AG87" s="37"/>
      <c r="AH87" s="101"/>
      <c r="AI87" s="33"/>
      <c r="AJ87" s="5"/>
      <c r="AK87" s="5"/>
      <c r="AL87" s="5"/>
    </row>
    <row r="88" spans="1:39" x14ac:dyDescent="0.25">
      <c r="A88" s="292" t="s">
        <v>112</v>
      </c>
      <c r="B88" s="293"/>
      <c r="C88" s="293"/>
      <c r="D88" s="294"/>
      <c r="E88" s="139">
        <f t="shared" si="5"/>
        <v>0</v>
      </c>
      <c r="F88" s="29">
        <f t="shared" si="8"/>
        <v>0</v>
      </c>
      <c r="G88" s="261"/>
      <c r="H88" s="248"/>
      <c r="I88" s="173"/>
      <c r="J88" s="4"/>
      <c r="K88" s="30"/>
      <c r="L88" s="168"/>
      <c r="M88" s="30"/>
      <c r="N88" s="30"/>
      <c r="O88" s="18"/>
      <c r="P88" s="18"/>
      <c r="Q88" s="18"/>
      <c r="R88" s="18"/>
      <c r="S88" s="18"/>
      <c r="T88" s="64"/>
      <c r="U88" s="18"/>
      <c r="V88" s="18"/>
      <c r="W88" s="18"/>
      <c r="X88" s="18"/>
      <c r="Y88" s="31"/>
      <c r="Z88" s="88"/>
      <c r="AA88" s="64"/>
      <c r="AB88" s="88"/>
      <c r="AC88" s="101"/>
      <c r="AD88" s="31"/>
      <c r="AE88" s="72"/>
      <c r="AF88" s="22"/>
      <c r="AG88" s="42"/>
      <c r="AH88" s="101"/>
      <c r="AI88" s="8"/>
      <c r="AJ88" s="5"/>
      <c r="AK88" s="5"/>
      <c r="AL88" s="5"/>
    </row>
    <row r="89" spans="1:39" x14ac:dyDescent="0.25">
      <c r="A89" s="321"/>
      <c r="B89" s="322"/>
      <c r="C89" s="322"/>
      <c r="D89" s="323"/>
      <c r="E89" s="139"/>
      <c r="F89" s="29"/>
      <c r="G89" s="261"/>
      <c r="H89" s="248"/>
      <c r="I89" s="173"/>
      <c r="J89" s="4"/>
      <c r="K89" s="30"/>
      <c r="L89" s="168"/>
      <c r="M89" s="30"/>
      <c r="N89" s="30"/>
      <c r="O89" s="18"/>
      <c r="P89" s="18"/>
      <c r="Q89" s="18"/>
      <c r="R89" s="18"/>
      <c r="S89" s="18"/>
      <c r="T89" s="64"/>
      <c r="U89" s="18"/>
      <c r="V89" s="18"/>
      <c r="W89" s="18"/>
      <c r="X89" s="18"/>
      <c r="Y89" s="31"/>
      <c r="Z89" s="88"/>
      <c r="AA89" s="64"/>
      <c r="AB89" s="88"/>
      <c r="AC89" s="101"/>
      <c r="AD89" s="31"/>
      <c r="AE89" s="72"/>
      <c r="AF89" s="22"/>
      <c r="AG89" s="42"/>
      <c r="AH89" s="101"/>
      <c r="AI89" s="8"/>
      <c r="AJ89" s="5"/>
      <c r="AK89" s="5"/>
      <c r="AL89" s="5"/>
    </row>
    <row r="90" spans="1:39" x14ac:dyDescent="0.25">
      <c r="A90" s="292" t="s">
        <v>116</v>
      </c>
      <c r="B90" s="293"/>
      <c r="C90" s="293"/>
      <c r="D90" s="294"/>
      <c r="E90" s="139">
        <f t="shared" si="5"/>
        <v>0</v>
      </c>
      <c r="F90" s="29">
        <f t="shared" ref="F90:F96" si="9">SUM(H90,K90,O90,R90,W90,Y90,AG90)</f>
        <v>0</v>
      </c>
      <c r="G90" s="261"/>
      <c r="H90" s="248"/>
      <c r="I90" s="173"/>
      <c r="J90" s="4"/>
      <c r="K90" s="30"/>
      <c r="L90" s="168"/>
      <c r="M90" s="30"/>
      <c r="N90" s="30"/>
      <c r="O90" s="18"/>
      <c r="P90" s="18"/>
      <c r="Q90" s="18"/>
      <c r="R90" s="18"/>
      <c r="S90" s="18"/>
      <c r="T90" s="64"/>
      <c r="U90" s="18"/>
      <c r="V90" s="18"/>
      <c r="W90" s="18"/>
      <c r="X90" s="18"/>
      <c r="Y90" s="31"/>
      <c r="Z90" s="88"/>
      <c r="AA90" s="64"/>
      <c r="AB90" s="88"/>
      <c r="AC90" s="101"/>
      <c r="AD90" s="31"/>
      <c r="AE90" s="82"/>
      <c r="AF90" s="40"/>
      <c r="AG90" s="7"/>
      <c r="AH90" s="101"/>
      <c r="AI90" s="34"/>
      <c r="AJ90" s="5"/>
      <c r="AK90" s="5"/>
      <c r="AL90" s="5"/>
    </row>
    <row r="91" spans="1:39" x14ac:dyDescent="0.25">
      <c r="A91" s="292" t="s">
        <v>114</v>
      </c>
      <c r="B91" s="293"/>
      <c r="C91" s="293"/>
      <c r="D91" s="294"/>
      <c r="E91" s="139">
        <f t="shared" si="5"/>
        <v>0</v>
      </c>
      <c r="F91" s="29">
        <f t="shared" si="9"/>
        <v>0</v>
      </c>
      <c r="G91" s="261"/>
      <c r="H91" s="248"/>
      <c r="I91" s="173"/>
      <c r="J91" s="4"/>
      <c r="K91" s="30"/>
      <c r="L91" s="168"/>
      <c r="M91" s="30"/>
      <c r="N91" s="30"/>
      <c r="O91" s="5"/>
      <c r="P91" s="18"/>
      <c r="Q91" s="18"/>
      <c r="R91" s="18"/>
      <c r="S91" s="18"/>
      <c r="T91" s="64"/>
      <c r="U91" s="18"/>
      <c r="V91" s="18"/>
      <c r="W91" s="18"/>
      <c r="X91" s="18"/>
      <c r="Y91" s="31"/>
      <c r="Z91" s="88"/>
      <c r="AA91" s="64"/>
      <c r="AB91" s="88"/>
      <c r="AC91" s="101"/>
      <c r="AD91" s="31"/>
      <c r="AE91" s="144"/>
      <c r="AF91" s="16"/>
      <c r="AG91" s="7"/>
      <c r="AH91" s="90"/>
      <c r="AI91" s="8"/>
      <c r="AJ91" s="5"/>
      <c r="AK91" s="8"/>
      <c r="AL91" s="5"/>
    </row>
    <row r="92" spans="1:39" ht="15.75" customHeight="1" x14ac:dyDescent="0.25">
      <c r="A92" s="292" t="s">
        <v>113</v>
      </c>
      <c r="B92" s="293"/>
      <c r="C92" s="293"/>
      <c r="D92" s="294"/>
      <c r="E92" s="139">
        <f t="shared" si="5"/>
        <v>0</v>
      </c>
      <c r="F92" s="29">
        <f t="shared" si="9"/>
        <v>0</v>
      </c>
      <c r="G92" s="261"/>
      <c r="H92" s="248"/>
      <c r="I92" s="173"/>
      <c r="J92" s="4"/>
      <c r="K92" s="30"/>
      <c r="L92" s="168"/>
      <c r="M92" s="30"/>
      <c r="N92" s="30"/>
      <c r="O92" s="18"/>
      <c r="P92" s="18"/>
      <c r="Q92" s="18"/>
      <c r="R92" s="18"/>
      <c r="S92" s="18"/>
      <c r="T92" s="64"/>
      <c r="U92" s="18"/>
      <c r="V92" s="18"/>
      <c r="W92" s="18"/>
      <c r="X92" s="18"/>
      <c r="Y92" s="31"/>
      <c r="Z92" s="88"/>
      <c r="AA92" s="64"/>
      <c r="AB92" s="88"/>
      <c r="AC92" s="101"/>
      <c r="AD92" s="31"/>
      <c r="AE92" s="144"/>
      <c r="AF92" s="22"/>
      <c r="AG92" s="7"/>
      <c r="AH92" s="90"/>
      <c r="AI92" s="8"/>
      <c r="AJ92" s="8"/>
      <c r="AK92" s="32"/>
      <c r="AL92" s="5"/>
    </row>
    <row r="93" spans="1:39" x14ac:dyDescent="0.25">
      <c r="A93" s="292" t="s">
        <v>113</v>
      </c>
      <c r="B93" s="293"/>
      <c r="C93" s="293"/>
      <c r="D93" s="294"/>
      <c r="E93" s="139">
        <f t="shared" si="5"/>
        <v>0</v>
      </c>
      <c r="F93" s="29">
        <f t="shared" si="9"/>
        <v>0</v>
      </c>
      <c r="G93" s="245"/>
      <c r="H93" s="248"/>
      <c r="I93" s="173"/>
      <c r="J93" s="4"/>
      <c r="K93" s="30"/>
      <c r="L93" s="168"/>
      <c r="M93" s="30"/>
      <c r="N93" s="30"/>
      <c r="O93" s="18"/>
      <c r="P93" s="18"/>
      <c r="Q93" s="18"/>
      <c r="R93" s="18"/>
      <c r="S93" s="18"/>
      <c r="T93" s="64"/>
      <c r="U93" s="18"/>
      <c r="V93" s="18"/>
      <c r="W93" s="18"/>
      <c r="X93" s="18"/>
      <c r="Y93" s="31"/>
      <c r="Z93" s="88"/>
      <c r="AA93" s="64"/>
      <c r="AB93" s="88"/>
      <c r="AC93" s="88"/>
      <c r="AD93" s="31"/>
      <c r="AE93" s="82"/>
      <c r="AF93" s="40"/>
      <c r="AG93" s="7"/>
      <c r="AH93" s="101"/>
      <c r="AI93" s="34"/>
      <c r="AJ93" s="5"/>
      <c r="AK93" s="5"/>
      <c r="AL93" s="5"/>
    </row>
    <row r="94" spans="1:39" x14ac:dyDescent="0.25">
      <c r="A94" s="292" t="s">
        <v>113</v>
      </c>
      <c r="B94" s="293"/>
      <c r="C94" s="293"/>
      <c r="D94" s="294"/>
      <c r="E94" s="139">
        <f t="shared" si="5"/>
        <v>0</v>
      </c>
      <c r="F94" s="29">
        <f t="shared" si="9"/>
        <v>0</v>
      </c>
      <c r="G94" s="261"/>
      <c r="H94" s="247"/>
      <c r="I94" s="173"/>
      <c r="J94" s="4"/>
      <c r="K94" s="122"/>
      <c r="L94" s="167"/>
      <c r="M94" s="122"/>
      <c r="N94" s="122"/>
      <c r="O94" s="5"/>
      <c r="P94" s="5"/>
      <c r="Q94" s="5"/>
      <c r="R94" s="5"/>
      <c r="S94" s="5"/>
      <c r="T94" s="6"/>
      <c r="U94" s="5"/>
      <c r="V94" s="5"/>
      <c r="W94" s="5"/>
      <c r="X94" s="5"/>
      <c r="Y94" s="7"/>
      <c r="Z94" s="101"/>
      <c r="AA94" s="6"/>
      <c r="AB94" s="101"/>
      <c r="AC94" s="101"/>
      <c r="AD94" s="7"/>
      <c r="AE94" s="72"/>
      <c r="AF94" s="22"/>
      <c r="AG94" s="41"/>
      <c r="AH94" s="101"/>
      <c r="AI94" s="8"/>
      <c r="AJ94" s="5"/>
      <c r="AK94" s="5"/>
      <c r="AL94" s="5"/>
      <c r="AM94" s="70"/>
    </row>
    <row r="95" spans="1:39" x14ac:dyDescent="0.25">
      <c r="A95" s="292" t="s">
        <v>113</v>
      </c>
      <c r="B95" s="293"/>
      <c r="C95" s="293"/>
      <c r="D95" s="294"/>
      <c r="E95" s="139">
        <f t="shared" si="5"/>
        <v>0</v>
      </c>
      <c r="F95" s="29">
        <f t="shared" si="9"/>
        <v>0</v>
      </c>
      <c r="G95" s="261"/>
      <c r="H95" s="248"/>
      <c r="I95" s="173"/>
      <c r="J95" s="4"/>
      <c r="K95" s="30"/>
      <c r="L95" s="168"/>
      <c r="M95" s="30"/>
      <c r="N95" s="30"/>
      <c r="O95" s="18"/>
      <c r="P95" s="18"/>
      <c r="Q95" s="18"/>
      <c r="R95" s="18"/>
      <c r="S95" s="18"/>
      <c r="T95" s="64"/>
      <c r="U95" s="18"/>
      <c r="V95" s="18"/>
      <c r="W95" s="18"/>
      <c r="X95" s="18"/>
      <c r="Y95" s="31"/>
      <c r="Z95" s="88"/>
      <c r="AA95" s="64"/>
      <c r="AB95" s="88"/>
      <c r="AC95" s="101"/>
      <c r="AD95" s="31"/>
      <c r="AE95" s="72"/>
      <c r="AF95" s="22"/>
      <c r="AG95" s="37"/>
      <c r="AH95" s="101"/>
      <c r="AI95" s="33"/>
      <c r="AJ95" s="5"/>
      <c r="AK95" s="5"/>
      <c r="AL95" s="5"/>
    </row>
    <row r="96" spans="1:39" x14ac:dyDescent="0.25">
      <c r="A96" s="292" t="s">
        <v>113</v>
      </c>
      <c r="B96" s="293"/>
      <c r="C96" s="293"/>
      <c r="D96" s="294"/>
      <c r="E96" s="139">
        <f t="shared" si="5"/>
        <v>0</v>
      </c>
      <c r="F96" s="29">
        <f t="shared" si="9"/>
        <v>0</v>
      </c>
      <c r="G96" s="261"/>
      <c r="H96" s="248"/>
      <c r="I96" s="173"/>
      <c r="J96" s="4"/>
      <c r="K96" s="30"/>
      <c r="L96" s="168"/>
      <c r="M96" s="30"/>
      <c r="N96" s="30"/>
      <c r="O96" s="18"/>
      <c r="P96" s="18"/>
      <c r="Q96" s="18"/>
      <c r="R96" s="18"/>
      <c r="S96" s="18"/>
      <c r="T96" s="64"/>
      <c r="U96" s="18"/>
      <c r="V96" s="18"/>
      <c r="W96" s="18"/>
      <c r="X96" s="18"/>
      <c r="Y96" s="31"/>
      <c r="Z96" s="88"/>
      <c r="AA96" s="64"/>
      <c r="AB96" s="88"/>
      <c r="AC96" s="101"/>
      <c r="AD96" s="31"/>
      <c r="AE96" s="72"/>
      <c r="AF96" s="22"/>
      <c r="AG96" s="42"/>
      <c r="AH96" s="101"/>
      <c r="AI96" s="8"/>
      <c r="AJ96" s="5"/>
      <c r="AK96" s="5"/>
      <c r="AL96" s="5"/>
    </row>
    <row r="97" spans="1:39" x14ac:dyDescent="0.25">
      <c r="A97" s="321"/>
      <c r="B97" s="322"/>
      <c r="C97" s="322"/>
      <c r="D97" s="323"/>
      <c r="E97" s="139"/>
      <c r="F97" s="29"/>
      <c r="G97" s="261"/>
      <c r="H97" s="248"/>
      <c r="I97" s="173"/>
      <c r="J97" s="4"/>
      <c r="K97" s="30"/>
      <c r="L97" s="168"/>
      <c r="M97" s="30"/>
      <c r="N97" s="30"/>
      <c r="O97" s="18"/>
      <c r="P97" s="18"/>
      <c r="Q97" s="18"/>
      <c r="R97" s="18"/>
      <c r="S97" s="18"/>
      <c r="T97" s="64"/>
      <c r="U97" s="18"/>
      <c r="V97" s="18"/>
      <c r="W97" s="18"/>
      <c r="X97" s="18"/>
      <c r="Y97" s="31"/>
      <c r="Z97" s="88"/>
      <c r="AA97" s="64"/>
      <c r="AB97" s="88"/>
      <c r="AC97" s="101"/>
      <c r="AD97" s="31"/>
      <c r="AE97" s="72"/>
      <c r="AF97" s="22"/>
      <c r="AG97" s="42"/>
      <c r="AH97" s="101"/>
      <c r="AI97" s="8"/>
      <c r="AJ97" s="5"/>
      <c r="AK97" s="5"/>
      <c r="AL97" s="5"/>
    </row>
    <row r="98" spans="1:39" x14ac:dyDescent="0.25">
      <c r="A98" s="292" t="s">
        <v>115</v>
      </c>
      <c r="B98" s="293"/>
      <c r="C98" s="293"/>
      <c r="D98" s="294"/>
      <c r="E98" s="139">
        <f t="shared" si="5"/>
        <v>178113.5</v>
      </c>
      <c r="F98" s="29">
        <f t="shared" ref="F98:F103" si="10">SUM(H98,K98,O98,R98,W98,Y98,AG98)</f>
        <v>0</v>
      </c>
      <c r="G98" s="261"/>
      <c r="H98" s="248"/>
      <c r="I98" s="173"/>
      <c r="J98" s="4"/>
      <c r="K98" s="30"/>
      <c r="L98" s="168"/>
      <c r="M98" s="30"/>
      <c r="N98" s="30"/>
      <c r="O98" s="5"/>
      <c r="P98" s="18"/>
      <c r="Q98" s="18"/>
      <c r="R98" s="18"/>
      <c r="S98" s="18"/>
      <c r="T98" s="64"/>
      <c r="U98" s="18"/>
      <c r="V98" s="18"/>
      <c r="W98" s="18"/>
      <c r="X98" s="18"/>
      <c r="Y98" s="31"/>
      <c r="Z98" s="88"/>
      <c r="AA98" s="64"/>
      <c r="AB98" s="88"/>
      <c r="AC98" s="101"/>
      <c r="AD98" s="211">
        <v>178113.5</v>
      </c>
      <c r="AE98" s="144"/>
      <c r="AF98" s="16"/>
      <c r="AG98" s="7"/>
      <c r="AH98" s="90"/>
      <c r="AI98" s="8"/>
      <c r="AJ98" s="5"/>
      <c r="AK98" s="8"/>
      <c r="AL98" s="5"/>
    </row>
    <row r="99" spans="1:39" x14ac:dyDescent="0.25">
      <c r="A99" s="292" t="s">
        <v>117</v>
      </c>
      <c r="B99" s="293"/>
      <c r="C99" s="293"/>
      <c r="D99" s="294"/>
      <c r="E99" s="139">
        <f t="shared" si="5"/>
        <v>119442</v>
      </c>
      <c r="F99" s="29">
        <f t="shared" si="10"/>
        <v>0</v>
      </c>
      <c r="G99" s="245"/>
      <c r="H99" s="248"/>
      <c r="I99" s="173"/>
      <c r="J99" s="4"/>
      <c r="K99" s="30"/>
      <c r="L99" s="168"/>
      <c r="M99" s="30"/>
      <c r="N99" s="30"/>
      <c r="O99" s="18"/>
      <c r="P99" s="18"/>
      <c r="Q99" s="18"/>
      <c r="R99" s="18"/>
      <c r="S99" s="18"/>
      <c r="T99" s="64"/>
      <c r="U99" s="18"/>
      <c r="V99" s="18"/>
      <c r="W99" s="18"/>
      <c r="X99" s="18"/>
      <c r="Y99" s="31"/>
      <c r="Z99" s="88"/>
      <c r="AA99" s="64"/>
      <c r="AB99" s="88"/>
      <c r="AC99" s="88"/>
      <c r="AD99" s="211">
        <v>119442</v>
      </c>
      <c r="AE99" s="82"/>
      <c r="AF99" s="40"/>
      <c r="AG99" s="7"/>
      <c r="AH99" s="101"/>
      <c r="AI99" s="34"/>
      <c r="AJ99" s="5"/>
      <c r="AK99" s="5"/>
      <c r="AL99" s="5"/>
    </row>
    <row r="100" spans="1:39" x14ac:dyDescent="0.25">
      <c r="A100" s="292" t="s">
        <v>117</v>
      </c>
      <c r="B100" s="293"/>
      <c r="C100" s="293"/>
      <c r="D100" s="294"/>
      <c r="E100" s="139">
        <f t="shared" si="5"/>
        <v>0</v>
      </c>
      <c r="F100" s="29">
        <f t="shared" si="10"/>
        <v>0</v>
      </c>
      <c r="G100" s="261"/>
      <c r="H100" s="247"/>
      <c r="I100" s="173"/>
      <c r="J100" s="4"/>
      <c r="K100" s="122"/>
      <c r="L100" s="167"/>
      <c r="M100" s="122"/>
      <c r="N100" s="122"/>
      <c r="O100" s="5"/>
      <c r="P100" s="5"/>
      <c r="Q100" s="5"/>
      <c r="R100" s="5"/>
      <c r="S100" s="5"/>
      <c r="T100" s="6"/>
      <c r="U100" s="5"/>
      <c r="V100" s="5"/>
      <c r="W100" s="5"/>
      <c r="X100" s="5"/>
      <c r="Y100" s="7"/>
      <c r="Z100" s="101"/>
      <c r="AA100" s="6"/>
      <c r="AB100" s="101"/>
      <c r="AC100" s="101"/>
      <c r="AD100" s="7"/>
      <c r="AE100" s="72"/>
      <c r="AF100" s="22"/>
      <c r="AG100" s="41"/>
      <c r="AH100" s="101"/>
      <c r="AI100" s="8"/>
      <c r="AJ100" s="5"/>
      <c r="AK100" s="5"/>
      <c r="AL100" s="5"/>
      <c r="AM100" s="70"/>
    </row>
    <row r="101" spans="1:39" x14ac:dyDescent="0.25">
      <c r="A101" s="292" t="s">
        <v>117</v>
      </c>
      <c r="B101" s="293"/>
      <c r="C101" s="293"/>
      <c r="D101" s="294"/>
      <c r="E101" s="139">
        <f t="shared" si="5"/>
        <v>0</v>
      </c>
      <c r="F101" s="29">
        <f t="shared" si="10"/>
        <v>0</v>
      </c>
      <c r="G101" s="261"/>
      <c r="H101" s="248"/>
      <c r="I101" s="173"/>
      <c r="J101" s="4"/>
      <c r="K101" s="30"/>
      <c r="L101" s="168"/>
      <c r="M101" s="30"/>
      <c r="N101" s="30"/>
      <c r="O101" s="18"/>
      <c r="P101" s="18"/>
      <c r="Q101" s="18"/>
      <c r="R101" s="18"/>
      <c r="S101" s="18"/>
      <c r="T101" s="64"/>
      <c r="U101" s="18"/>
      <c r="V101" s="18"/>
      <c r="W101" s="18"/>
      <c r="X101" s="18"/>
      <c r="Y101" s="31"/>
      <c r="Z101" s="88"/>
      <c r="AA101" s="64"/>
      <c r="AB101" s="88"/>
      <c r="AC101" s="101"/>
      <c r="AD101" s="31"/>
      <c r="AE101" s="72"/>
      <c r="AF101" s="22"/>
      <c r="AG101" s="37"/>
      <c r="AH101" s="101"/>
      <c r="AI101" s="33"/>
      <c r="AJ101" s="5"/>
      <c r="AK101" s="5"/>
      <c r="AL101" s="5"/>
    </row>
    <row r="102" spans="1:39" x14ac:dyDescent="0.25">
      <c r="A102" s="292" t="s">
        <v>117</v>
      </c>
      <c r="B102" s="293"/>
      <c r="C102" s="293"/>
      <c r="D102" s="294"/>
      <c r="E102" s="139">
        <f t="shared" si="5"/>
        <v>0</v>
      </c>
      <c r="F102" s="29">
        <f t="shared" si="10"/>
        <v>0</v>
      </c>
      <c r="G102" s="261"/>
      <c r="H102" s="248"/>
      <c r="I102" s="173"/>
      <c r="J102" s="4"/>
      <c r="K102" s="30"/>
      <c r="L102" s="168"/>
      <c r="M102" s="30"/>
      <c r="N102" s="30"/>
      <c r="O102" s="18"/>
      <c r="P102" s="18"/>
      <c r="Q102" s="18"/>
      <c r="R102" s="18"/>
      <c r="S102" s="18"/>
      <c r="T102" s="64"/>
      <c r="U102" s="18"/>
      <c r="V102" s="18"/>
      <c r="W102" s="18"/>
      <c r="X102" s="18"/>
      <c r="Y102" s="31"/>
      <c r="Z102" s="88"/>
      <c r="AA102" s="64"/>
      <c r="AB102" s="88"/>
      <c r="AC102" s="101"/>
      <c r="AD102" s="31"/>
      <c r="AE102" s="72"/>
      <c r="AF102" s="22"/>
      <c r="AG102" s="42"/>
      <c r="AH102" s="101"/>
      <c r="AI102" s="8"/>
      <c r="AJ102" s="5"/>
      <c r="AK102" s="5"/>
      <c r="AL102" s="5"/>
    </row>
    <row r="103" spans="1:39" x14ac:dyDescent="0.25">
      <c r="A103" s="292" t="s">
        <v>117</v>
      </c>
      <c r="B103" s="293"/>
      <c r="C103" s="293"/>
      <c r="D103" s="294"/>
      <c r="E103" s="139">
        <f t="shared" si="5"/>
        <v>0</v>
      </c>
      <c r="F103" s="29">
        <f t="shared" si="10"/>
        <v>0</v>
      </c>
      <c r="G103" s="261"/>
      <c r="H103" s="248"/>
      <c r="I103" s="173"/>
      <c r="J103" s="4"/>
      <c r="K103" s="30"/>
      <c r="L103" s="168"/>
      <c r="M103" s="30"/>
      <c r="N103" s="30"/>
      <c r="O103" s="5"/>
      <c r="P103" s="18"/>
      <c r="Q103" s="18"/>
      <c r="R103" s="18"/>
      <c r="S103" s="18"/>
      <c r="T103" s="64"/>
      <c r="U103" s="18"/>
      <c r="V103" s="18"/>
      <c r="W103" s="18"/>
      <c r="X103" s="18"/>
      <c r="Y103" s="31"/>
      <c r="Z103" s="88"/>
      <c r="AA103" s="64"/>
      <c r="AB103" s="88"/>
      <c r="AC103" s="101"/>
      <c r="AD103" s="31"/>
      <c r="AE103" s="144"/>
      <c r="AF103" s="16"/>
      <c r="AG103" s="7"/>
      <c r="AH103" s="90"/>
      <c r="AI103" s="8"/>
      <c r="AJ103" s="5"/>
      <c r="AK103" s="8"/>
      <c r="AL103" s="5"/>
    </row>
    <row r="104" spans="1:39" x14ac:dyDescent="0.25">
      <c r="A104" s="321"/>
      <c r="B104" s="322"/>
      <c r="C104" s="322"/>
      <c r="D104" s="323"/>
      <c r="E104" s="139">
        <f t="shared" si="5"/>
        <v>0</v>
      </c>
      <c r="F104" s="29"/>
      <c r="G104" s="261"/>
      <c r="H104" s="248"/>
      <c r="I104" s="173"/>
      <c r="J104" s="4"/>
      <c r="K104" s="30"/>
      <c r="L104" s="168"/>
      <c r="M104" s="30"/>
      <c r="N104" s="30"/>
      <c r="O104" s="5"/>
      <c r="P104" s="18"/>
      <c r="Q104" s="18"/>
      <c r="R104" s="18"/>
      <c r="S104" s="18"/>
      <c r="T104" s="64"/>
      <c r="U104" s="18"/>
      <c r="V104" s="18"/>
      <c r="W104" s="18"/>
      <c r="X104" s="18"/>
      <c r="Y104" s="31"/>
      <c r="Z104" s="88"/>
      <c r="AA104" s="64"/>
      <c r="AB104" s="88"/>
      <c r="AC104" s="101"/>
      <c r="AD104" s="31"/>
      <c r="AE104" s="144"/>
      <c r="AF104" s="16"/>
      <c r="AG104" s="7"/>
      <c r="AH104" s="90"/>
      <c r="AI104" s="8"/>
      <c r="AJ104" s="5"/>
      <c r="AK104" s="8"/>
      <c r="AL104" s="5"/>
    </row>
    <row r="105" spans="1:39" x14ac:dyDescent="0.25">
      <c r="A105" s="292" t="s">
        <v>118</v>
      </c>
      <c r="B105" s="293"/>
      <c r="C105" s="293"/>
      <c r="D105" s="294"/>
      <c r="E105" s="139">
        <f t="shared" si="5"/>
        <v>196272</v>
      </c>
      <c r="F105" s="29">
        <f t="shared" ref="F105:F124" si="11">SUM(H105,K105,O105,R105,W105,Y105,AG105)</f>
        <v>0</v>
      </c>
      <c r="G105" s="261"/>
      <c r="H105" s="248"/>
      <c r="I105" s="173"/>
      <c r="J105" s="4"/>
      <c r="K105" s="30"/>
      <c r="L105" s="168"/>
      <c r="M105" s="30"/>
      <c r="N105" s="30"/>
      <c r="O105" s="18"/>
      <c r="P105" s="18"/>
      <c r="Q105" s="18"/>
      <c r="R105" s="18"/>
      <c r="S105" s="18"/>
      <c r="T105" s="64"/>
      <c r="U105" s="18"/>
      <c r="V105" s="18"/>
      <c r="W105" s="18"/>
      <c r="X105" s="18"/>
      <c r="Y105" s="31"/>
      <c r="Z105" s="88"/>
      <c r="AA105" s="64"/>
      <c r="AB105" s="88"/>
      <c r="AC105" s="101"/>
      <c r="AD105" s="31"/>
      <c r="AE105" s="209">
        <v>196272</v>
      </c>
      <c r="AF105" s="205"/>
      <c r="AG105" s="206"/>
      <c r="AH105" s="90"/>
      <c r="AI105" s="8"/>
      <c r="AJ105" s="8"/>
      <c r="AK105" s="32"/>
      <c r="AL105" s="5"/>
    </row>
    <row r="106" spans="1:39" x14ac:dyDescent="0.25">
      <c r="A106" s="292" t="s">
        <v>164</v>
      </c>
      <c r="B106" s="293"/>
      <c r="C106" s="293"/>
      <c r="D106" s="294"/>
      <c r="E106" s="139">
        <f t="shared" si="5"/>
        <v>229156</v>
      </c>
      <c r="F106" s="29">
        <f t="shared" si="11"/>
        <v>199766</v>
      </c>
      <c r="G106" s="261"/>
      <c r="H106" s="248"/>
      <c r="I106" s="173"/>
      <c r="J106" s="4"/>
      <c r="K106" s="30"/>
      <c r="L106" s="168"/>
      <c r="M106" s="30"/>
      <c r="N106" s="30"/>
      <c r="O106" s="18"/>
      <c r="P106" s="18"/>
      <c r="Q106" s="18"/>
      <c r="R106" s="18"/>
      <c r="S106" s="18"/>
      <c r="T106" s="64"/>
      <c r="U106" s="18"/>
      <c r="V106" s="18"/>
      <c r="W106" s="18"/>
      <c r="X106" s="18"/>
      <c r="Y106" s="31"/>
      <c r="Z106" s="88"/>
      <c r="AA106" s="64"/>
      <c r="AB106" s="88"/>
      <c r="AC106" s="101"/>
      <c r="AD106" s="31"/>
      <c r="AE106" s="208"/>
      <c r="AF106" s="207">
        <v>229156</v>
      </c>
      <c r="AG106" s="206">
        <v>199766</v>
      </c>
      <c r="AH106" s="101"/>
      <c r="AI106" s="34"/>
      <c r="AJ106" s="5"/>
      <c r="AK106" s="5"/>
      <c r="AL106" s="5"/>
    </row>
    <row r="107" spans="1:39" ht="15.75" customHeight="1" x14ac:dyDescent="0.25">
      <c r="A107" s="292" t="s">
        <v>165</v>
      </c>
      <c r="B107" s="293"/>
      <c r="C107" s="293"/>
      <c r="D107" s="294"/>
      <c r="E107" s="139">
        <f t="shared" si="5"/>
        <v>157142</v>
      </c>
      <c r="F107" s="29">
        <f t="shared" si="11"/>
        <v>199317</v>
      </c>
      <c r="G107" s="261"/>
      <c r="H107" s="248"/>
      <c r="I107" s="173"/>
      <c r="J107" s="4"/>
      <c r="K107" s="30"/>
      <c r="L107" s="168"/>
      <c r="M107" s="30"/>
      <c r="N107" s="30"/>
      <c r="O107" s="18"/>
      <c r="P107" s="18"/>
      <c r="Q107" s="18"/>
      <c r="R107" s="18"/>
      <c r="S107" s="18"/>
      <c r="T107" s="64"/>
      <c r="U107" s="18"/>
      <c r="V107" s="18"/>
      <c r="W107" s="18"/>
      <c r="X107" s="18"/>
      <c r="Y107" s="31"/>
      <c r="Z107" s="88"/>
      <c r="AA107" s="64"/>
      <c r="AB107" s="88"/>
      <c r="AC107" s="101"/>
      <c r="AD107" s="31"/>
      <c r="AE107" s="210"/>
      <c r="AF107" s="207">
        <v>157142</v>
      </c>
      <c r="AG107" s="206">
        <v>199317</v>
      </c>
      <c r="AH107" s="90"/>
      <c r="AI107" s="8"/>
      <c r="AJ107" s="8"/>
      <c r="AK107" s="32"/>
      <c r="AL107" s="5"/>
    </row>
    <row r="108" spans="1:39" x14ac:dyDescent="0.25">
      <c r="A108" s="292" t="s">
        <v>166</v>
      </c>
      <c r="B108" s="293"/>
      <c r="C108" s="293"/>
      <c r="D108" s="294"/>
      <c r="E108" s="139">
        <f t="shared" si="5"/>
        <v>1101388</v>
      </c>
      <c r="F108" s="29">
        <f t="shared" si="11"/>
        <v>1471360</v>
      </c>
      <c r="G108" s="245"/>
      <c r="H108" s="248"/>
      <c r="I108" s="173"/>
      <c r="J108" s="4"/>
      <c r="K108" s="30"/>
      <c r="L108" s="168"/>
      <c r="M108" s="30"/>
      <c r="N108" s="30"/>
      <c r="O108" s="18"/>
      <c r="P108" s="18"/>
      <c r="Q108" s="18"/>
      <c r="R108" s="18"/>
      <c r="S108" s="18"/>
      <c r="T108" s="64"/>
      <c r="U108" s="18"/>
      <c r="V108" s="18"/>
      <c r="W108" s="18"/>
      <c r="X108" s="18"/>
      <c r="Y108" s="31"/>
      <c r="Z108" s="88"/>
      <c r="AA108" s="64"/>
      <c r="AB108" s="88"/>
      <c r="AC108" s="88"/>
      <c r="AD108" s="31"/>
      <c r="AE108" s="208"/>
      <c r="AF108" s="207">
        <f>1261718-160330</f>
        <v>1101388</v>
      </c>
      <c r="AG108" s="206">
        <f>1698299-226939</f>
        <v>1471360</v>
      </c>
      <c r="AH108" s="101"/>
      <c r="AI108" s="34"/>
      <c r="AJ108" s="5"/>
      <c r="AK108" s="5"/>
      <c r="AL108" s="5"/>
    </row>
    <row r="109" spans="1:39" x14ac:dyDescent="0.25">
      <c r="A109" s="292" t="s">
        <v>119</v>
      </c>
      <c r="B109" s="293"/>
      <c r="C109" s="293"/>
      <c r="D109" s="294"/>
      <c r="E109" s="139">
        <f t="shared" si="5"/>
        <v>0</v>
      </c>
      <c r="F109" s="29">
        <f t="shared" si="11"/>
        <v>0</v>
      </c>
      <c r="G109" s="261"/>
      <c r="H109" s="247"/>
      <c r="I109" s="173"/>
      <c r="J109" s="4"/>
      <c r="K109" s="122"/>
      <c r="L109" s="167"/>
      <c r="M109" s="122"/>
      <c r="N109" s="122"/>
      <c r="O109" s="5"/>
      <c r="P109" s="5"/>
      <c r="Q109" s="5"/>
      <c r="R109" s="5"/>
      <c r="S109" s="5"/>
      <c r="T109" s="6"/>
      <c r="U109" s="5"/>
      <c r="V109" s="5"/>
      <c r="W109" s="5"/>
      <c r="X109" s="5"/>
      <c r="Y109" s="7"/>
      <c r="Z109" s="101"/>
      <c r="AA109" s="6"/>
      <c r="AB109" s="101"/>
      <c r="AC109" s="101"/>
      <c r="AD109" s="7"/>
      <c r="AE109" s="72"/>
      <c r="AF109" s="22"/>
      <c r="AG109" s="41"/>
      <c r="AH109" s="101"/>
      <c r="AI109" s="8"/>
      <c r="AJ109" s="5"/>
      <c r="AK109" s="5"/>
      <c r="AL109" s="5"/>
      <c r="AM109" s="70"/>
    </row>
    <row r="110" spans="1:39" x14ac:dyDescent="0.25">
      <c r="A110" s="292" t="s">
        <v>119</v>
      </c>
      <c r="B110" s="293"/>
      <c r="C110" s="293"/>
      <c r="D110" s="294"/>
      <c r="E110" s="139">
        <f t="shared" si="5"/>
        <v>0</v>
      </c>
      <c r="F110" s="29">
        <f t="shared" si="11"/>
        <v>0</v>
      </c>
      <c r="G110" s="261"/>
      <c r="H110" s="248"/>
      <c r="I110" s="173"/>
      <c r="J110" s="4"/>
      <c r="K110" s="30"/>
      <c r="L110" s="168"/>
      <c r="M110" s="30"/>
      <c r="N110" s="30"/>
      <c r="O110" s="18"/>
      <c r="P110" s="18"/>
      <c r="Q110" s="18"/>
      <c r="R110" s="18"/>
      <c r="S110" s="18"/>
      <c r="T110" s="64"/>
      <c r="U110" s="18"/>
      <c r="V110" s="18"/>
      <c r="W110" s="18"/>
      <c r="X110" s="18"/>
      <c r="Y110" s="31"/>
      <c r="Z110" s="88"/>
      <c r="AA110" s="64"/>
      <c r="AB110" s="88"/>
      <c r="AC110" s="101"/>
      <c r="AD110" s="31"/>
      <c r="AE110" s="72"/>
      <c r="AF110" s="22"/>
      <c r="AG110" s="37"/>
      <c r="AH110" s="101"/>
      <c r="AI110" s="33"/>
      <c r="AJ110" s="5"/>
      <c r="AK110" s="5"/>
      <c r="AL110" s="5"/>
    </row>
    <row r="111" spans="1:39" x14ac:dyDescent="0.25">
      <c r="A111" s="292" t="s">
        <v>119</v>
      </c>
      <c r="B111" s="293"/>
      <c r="C111" s="293"/>
      <c r="D111" s="294"/>
      <c r="E111" s="139">
        <f t="shared" si="5"/>
        <v>0</v>
      </c>
      <c r="F111" s="29">
        <f t="shared" si="11"/>
        <v>0</v>
      </c>
      <c r="G111" s="261"/>
      <c r="H111" s="248"/>
      <c r="I111" s="173"/>
      <c r="J111" s="4"/>
      <c r="K111" s="30"/>
      <c r="L111" s="168"/>
      <c r="M111" s="30"/>
      <c r="N111" s="30"/>
      <c r="O111" s="18"/>
      <c r="P111" s="18"/>
      <c r="Q111" s="18"/>
      <c r="R111" s="18"/>
      <c r="S111" s="18"/>
      <c r="T111" s="64"/>
      <c r="U111" s="18"/>
      <c r="V111" s="18"/>
      <c r="W111" s="18"/>
      <c r="X111" s="18"/>
      <c r="Y111" s="31"/>
      <c r="Z111" s="88"/>
      <c r="AA111" s="64"/>
      <c r="AB111" s="88"/>
      <c r="AC111" s="101"/>
      <c r="AD111" s="31"/>
      <c r="AE111" s="72"/>
      <c r="AF111" s="22"/>
      <c r="AG111" s="42"/>
      <c r="AH111" s="101"/>
      <c r="AI111" s="8"/>
      <c r="AJ111" s="5"/>
      <c r="AK111" s="5"/>
      <c r="AL111" s="5"/>
    </row>
    <row r="112" spans="1:39" x14ac:dyDescent="0.25">
      <c r="A112" s="292" t="s">
        <v>119</v>
      </c>
      <c r="B112" s="293"/>
      <c r="C112" s="293"/>
      <c r="D112" s="294"/>
      <c r="E112" s="139">
        <f t="shared" si="5"/>
        <v>0</v>
      </c>
      <c r="F112" s="29">
        <f t="shared" si="11"/>
        <v>0</v>
      </c>
      <c r="G112" s="261"/>
      <c r="H112" s="248"/>
      <c r="I112" s="173"/>
      <c r="J112" s="4"/>
      <c r="K112" s="30"/>
      <c r="L112" s="168"/>
      <c r="M112" s="30"/>
      <c r="N112" s="30"/>
      <c r="O112" s="5"/>
      <c r="P112" s="18"/>
      <c r="Q112" s="18"/>
      <c r="R112" s="18"/>
      <c r="S112" s="18"/>
      <c r="T112" s="64"/>
      <c r="U112" s="18"/>
      <c r="V112" s="18"/>
      <c r="W112" s="18"/>
      <c r="X112" s="18"/>
      <c r="Y112" s="31"/>
      <c r="Z112" s="88"/>
      <c r="AA112" s="64"/>
      <c r="AB112" s="88"/>
      <c r="AC112" s="101"/>
      <c r="AD112" s="31"/>
      <c r="AE112" s="144"/>
      <c r="AF112" s="16"/>
      <c r="AG112" s="7"/>
      <c r="AH112" s="90"/>
      <c r="AI112" s="8"/>
      <c r="AJ112" s="5"/>
      <c r="AK112" s="8"/>
      <c r="AL112" s="5"/>
    </row>
    <row r="113" spans="1:39" x14ac:dyDescent="0.25">
      <c r="A113" s="292" t="s">
        <v>119</v>
      </c>
      <c r="B113" s="293"/>
      <c r="C113" s="293"/>
      <c r="D113" s="294"/>
      <c r="E113" s="139">
        <f t="shared" si="5"/>
        <v>0</v>
      </c>
      <c r="F113" s="29">
        <f t="shared" si="11"/>
        <v>0</v>
      </c>
      <c r="G113" s="245"/>
      <c r="H113" s="248"/>
      <c r="I113" s="173"/>
      <c r="J113" s="4"/>
      <c r="K113" s="30"/>
      <c r="L113" s="168"/>
      <c r="M113" s="30"/>
      <c r="N113" s="30"/>
      <c r="O113" s="18"/>
      <c r="P113" s="18"/>
      <c r="Q113" s="18"/>
      <c r="R113" s="18"/>
      <c r="S113" s="18"/>
      <c r="T113" s="64"/>
      <c r="U113" s="18"/>
      <c r="V113" s="18"/>
      <c r="W113" s="18"/>
      <c r="X113" s="18"/>
      <c r="Y113" s="31"/>
      <c r="Z113" s="88"/>
      <c r="AA113" s="64"/>
      <c r="AB113" s="88"/>
      <c r="AC113" s="88"/>
      <c r="AD113" s="31"/>
      <c r="AE113" s="82"/>
      <c r="AF113" s="40"/>
      <c r="AG113" s="7"/>
      <c r="AH113" s="101"/>
      <c r="AI113" s="34"/>
      <c r="AJ113" s="5"/>
      <c r="AK113" s="5"/>
      <c r="AL113" s="5"/>
    </row>
    <row r="114" spans="1:39" x14ac:dyDescent="0.25">
      <c r="A114" s="292" t="s">
        <v>119</v>
      </c>
      <c r="B114" s="293"/>
      <c r="C114" s="293"/>
      <c r="D114" s="294"/>
      <c r="E114" s="139">
        <f t="shared" si="5"/>
        <v>0</v>
      </c>
      <c r="F114" s="29">
        <f t="shared" si="11"/>
        <v>0</v>
      </c>
      <c r="G114" s="261"/>
      <c r="H114" s="247"/>
      <c r="I114" s="173"/>
      <c r="J114" s="4"/>
      <c r="K114" s="122"/>
      <c r="L114" s="167"/>
      <c r="M114" s="122"/>
      <c r="N114" s="122"/>
      <c r="O114" s="5"/>
      <c r="P114" s="5"/>
      <c r="Q114" s="5"/>
      <c r="R114" s="5"/>
      <c r="S114" s="5"/>
      <c r="T114" s="6"/>
      <c r="U114" s="5"/>
      <c r="V114" s="5"/>
      <c r="W114" s="5"/>
      <c r="X114" s="5"/>
      <c r="Y114" s="7"/>
      <c r="Z114" s="101"/>
      <c r="AA114" s="6"/>
      <c r="AB114" s="101"/>
      <c r="AC114" s="101"/>
      <c r="AD114" s="7"/>
      <c r="AE114" s="72"/>
      <c r="AF114" s="22"/>
      <c r="AG114" s="41"/>
      <c r="AH114" s="101"/>
      <c r="AI114" s="8"/>
      <c r="AJ114" s="5"/>
      <c r="AK114" s="5"/>
      <c r="AL114" s="5"/>
      <c r="AM114" s="70"/>
    </row>
    <row r="115" spans="1:39" x14ac:dyDescent="0.25">
      <c r="A115" s="292" t="s">
        <v>119</v>
      </c>
      <c r="B115" s="293"/>
      <c r="C115" s="293"/>
      <c r="D115" s="294"/>
      <c r="E115" s="139">
        <f t="shared" ref="E115:E141" si="12">SUM(M115,A115,I115,J115,L115,N115,P115,Q115,S115,T115,V115,X115,Z115,AA115,AC115,AD115,AE115,AF115,AH115,AB115)</f>
        <v>0</v>
      </c>
      <c r="F115" s="29">
        <f t="shared" si="11"/>
        <v>0</v>
      </c>
      <c r="G115" s="261"/>
      <c r="H115" s="248"/>
      <c r="I115" s="173"/>
      <c r="J115" s="4"/>
      <c r="K115" s="30"/>
      <c r="L115" s="168"/>
      <c r="M115" s="30"/>
      <c r="N115" s="30"/>
      <c r="O115" s="18"/>
      <c r="P115" s="18"/>
      <c r="Q115" s="18"/>
      <c r="R115" s="18"/>
      <c r="S115" s="18"/>
      <c r="T115" s="64"/>
      <c r="U115" s="18"/>
      <c r="V115" s="18"/>
      <c r="W115" s="18"/>
      <c r="X115" s="18"/>
      <c r="Y115" s="31"/>
      <c r="Z115" s="88"/>
      <c r="AA115" s="64"/>
      <c r="AB115" s="88"/>
      <c r="AC115" s="101"/>
      <c r="AD115" s="31"/>
      <c r="AE115" s="72"/>
      <c r="AF115" s="22"/>
      <c r="AG115" s="37"/>
      <c r="AH115" s="101"/>
      <c r="AI115" s="33"/>
      <c r="AJ115" s="5"/>
      <c r="AK115" s="5"/>
      <c r="AL115" s="5"/>
    </row>
    <row r="116" spans="1:39" x14ac:dyDescent="0.25">
      <c r="A116" s="292" t="s">
        <v>119</v>
      </c>
      <c r="B116" s="293"/>
      <c r="C116" s="293"/>
      <c r="D116" s="294"/>
      <c r="E116" s="139">
        <f t="shared" si="12"/>
        <v>0</v>
      </c>
      <c r="F116" s="29">
        <f t="shared" si="11"/>
        <v>0</v>
      </c>
      <c r="G116" s="261"/>
      <c r="H116" s="248"/>
      <c r="I116" s="173"/>
      <c r="J116" s="4"/>
      <c r="K116" s="30"/>
      <c r="L116" s="168"/>
      <c r="M116" s="30"/>
      <c r="N116" s="30"/>
      <c r="O116" s="18"/>
      <c r="P116" s="18"/>
      <c r="Q116" s="18"/>
      <c r="R116" s="18"/>
      <c r="S116" s="18"/>
      <c r="T116" s="64"/>
      <c r="U116" s="18"/>
      <c r="V116" s="18"/>
      <c r="W116" s="18"/>
      <c r="X116" s="18"/>
      <c r="Y116" s="31"/>
      <c r="Z116" s="88"/>
      <c r="AA116" s="64"/>
      <c r="AB116" s="88"/>
      <c r="AC116" s="101"/>
      <c r="AD116" s="31"/>
      <c r="AE116" s="72"/>
      <c r="AF116" s="22"/>
      <c r="AG116" s="42"/>
      <c r="AH116" s="101"/>
      <c r="AI116" s="8"/>
      <c r="AJ116" s="5"/>
      <c r="AK116" s="5"/>
      <c r="AL116" s="5"/>
    </row>
    <row r="117" spans="1:39" x14ac:dyDescent="0.25">
      <c r="A117" s="292" t="s">
        <v>119</v>
      </c>
      <c r="B117" s="293"/>
      <c r="C117" s="293"/>
      <c r="D117" s="294"/>
      <c r="E117" s="139">
        <f t="shared" si="12"/>
        <v>0</v>
      </c>
      <c r="F117" s="29">
        <f t="shared" si="11"/>
        <v>0</v>
      </c>
      <c r="G117" s="261"/>
      <c r="H117" s="248"/>
      <c r="I117" s="173"/>
      <c r="J117" s="4"/>
      <c r="K117" s="30"/>
      <c r="L117" s="168"/>
      <c r="M117" s="30"/>
      <c r="N117" s="30"/>
      <c r="O117" s="5"/>
      <c r="P117" s="18"/>
      <c r="Q117" s="18"/>
      <c r="R117" s="18"/>
      <c r="S117" s="18"/>
      <c r="T117" s="64"/>
      <c r="U117" s="18"/>
      <c r="V117" s="18"/>
      <c r="W117" s="18"/>
      <c r="X117" s="18"/>
      <c r="Y117" s="31"/>
      <c r="Z117" s="88"/>
      <c r="AA117" s="64"/>
      <c r="AB117" s="88"/>
      <c r="AC117" s="101"/>
      <c r="AD117" s="31"/>
      <c r="AE117" s="144"/>
      <c r="AF117" s="16"/>
      <c r="AG117" s="7"/>
      <c r="AH117" s="90"/>
      <c r="AI117" s="8"/>
      <c r="AJ117" s="5"/>
      <c r="AK117" s="8"/>
      <c r="AL117" s="5"/>
    </row>
    <row r="118" spans="1:39" x14ac:dyDescent="0.25">
      <c r="A118" s="292" t="s">
        <v>119</v>
      </c>
      <c r="B118" s="293"/>
      <c r="C118" s="293"/>
      <c r="D118" s="294"/>
      <c r="E118" s="139">
        <f t="shared" si="12"/>
        <v>0</v>
      </c>
      <c r="F118" s="29">
        <f t="shared" si="11"/>
        <v>0</v>
      </c>
      <c r="G118" s="261"/>
      <c r="H118" s="248"/>
      <c r="I118" s="173"/>
      <c r="J118" s="4"/>
      <c r="K118" s="30"/>
      <c r="L118" s="168"/>
      <c r="M118" s="30"/>
      <c r="N118" s="30"/>
      <c r="O118" s="18"/>
      <c r="P118" s="18"/>
      <c r="Q118" s="18"/>
      <c r="R118" s="18"/>
      <c r="S118" s="18"/>
      <c r="T118" s="64"/>
      <c r="U118" s="18"/>
      <c r="V118" s="18"/>
      <c r="W118" s="18"/>
      <c r="X118" s="18"/>
      <c r="Y118" s="31"/>
      <c r="Z118" s="88"/>
      <c r="AA118" s="64"/>
      <c r="AB118" s="88"/>
      <c r="AC118" s="101"/>
      <c r="AD118" s="31"/>
      <c r="AE118" s="144"/>
      <c r="AF118" s="22"/>
      <c r="AG118" s="7"/>
      <c r="AH118" s="90"/>
      <c r="AI118" s="8"/>
      <c r="AJ118" s="8"/>
      <c r="AK118" s="32"/>
      <c r="AL118" s="5"/>
    </row>
    <row r="119" spans="1:39" x14ac:dyDescent="0.25">
      <c r="A119" s="292" t="s">
        <v>119</v>
      </c>
      <c r="B119" s="293"/>
      <c r="C119" s="293"/>
      <c r="D119" s="294"/>
      <c r="E119" s="139">
        <f t="shared" si="12"/>
        <v>0</v>
      </c>
      <c r="F119" s="29">
        <f t="shared" si="11"/>
        <v>0</v>
      </c>
      <c r="G119" s="261"/>
      <c r="H119" s="248"/>
      <c r="I119" s="173"/>
      <c r="J119" s="4"/>
      <c r="K119" s="30"/>
      <c r="L119" s="168"/>
      <c r="M119" s="30"/>
      <c r="N119" s="30"/>
      <c r="O119" s="18"/>
      <c r="P119" s="18"/>
      <c r="Q119" s="18"/>
      <c r="R119" s="18"/>
      <c r="S119" s="18"/>
      <c r="T119" s="64"/>
      <c r="U119" s="18"/>
      <c r="V119" s="18"/>
      <c r="W119" s="18"/>
      <c r="X119" s="18"/>
      <c r="Y119" s="31"/>
      <c r="Z119" s="88"/>
      <c r="AA119" s="64"/>
      <c r="AB119" s="88"/>
      <c r="AC119" s="101"/>
      <c r="AD119" s="31"/>
      <c r="AE119" s="82"/>
      <c r="AF119" s="40"/>
      <c r="AG119" s="7"/>
      <c r="AH119" s="101"/>
      <c r="AI119" s="34"/>
      <c r="AJ119" s="5"/>
      <c r="AK119" s="5"/>
      <c r="AL119" s="5"/>
    </row>
    <row r="120" spans="1:39" x14ac:dyDescent="0.25">
      <c r="A120" s="292" t="s">
        <v>119</v>
      </c>
      <c r="B120" s="293"/>
      <c r="C120" s="293"/>
      <c r="D120" s="294"/>
      <c r="E120" s="139">
        <f t="shared" si="12"/>
        <v>0</v>
      </c>
      <c r="F120" s="29">
        <f t="shared" si="11"/>
        <v>0</v>
      </c>
      <c r="G120" s="261"/>
      <c r="H120" s="248"/>
      <c r="I120" s="173"/>
      <c r="J120" s="4"/>
      <c r="K120" s="30"/>
      <c r="L120" s="168"/>
      <c r="M120" s="30"/>
      <c r="N120" s="30"/>
      <c r="O120" s="18"/>
      <c r="P120" s="18"/>
      <c r="Q120" s="18"/>
      <c r="R120" s="18"/>
      <c r="S120" s="18"/>
      <c r="T120" s="64"/>
      <c r="U120" s="18"/>
      <c r="V120" s="18"/>
      <c r="W120" s="18"/>
      <c r="X120" s="18"/>
      <c r="Y120" s="31"/>
      <c r="Z120" s="88"/>
      <c r="AA120" s="64"/>
      <c r="AB120" s="88"/>
      <c r="AC120" s="88"/>
      <c r="AD120" s="31"/>
      <c r="AE120" s="82"/>
      <c r="AF120" s="40"/>
      <c r="AG120" s="7"/>
      <c r="AH120" s="101"/>
      <c r="AI120" s="34"/>
      <c r="AJ120" s="5"/>
      <c r="AK120" s="5"/>
      <c r="AL120" s="5"/>
    </row>
    <row r="121" spans="1:39" x14ac:dyDescent="0.25">
      <c r="A121" s="292" t="s">
        <v>119</v>
      </c>
      <c r="B121" s="293"/>
      <c r="C121" s="293"/>
      <c r="D121" s="294"/>
      <c r="E121" s="139">
        <f t="shared" si="12"/>
        <v>0</v>
      </c>
      <c r="F121" s="29">
        <f t="shared" si="11"/>
        <v>0</v>
      </c>
      <c r="G121" s="261"/>
      <c r="H121" s="248"/>
      <c r="I121" s="173"/>
      <c r="J121" s="4"/>
      <c r="K121" s="30"/>
      <c r="L121" s="168"/>
      <c r="M121" s="30"/>
      <c r="N121" s="30"/>
      <c r="O121" s="18"/>
      <c r="P121" s="18"/>
      <c r="Q121" s="18"/>
      <c r="R121" s="18"/>
      <c r="S121" s="18"/>
      <c r="T121" s="64"/>
      <c r="U121" s="18"/>
      <c r="V121" s="18"/>
      <c r="W121" s="18"/>
      <c r="X121" s="18"/>
      <c r="Y121" s="31"/>
      <c r="Z121" s="88"/>
      <c r="AA121" s="64"/>
      <c r="AB121" s="88"/>
      <c r="AC121" s="101"/>
      <c r="AD121" s="31"/>
      <c r="AE121" s="144"/>
      <c r="AF121" s="22"/>
      <c r="AG121" s="7"/>
      <c r="AH121" s="90"/>
      <c r="AI121" s="8"/>
      <c r="AJ121" s="8"/>
      <c r="AK121" s="32"/>
      <c r="AL121" s="5"/>
    </row>
    <row r="122" spans="1:39" x14ac:dyDescent="0.25">
      <c r="A122" s="292" t="s">
        <v>119</v>
      </c>
      <c r="B122" s="293"/>
      <c r="C122" s="293"/>
      <c r="D122" s="294"/>
      <c r="E122" s="139">
        <f t="shared" si="12"/>
        <v>0</v>
      </c>
      <c r="F122" s="29">
        <f t="shared" si="11"/>
        <v>0</v>
      </c>
      <c r="G122" s="261"/>
      <c r="H122" s="248"/>
      <c r="I122" s="173"/>
      <c r="J122" s="4"/>
      <c r="K122" s="30"/>
      <c r="L122" s="168"/>
      <c r="M122" s="30"/>
      <c r="N122" s="30"/>
      <c r="O122" s="18"/>
      <c r="P122" s="18"/>
      <c r="Q122" s="18"/>
      <c r="R122" s="18"/>
      <c r="S122" s="18"/>
      <c r="T122" s="64"/>
      <c r="U122" s="18"/>
      <c r="V122" s="18"/>
      <c r="W122" s="18"/>
      <c r="X122" s="18"/>
      <c r="Y122" s="31"/>
      <c r="Z122" s="88"/>
      <c r="AA122" s="64"/>
      <c r="AB122" s="88"/>
      <c r="AC122" s="101"/>
      <c r="AD122" s="31"/>
      <c r="AE122" s="82"/>
      <c r="AF122" s="40"/>
      <c r="AG122" s="7"/>
      <c r="AH122" s="101"/>
      <c r="AI122" s="34"/>
      <c r="AJ122" s="5"/>
      <c r="AK122" s="5"/>
      <c r="AL122" s="5"/>
    </row>
    <row r="123" spans="1:39" ht="15.75" customHeight="1" x14ac:dyDescent="0.25">
      <c r="A123" s="292" t="s">
        <v>119</v>
      </c>
      <c r="B123" s="293"/>
      <c r="C123" s="293"/>
      <c r="D123" s="294"/>
      <c r="E123" s="139">
        <f t="shared" si="12"/>
        <v>0</v>
      </c>
      <c r="F123" s="29">
        <f t="shared" si="11"/>
        <v>0</v>
      </c>
      <c r="G123" s="261"/>
      <c r="H123" s="248"/>
      <c r="I123" s="173"/>
      <c r="J123" s="4"/>
      <c r="K123" s="30"/>
      <c r="L123" s="168"/>
      <c r="M123" s="30"/>
      <c r="N123" s="30"/>
      <c r="O123" s="18"/>
      <c r="P123" s="18"/>
      <c r="Q123" s="18"/>
      <c r="R123" s="18"/>
      <c r="S123" s="18"/>
      <c r="T123" s="64"/>
      <c r="U123" s="18"/>
      <c r="V123" s="18"/>
      <c r="W123" s="18"/>
      <c r="X123" s="18"/>
      <c r="Y123" s="31"/>
      <c r="Z123" s="88"/>
      <c r="AA123" s="64"/>
      <c r="AB123" s="88"/>
      <c r="AC123" s="101"/>
      <c r="AD123" s="31"/>
      <c r="AE123" s="144"/>
      <c r="AF123" s="22"/>
      <c r="AG123" s="7"/>
      <c r="AH123" s="90"/>
      <c r="AI123" s="8"/>
      <c r="AJ123" s="8"/>
      <c r="AK123" s="32"/>
      <c r="AL123" s="5"/>
    </row>
    <row r="124" spans="1:39" x14ac:dyDescent="0.25">
      <c r="A124" s="292" t="s">
        <v>119</v>
      </c>
      <c r="B124" s="293"/>
      <c r="C124" s="293"/>
      <c r="D124" s="294"/>
      <c r="E124" s="139">
        <f t="shared" si="12"/>
        <v>0</v>
      </c>
      <c r="F124" s="29">
        <f t="shared" si="11"/>
        <v>0</v>
      </c>
      <c r="G124" s="245"/>
      <c r="H124" s="248"/>
      <c r="I124" s="173"/>
      <c r="J124" s="4"/>
      <c r="K124" s="30"/>
      <c r="L124" s="168"/>
      <c r="M124" s="30"/>
      <c r="N124" s="30"/>
      <c r="O124" s="18"/>
      <c r="P124" s="18"/>
      <c r="Q124" s="18"/>
      <c r="R124" s="18"/>
      <c r="S124" s="18"/>
      <c r="T124" s="64"/>
      <c r="U124" s="18"/>
      <c r="V124" s="18"/>
      <c r="W124" s="18"/>
      <c r="X124" s="18"/>
      <c r="Y124" s="31"/>
      <c r="Z124" s="88"/>
      <c r="AA124" s="64"/>
      <c r="AB124" s="88"/>
      <c r="AC124" s="88"/>
      <c r="AD124" s="31"/>
      <c r="AE124" s="82"/>
      <c r="AF124" s="40"/>
      <c r="AG124" s="7"/>
      <c r="AH124" s="101"/>
      <c r="AI124" s="34"/>
      <c r="AJ124" s="5"/>
      <c r="AK124" s="5"/>
      <c r="AL124" s="5"/>
    </row>
    <row r="125" spans="1:39" x14ac:dyDescent="0.25">
      <c r="A125" s="321"/>
      <c r="B125" s="322"/>
      <c r="C125" s="322"/>
      <c r="D125" s="323"/>
      <c r="E125" s="139">
        <f t="shared" si="12"/>
        <v>0</v>
      </c>
      <c r="F125" s="29"/>
      <c r="G125" s="245"/>
      <c r="H125" s="248"/>
      <c r="I125" s="173"/>
      <c r="J125" s="4"/>
      <c r="K125" s="30"/>
      <c r="L125" s="168"/>
      <c r="M125" s="30"/>
      <c r="N125" s="30"/>
      <c r="O125" s="18"/>
      <c r="P125" s="18"/>
      <c r="Q125" s="18"/>
      <c r="R125" s="18"/>
      <c r="S125" s="18"/>
      <c r="T125" s="64"/>
      <c r="U125" s="18"/>
      <c r="V125" s="18"/>
      <c r="W125" s="18"/>
      <c r="X125" s="18"/>
      <c r="Y125" s="31"/>
      <c r="Z125" s="88"/>
      <c r="AA125" s="64"/>
      <c r="AB125" s="88"/>
      <c r="AC125" s="88"/>
      <c r="AD125" s="31"/>
      <c r="AE125" s="82"/>
      <c r="AF125" s="40"/>
      <c r="AG125" s="7"/>
      <c r="AH125" s="101"/>
      <c r="AI125" s="34"/>
      <c r="AJ125" s="5"/>
      <c r="AK125" s="5"/>
      <c r="AL125" s="5"/>
    </row>
    <row r="126" spans="1:39" ht="24.75" customHeight="1" x14ac:dyDescent="0.25">
      <c r="A126" s="321" t="s">
        <v>120</v>
      </c>
      <c r="B126" s="322"/>
      <c r="C126" s="322"/>
      <c r="D126" s="323"/>
      <c r="E126" s="139">
        <f t="shared" si="12"/>
        <v>177150</v>
      </c>
      <c r="F126" s="29">
        <f t="shared" ref="F126:F141" si="13">SUM(H126,K126,O126,R126,W126,Y126,AG126)</f>
        <v>0</v>
      </c>
      <c r="G126" s="261"/>
      <c r="H126" s="247"/>
      <c r="I126" s="173"/>
      <c r="J126" s="4"/>
      <c r="K126" s="122"/>
      <c r="L126" s="167"/>
      <c r="M126" s="122"/>
      <c r="N126" s="122"/>
      <c r="O126" s="5"/>
      <c r="P126" s="5"/>
      <c r="Q126" s="5"/>
      <c r="R126" s="5"/>
      <c r="S126" s="5"/>
      <c r="T126" s="6"/>
      <c r="U126" s="5"/>
      <c r="V126" s="5"/>
      <c r="W126" s="5"/>
      <c r="X126" s="5"/>
      <c r="Y126" s="7"/>
      <c r="Z126" s="101"/>
      <c r="AA126" s="6"/>
      <c r="AB126" s="101"/>
      <c r="AC126" s="101"/>
      <c r="AD126" s="7"/>
      <c r="AE126" s="72"/>
      <c r="AF126" s="22"/>
      <c r="AG126" s="41"/>
      <c r="AH126" s="217">
        <v>177150</v>
      </c>
      <c r="AI126" s="8"/>
      <c r="AJ126" s="5"/>
      <c r="AK126" s="5"/>
      <c r="AL126" s="5"/>
      <c r="AM126" s="70"/>
    </row>
    <row r="127" spans="1:39" x14ac:dyDescent="0.25">
      <c r="A127" s="292" t="s">
        <v>121</v>
      </c>
      <c r="B127" s="293"/>
      <c r="C127" s="293"/>
      <c r="D127" s="294"/>
      <c r="E127" s="139">
        <f t="shared" si="12"/>
        <v>144220</v>
      </c>
      <c r="F127" s="29">
        <f t="shared" si="13"/>
        <v>0</v>
      </c>
      <c r="G127" s="261"/>
      <c r="H127" s="248"/>
      <c r="I127" s="173"/>
      <c r="J127" s="4"/>
      <c r="K127" s="30"/>
      <c r="L127" s="168"/>
      <c r="M127" s="30"/>
      <c r="N127" s="30"/>
      <c r="O127" s="18"/>
      <c r="P127" s="18"/>
      <c r="Q127" s="18"/>
      <c r="R127" s="18"/>
      <c r="S127" s="18"/>
      <c r="T127" s="64"/>
      <c r="U127" s="18"/>
      <c r="V127" s="18"/>
      <c r="W127" s="18"/>
      <c r="X127" s="18"/>
      <c r="Y127" s="31"/>
      <c r="Z127" s="88"/>
      <c r="AA127" s="64"/>
      <c r="AB127" s="88"/>
      <c r="AC127" s="101"/>
      <c r="AD127" s="31"/>
      <c r="AE127" s="72"/>
      <c r="AF127" s="22"/>
      <c r="AG127" s="37"/>
      <c r="AH127" s="217">
        <v>144220</v>
      </c>
      <c r="AI127" s="33"/>
      <c r="AJ127" s="5"/>
      <c r="AK127" s="5"/>
      <c r="AL127" s="5"/>
    </row>
    <row r="128" spans="1:39" x14ac:dyDescent="0.25">
      <c r="A128" s="292" t="s">
        <v>179</v>
      </c>
      <c r="B128" s="293"/>
      <c r="C128" s="293"/>
      <c r="D128" s="294"/>
      <c r="E128" s="139">
        <f t="shared" si="12"/>
        <v>135000</v>
      </c>
      <c r="F128" s="29">
        <f t="shared" si="13"/>
        <v>0</v>
      </c>
      <c r="G128" s="261"/>
      <c r="H128" s="248"/>
      <c r="I128" s="173"/>
      <c r="J128" s="4"/>
      <c r="K128" s="30"/>
      <c r="L128" s="168"/>
      <c r="M128" s="30"/>
      <c r="N128" s="30"/>
      <c r="O128" s="18"/>
      <c r="P128" s="18"/>
      <c r="Q128" s="18"/>
      <c r="R128" s="18"/>
      <c r="S128" s="18"/>
      <c r="T128" s="64"/>
      <c r="U128" s="18"/>
      <c r="V128" s="18"/>
      <c r="W128" s="18"/>
      <c r="X128" s="18"/>
      <c r="Y128" s="31"/>
      <c r="Z128" s="88"/>
      <c r="AA128" s="64"/>
      <c r="AB128" s="88"/>
      <c r="AC128" s="101"/>
      <c r="AD128" s="31"/>
      <c r="AE128" s="72"/>
      <c r="AF128" s="22"/>
      <c r="AG128" s="42"/>
      <c r="AH128" s="101">
        <v>135000</v>
      </c>
      <c r="AI128" s="8"/>
      <c r="AJ128" s="5"/>
      <c r="AK128" s="5"/>
      <c r="AL128" s="5"/>
    </row>
    <row r="129" spans="1:39" x14ac:dyDescent="0.25">
      <c r="A129" s="292" t="s">
        <v>180</v>
      </c>
      <c r="B129" s="293"/>
      <c r="C129" s="293"/>
      <c r="D129" s="294"/>
      <c r="E129" s="139">
        <f t="shared" si="12"/>
        <v>100000</v>
      </c>
      <c r="F129" s="29">
        <f t="shared" si="13"/>
        <v>0</v>
      </c>
      <c r="G129" s="261"/>
      <c r="H129" s="248"/>
      <c r="I129" s="173"/>
      <c r="J129" s="4"/>
      <c r="K129" s="30"/>
      <c r="L129" s="168"/>
      <c r="M129" s="30"/>
      <c r="N129" s="30"/>
      <c r="O129" s="5"/>
      <c r="P129" s="18"/>
      <c r="Q129" s="18"/>
      <c r="R129" s="18"/>
      <c r="S129" s="18"/>
      <c r="T129" s="64"/>
      <c r="U129" s="18"/>
      <c r="V129" s="18"/>
      <c r="W129" s="18"/>
      <c r="X129" s="18"/>
      <c r="Y129" s="31"/>
      <c r="Z129" s="88"/>
      <c r="AA129" s="64"/>
      <c r="AB129" s="88"/>
      <c r="AC129" s="101"/>
      <c r="AD129" s="31"/>
      <c r="AE129" s="144"/>
      <c r="AF129" s="16"/>
      <c r="AG129" s="7"/>
      <c r="AH129" s="90">
        <v>100000</v>
      </c>
      <c r="AI129" s="8"/>
      <c r="AJ129" s="5"/>
      <c r="AK129" s="8"/>
      <c r="AL129" s="5"/>
    </row>
    <row r="130" spans="1:39" x14ac:dyDescent="0.25">
      <c r="A130" s="292" t="s">
        <v>181</v>
      </c>
      <c r="B130" s="293"/>
      <c r="C130" s="293"/>
      <c r="D130" s="294"/>
      <c r="E130" s="139">
        <f t="shared" si="12"/>
        <v>30000</v>
      </c>
      <c r="F130" s="29">
        <f t="shared" si="13"/>
        <v>0</v>
      </c>
      <c r="G130" s="245"/>
      <c r="H130" s="248"/>
      <c r="I130" s="173"/>
      <c r="J130" s="4"/>
      <c r="K130" s="30"/>
      <c r="L130" s="168"/>
      <c r="M130" s="30"/>
      <c r="N130" s="30"/>
      <c r="O130" s="18"/>
      <c r="P130" s="18"/>
      <c r="Q130" s="18"/>
      <c r="R130" s="18"/>
      <c r="S130" s="18"/>
      <c r="T130" s="64"/>
      <c r="U130" s="18"/>
      <c r="V130" s="18"/>
      <c r="W130" s="18"/>
      <c r="X130" s="18"/>
      <c r="Y130" s="31"/>
      <c r="Z130" s="88"/>
      <c r="AA130" s="64"/>
      <c r="AB130" s="88"/>
      <c r="AC130" s="88"/>
      <c r="AD130" s="31"/>
      <c r="AE130" s="82"/>
      <c r="AF130" s="40"/>
      <c r="AG130" s="7"/>
      <c r="AH130" s="101">
        <v>30000</v>
      </c>
      <c r="AI130" s="34"/>
      <c r="AJ130" s="5"/>
      <c r="AK130" s="5"/>
      <c r="AL130" s="5"/>
    </row>
    <row r="131" spans="1:39" x14ac:dyDescent="0.25">
      <c r="A131" s="292" t="s">
        <v>182</v>
      </c>
      <c r="B131" s="293"/>
      <c r="C131" s="293"/>
      <c r="D131" s="294"/>
      <c r="E131" s="139">
        <f t="shared" si="12"/>
        <v>15000</v>
      </c>
      <c r="F131" s="29">
        <f t="shared" si="13"/>
        <v>0</v>
      </c>
      <c r="G131" s="261"/>
      <c r="H131" s="247"/>
      <c r="I131" s="173"/>
      <c r="J131" s="4"/>
      <c r="K131" s="122"/>
      <c r="L131" s="167"/>
      <c r="M131" s="122"/>
      <c r="N131" s="122"/>
      <c r="O131" s="5"/>
      <c r="P131" s="5"/>
      <c r="Q131" s="5"/>
      <c r="R131" s="5"/>
      <c r="S131" s="5"/>
      <c r="T131" s="6"/>
      <c r="U131" s="5"/>
      <c r="V131" s="5"/>
      <c r="W131" s="5"/>
      <c r="X131" s="5"/>
      <c r="Y131" s="7"/>
      <c r="Z131" s="101"/>
      <c r="AA131" s="6"/>
      <c r="AB131" s="101"/>
      <c r="AC131" s="101"/>
      <c r="AD131" s="7"/>
      <c r="AE131" s="72"/>
      <c r="AF131" s="22"/>
      <c r="AG131" s="41"/>
      <c r="AH131" s="101">
        <v>15000</v>
      </c>
      <c r="AI131" s="8"/>
      <c r="AJ131" s="5"/>
      <c r="AK131" s="5"/>
      <c r="AL131" s="5"/>
      <c r="AM131" s="70"/>
    </row>
    <row r="132" spans="1:39" x14ac:dyDescent="0.25">
      <c r="A132" s="292" t="s">
        <v>183</v>
      </c>
      <c r="B132" s="293"/>
      <c r="C132" s="293"/>
      <c r="D132" s="294"/>
      <c r="E132" s="139">
        <f t="shared" si="12"/>
        <v>7500</v>
      </c>
      <c r="F132" s="29">
        <f t="shared" si="13"/>
        <v>0</v>
      </c>
      <c r="G132" s="261"/>
      <c r="H132" s="248"/>
      <c r="I132" s="173"/>
      <c r="J132" s="4"/>
      <c r="K132" s="30"/>
      <c r="L132" s="168"/>
      <c r="M132" s="30"/>
      <c r="N132" s="30"/>
      <c r="O132" s="18"/>
      <c r="P132" s="18"/>
      <c r="Q132" s="18"/>
      <c r="R132" s="18"/>
      <c r="S132" s="18"/>
      <c r="T132" s="64"/>
      <c r="U132" s="18"/>
      <c r="V132" s="18"/>
      <c r="W132" s="18"/>
      <c r="X132" s="18"/>
      <c r="Y132" s="31"/>
      <c r="Z132" s="88"/>
      <c r="AA132" s="64"/>
      <c r="AB132" s="88"/>
      <c r="AC132" s="101"/>
      <c r="AD132" s="31"/>
      <c r="AE132" s="72"/>
      <c r="AF132" s="22"/>
      <c r="AG132" s="37"/>
      <c r="AH132" s="101">
        <v>7500</v>
      </c>
      <c r="AI132" s="33"/>
      <c r="AJ132" s="5"/>
      <c r="AK132" s="5"/>
      <c r="AL132" s="5"/>
    </row>
    <row r="133" spans="1:39" x14ac:dyDescent="0.25">
      <c r="A133" s="292" t="s">
        <v>184</v>
      </c>
      <c r="B133" s="293"/>
      <c r="C133" s="293"/>
      <c r="D133" s="294"/>
      <c r="E133" s="139">
        <f t="shared" si="12"/>
        <v>5000</v>
      </c>
      <c r="F133" s="29">
        <f t="shared" si="13"/>
        <v>0</v>
      </c>
      <c r="G133" s="261"/>
      <c r="H133" s="248"/>
      <c r="I133" s="173"/>
      <c r="J133" s="4"/>
      <c r="K133" s="30"/>
      <c r="L133" s="168"/>
      <c r="M133" s="30"/>
      <c r="N133" s="30"/>
      <c r="O133" s="18"/>
      <c r="P133" s="18"/>
      <c r="Q133" s="18"/>
      <c r="R133" s="18"/>
      <c r="S133" s="18"/>
      <c r="T133" s="64"/>
      <c r="U133" s="18"/>
      <c r="V133" s="18"/>
      <c r="W133" s="18"/>
      <c r="X133" s="18"/>
      <c r="Y133" s="31"/>
      <c r="Z133" s="88"/>
      <c r="AA133" s="64"/>
      <c r="AB133" s="88"/>
      <c r="AC133" s="101"/>
      <c r="AD133" s="31"/>
      <c r="AE133" s="72"/>
      <c r="AF133" s="22"/>
      <c r="AG133" s="42"/>
      <c r="AH133" s="101">
        <v>5000</v>
      </c>
      <c r="AI133" s="8"/>
      <c r="AJ133" s="5"/>
      <c r="AK133" s="5"/>
      <c r="AL133" s="5"/>
    </row>
    <row r="134" spans="1:39" x14ac:dyDescent="0.25">
      <c r="A134" s="292" t="s">
        <v>185</v>
      </c>
      <c r="B134" s="293"/>
      <c r="C134" s="293"/>
      <c r="D134" s="294"/>
      <c r="E134" s="139">
        <f t="shared" si="12"/>
        <v>236860</v>
      </c>
      <c r="F134" s="29">
        <f t="shared" si="13"/>
        <v>0</v>
      </c>
      <c r="G134" s="261"/>
      <c r="H134" s="248"/>
      <c r="I134" s="173"/>
      <c r="J134" s="4"/>
      <c r="K134" s="30"/>
      <c r="L134" s="168"/>
      <c r="M134" s="30"/>
      <c r="N134" s="30"/>
      <c r="O134" s="5"/>
      <c r="P134" s="18"/>
      <c r="Q134" s="18"/>
      <c r="R134" s="18"/>
      <c r="S134" s="18"/>
      <c r="T134" s="64"/>
      <c r="U134" s="18"/>
      <c r="V134" s="18"/>
      <c r="W134" s="18"/>
      <c r="X134" s="18"/>
      <c r="Y134" s="31"/>
      <c r="Z134" s="88"/>
      <c r="AA134" s="64"/>
      <c r="AB134" s="88"/>
      <c r="AC134" s="101"/>
      <c r="AD134" s="31"/>
      <c r="AE134" s="144"/>
      <c r="AF134" s="16"/>
      <c r="AG134" s="7"/>
      <c r="AH134" s="90">
        <v>236860</v>
      </c>
      <c r="AI134" s="8"/>
      <c r="AJ134" s="5"/>
      <c r="AK134" s="8"/>
      <c r="AL134" s="5"/>
    </row>
    <row r="135" spans="1:39" x14ac:dyDescent="0.25">
      <c r="A135" s="321"/>
      <c r="B135" s="322"/>
      <c r="C135" s="322"/>
      <c r="D135" s="323"/>
      <c r="E135" s="139">
        <f t="shared" si="12"/>
        <v>0</v>
      </c>
      <c r="F135" s="29">
        <f t="shared" si="13"/>
        <v>0</v>
      </c>
      <c r="G135" s="261"/>
      <c r="H135" s="248"/>
      <c r="I135" s="173"/>
      <c r="J135" s="4"/>
      <c r="K135" s="30"/>
      <c r="L135" s="168"/>
      <c r="M135" s="30"/>
      <c r="N135" s="30"/>
      <c r="O135" s="18"/>
      <c r="P135" s="18"/>
      <c r="Q135" s="18"/>
      <c r="R135" s="18"/>
      <c r="S135" s="18"/>
      <c r="T135" s="64"/>
      <c r="U135" s="18"/>
      <c r="V135" s="18"/>
      <c r="W135" s="18"/>
      <c r="X135" s="18"/>
      <c r="Y135" s="31"/>
      <c r="Z135" s="88"/>
      <c r="AA135" s="64"/>
      <c r="AB135" s="88"/>
      <c r="AC135" s="101"/>
      <c r="AD135" s="31"/>
      <c r="AE135" s="144"/>
      <c r="AF135" s="22"/>
      <c r="AG135" s="7"/>
      <c r="AH135" s="90"/>
      <c r="AI135" s="8"/>
      <c r="AJ135" s="8"/>
      <c r="AK135" s="32"/>
      <c r="AL135" s="5"/>
    </row>
    <row r="136" spans="1:39" x14ac:dyDescent="0.25">
      <c r="A136" s="321"/>
      <c r="B136" s="322"/>
      <c r="C136" s="322"/>
      <c r="D136" s="323"/>
      <c r="E136" s="139">
        <f t="shared" si="12"/>
        <v>0</v>
      </c>
      <c r="F136" s="29">
        <f t="shared" si="13"/>
        <v>0</v>
      </c>
      <c r="G136" s="261"/>
      <c r="H136" s="248"/>
      <c r="I136" s="173"/>
      <c r="J136" s="4"/>
      <c r="K136" s="30"/>
      <c r="L136" s="168"/>
      <c r="M136" s="30"/>
      <c r="N136" s="30"/>
      <c r="O136" s="18"/>
      <c r="P136" s="18"/>
      <c r="Q136" s="18"/>
      <c r="R136" s="18"/>
      <c r="S136" s="18"/>
      <c r="T136" s="64"/>
      <c r="U136" s="18"/>
      <c r="V136" s="18"/>
      <c r="W136" s="18"/>
      <c r="X136" s="18"/>
      <c r="Y136" s="31"/>
      <c r="Z136" s="88"/>
      <c r="AA136" s="64"/>
      <c r="AB136" s="88"/>
      <c r="AC136" s="101"/>
      <c r="AD136" s="31"/>
      <c r="AE136" s="82"/>
      <c r="AF136" s="40"/>
      <c r="AG136" s="7"/>
      <c r="AH136" s="101"/>
      <c r="AI136" s="34"/>
      <c r="AJ136" s="5"/>
      <c r="AK136" s="5"/>
      <c r="AL136" s="5"/>
    </row>
    <row r="137" spans="1:39" x14ac:dyDescent="0.25">
      <c r="A137" s="321"/>
      <c r="B137" s="322"/>
      <c r="C137" s="322"/>
      <c r="D137" s="323"/>
      <c r="E137" s="139">
        <f t="shared" si="12"/>
        <v>0</v>
      </c>
      <c r="F137" s="29">
        <f t="shared" si="13"/>
        <v>0</v>
      </c>
      <c r="G137" s="261"/>
      <c r="H137" s="248"/>
      <c r="I137" s="173"/>
      <c r="J137" s="4"/>
      <c r="K137" s="30"/>
      <c r="L137" s="168"/>
      <c r="M137" s="30"/>
      <c r="N137" s="30"/>
      <c r="O137" s="18"/>
      <c r="P137" s="18"/>
      <c r="Q137" s="18"/>
      <c r="R137" s="18"/>
      <c r="S137" s="18"/>
      <c r="T137" s="64"/>
      <c r="U137" s="18"/>
      <c r="V137" s="18"/>
      <c r="W137" s="18"/>
      <c r="X137" s="18"/>
      <c r="Y137" s="31"/>
      <c r="Z137" s="88"/>
      <c r="AA137" s="64"/>
      <c r="AB137" s="88"/>
      <c r="AC137" s="88"/>
      <c r="AD137" s="31"/>
      <c r="AE137" s="82"/>
      <c r="AF137" s="40"/>
      <c r="AG137" s="7"/>
      <c r="AH137" s="101"/>
      <c r="AI137" s="34"/>
      <c r="AJ137" s="5"/>
      <c r="AK137" s="5"/>
      <c r="AL137" s="5"/>
    </row>
    <row r="138" spans="1:39" x14ac:dyDescent="0.25">
      <c r="A138" s="321"/>
      <c r="B138" s="322"/>
      <c r="C138" s="322"/>
      <c r="D138" s="323"/>
      <c r="E138" s="139">
        <f t="shared" si="12"/>
        <v>0</v>
      </c>
      <c r="F138" s="29">
        <f t="shared" si="13"/>
        <v>0</v>
      </c>
      <c r="G138" s="261"/>
      <c r="H138" s="248"/>
      <c r="I138" s="173"/>
      <c r="J138" s="4"/>
      <c r="K138" s="30"/>
      <c r="L138" s="168"/>
      <c r="M138" s="30"/>
      <c r="N138" s="30"/>
      <c r="O138" s="18"/>
      <c r="P138" s="18"/>
      <c r="Q138" s="18"/>
      <c r="R138" s="18"/>
      <c r="S138" s="18"/>
      <c r="T138" s="64"/>
      <c r="U138" s="18"/>
      <c r="V138" s="18"/>
      <c r="W138" s="18"/>
      <c r="X138" s="18"/>
      <c r="Y138" s="31"/>
      <c r="Z138" s="88"/>
      <c r="AA138" s="64"/>
      <c r="AB138" s="88"/>
      <c r="AC138" s="88"/>
      <c r="AD138" s="31"/>
      <c r="AE138" s="72"/>
      <c r="AF138" s="22"/>
      <c r="AG138" s="42"/>
      <c r="AH138" s="101"/>
      <c r="AI138" s="8"/>
      <c r="AJ138" s="5"/>
      <c r="AK138" s="5"/>
      <c r="AL138" s="5"/>
    </row>
    <row r="139" spans="1:39" x14ac:dyDescent="0.25">
      <c r="A139" s="321"/>
      <c r="B139" s="322"/>
      <c r="C139" s="322"/>
      <c r="D139" s="323"/>
      <c r="E139" s="139">
        <f t="shared" si="12"/>
        <v>0</v>
      </c>
      <c r="F139" s="29">
        <f t="shared" si="13"/>
        <v>0</v>
      </c>
      <c r="G139" s="261"/>
      <c r="H139" s="248"/>
      <c r="I139" s="264"/>
      <c r="J139" s="124"/>
      <c r="K139" s="30"/>
      <c r="L139" s="168"/>
      <c r="M139" s="30"/>
      <c r="N139" s="30"/>
      <c r="O139" s="18"/>
      <c r="P139" s="18"/>
      <c r="Q139" s="18"/>
      <c r="R139" s="18"/>
      <c r="S139" s="18"/>
      <c r="T139" s="64"/>
      <c r="U139" s="18"/>
      <c r="V139" s="18"/>
      <c r="W139" s="18"/>
      <c r="X139" s="18"/>
      <c r="Y139" s="31"/>
      <c r="Z139" s="88"/>
      <c r="AA139" s="64"/>
      <c r="AB139" s="88"/>
      <c r="AC139" s="88"/>
      <c r="AD139" s="31"/>
      <c r="AF139" s="83"/>
      <c r="AG139" s="7"/>
      <c r="AH139" s="101"/>
      <c r="AI139" s="8"/>
      <c r="AJ139" s="5"/>
      <c r="AK139" s="5"/>
      <c r="AL139" s="5"/>
    </row>
    <row r="140" spans="1:39" s="5" customFormat="1" x14ac:dyDescent="0.25">
      <c r="A140" s="321"/>
      <c r="B140" s="322"/>
      <c r="C140" s="322"/>
      <c r="D140" s="323"/>
      <c r="E140" s="139">
        <f t="shared" si="12"/>
        <v>0</v>
      </c>
      <c r="F140" s="29">
        <f t="shared" si="13"/>
        <v>0</v>
      </c>
      <c r="G140" s="262"/>
      <c r="H140" s="248"/>
      <c r="I140" s="173"/>
      <c r="J140" s="4"/>
      <c r="K140" s="30"/>
      <c r="L140" s="168"/>
      <c r="M140" s="30"/>
      <c r="N140" s="30"/>
      <c r="O140" s="18"/>
      <c r="P140" s="18"/>
      <c r="Q140" s="18"/>
      <c r="R140" s="18"/>
      <c r="S140" s="18"/>
      <c r="T140" s="64"/>
      <c r="U140" s="18"/>
      <c r="V140" s="18"/>
      <c r="W140" s="18"/>
      <c r="X140" s="18"/>
      <c r="Y140" s="31"/>
      <c r="Z140" s="88"/>
      <c r="AA140" s="64"/>
      <c r="AB140" s="88"/>
      <c r="AC140" s="88"/>
      <c r="AD140" s="31"/>
      <c r="AE140" s="83"/>
      <c r="AF140" s="22"/>
      <c r="AG140" s="7"/>
      <c r="AH140" s="101"/>
      <c r="AI140"/>
      <c r="AJ140"/>
      <c r="AK140"/>
      <c r="AL140"/>
      <c r="AM140"/>
    </row>
    <row r="141" spans="1:39" ht="13.8" thickBot="1" x14ac:dyDescent="0.3">
      <c r="A141" s="321"/>
      <c r="B141" s="322"/>
      <c r="C141" s="322"/>
      <c r="D141" s="323"/>
      <c r="E141" s="199">
        <f t="shared" si="12"/>
        <v>0</v>
      </c>
      <c r="F141" s="29">
        <f t="shared" si="13"/>
        <v>0</v>
      </c>
      <c r="G141" s="250"/>
      <c r="H141" s="246"/>
      <c r="I141" s="249"/>
      <c r="J141" s="169"/>
      <c r="K141" s="170"/>
      <c r="L141" s="171"/>
      <c r="M141" s="30"/>
      <c r="N141" s="30"/>
      <c r="O141" s="18"/>
      <c r="P141" s="18"/>
      <c r="Q141" s="18"/>
      <c r="R141" s="18"/>
      <c r="S141" s="18"/>
      <c r="T141" s="64"/>
      <c r="U141" s="18"/>
      <c r="V141" s="18"/>
      <c r="W141" s="18"/>
      <c r="X141" s="18"/>
      <c r="Y141" s="31"/>
      <c r="Z141" s="88"/>
      <c r="AA141" s="64"/>
      <c r="AB141" s="154"/>
      <c r="AC141" s="154"/>
      <c r="AD141" s="181"/>
      <c r="AE141" s="18"/>
      <c r="AF141" s="56"/>
      <c r="AG141" s="102"/>
      <c r="AH141" s="106"/>
      <c r="AI141"/>
      <c r="AJ141"/>
      <c r="AK141"/>
      <c r="AL141"/>
      <c r="AM141"/>
    </row>
    <row r="142" spans="1:39" s="118" customFormat="1" ht="25.35" customHeight="1" thickBot="1" x14ac:dyDescent="0.3">
      <c r="A142" s="327" t="s">
        <v>126</v>
      </c>
      <c r="B142" s="287"/>
      <c r="C142" s="287"/>
      <c r="D142" s="288"/>
      <c r="E142" s="232">
        <f>SUM(G142,I142,J142,L142,N142,P142,Q142,S142,T142,V142,X142,Z142,AA142,AC142,AD142,AE142,AF142,,AH142)</f>
        <v>3781554.3876799997</v>
      </c>
      <c r="F142" s="253">
        <f t="shared" ref="F142:AG142" si="14">SUM(F49:F141)</f>
        <v>1870443</v>
      </c>
      <c r="G142" s="257">
        <f t="shared" si="14"/>
        <v>0</v>
      </c>
      <c r="H142" s="256">
        <f t="shared" si="14"/>
        <v>0</v>
      </c>
      <c r="I142" s="258">
        <f t="shared" si="14"/>
        <v>0</v>
      </c>
      <c r="J142" s="162">
        <f t="shared" si="14"/>
        <v>0</v>
      </c>
      <c r="K142" s="147">
        <f t="shared" si="14"/>
        <v>0</v>
      </c>
      <c r="L142" s="163">
        <f t="shared" si="14"/>
        <v>0</v>
      </c>
      <c r="M142" s="147">
        <f t="shared" si="14"/>
        <v>0</v>
      </c>
      <c r="N142" s="147">
        <f t="shared" si="14"/>
        <v>0</v>
      </c>
      <c r="O142" s="147">
        <f t="shared" si="14"/>
        <v>0</v>
      </c>
      <c r="P142" s="147">
        <f t="shared" si="14"/>
        <v>0</v>
      </c>
      <c r="Q142" s="147">
        <f t="shared" si="14"/>
        <v>0</v>
      </c>
      <c r="R142" s="147">
        <f t="shared" si="14"/>
        <v>0</v>
      </c>
      <c r="S142" s="147">
        <f t="shared" si="14"/>
        <v>0</v>
      </c>
      <c r="T142" s="162">
        <f t="shared" si="14"/>
        <v>167692</v>
      </c>
      <c r="U142" s="147">
        <f t="shared" si="14"/>
        <v>0</v>
      </c>
      <c r="V142" s="147">
        <f t="shared" si="14"/>
        <v>0</v>
      </c>
      <c r="W142" s="147">
        <f t="shared" si="14"/>
        <v>0</v>
      </c>
      <c r="X142" s="147">
        <f t="shared" si="14"/>
        <v>0</v>
      </c>
      <c r="Y142" s="163">
        <f t="shared" si="14"/>
        <v>0</v>
      </c>
      <c r="Z142" s="91">
        <f t="shared" si="14"/>
        <v>477266.88767999993</v>
      </c>
      <c r="AA142" s="98">
        <f t="shared" si="14"/>
        <v>304352</v>
      </c>
      <c r="AB142" s="155">
        <f t="shared" si="14"/>
        <v>186959</v>
      </c>
      <c r="AC142" s="147">
        <f t="shared" si="14"/>
        <v>0</v>
      </c>
      <c r="AD142" s="150">
        <f t="shared" si="14"/>
        <v>297555.5</v>
      </c>
      <c r="AE142" s="155">
        <f t="shared" si="14"/>
        <v>196272</v>
      </c>
      <c r="AF142" s="155">
        <f t="shared" si="14"/>
        <v>1487686</v>
      </c>
      <c r="AG142" s="155">
        <f t="shared" si="14"/>
        <v>1870443</v>
      </c>
      <c r="AH142" s="94">
        <f>SUM(AH49:AH141)</f>
        <v>850730</v>
      </c>
      <c r="AI142" s="36"/>
      <c r="AJ142" s="36"/>
      <c r="AK142" s="36"/>
      <c r="AL142" s="36"/>
      <c r="AM142" s="36"/>
    </row>
    <row r="143" spans="1:39" s="45" customFormat="1" ht="23.4" customHeight="1" thickBot="1" x14ac:dyDescent="0.3">
      <c r="A143" s="317" t="s">
        <v>127</v>
      </c>
      <c r="B143" s="301"/>
      <c r="C143" s="301"/>
      <c r="D143" s="302"/>
      <c r="E143" s="196">
        <f>SUM(G143,I143,J143,L143,N143,P143,Q143,S143,T143,V143,X143,Z143,AA143,AC143,AD143,AE143,AF143,,AH143)</f>
        <v>22581840.935925245</v>
      </c>
      <c r="F143" s="107">
        <f t="shared" ref="F143:AB143" si="15">SUM(F48,F142)</f>
        <v>5593261.5300000003</v>
      </c>
      <c r="G143" s="198">
        <f t="shared" si="15"/>
        <v>1543814.9999999998</v>
      </c>
      <c r="H143" s="193">
        <f t="shared" si="15"/>
        <v>602548.80000000005</v>
      </c>
      <c r="I143" s="244">
        <f t="shared" si="15"/>
        <v>57804.25</v>
      </c>
      <c r="J143" s="254">
        <f t="shared" si="15"/>
        <v>238018</v>
      </c>
      <c r="K143" s="108">
        <f t="shared" si="15"/>
        <v>95536</v>
      </c>
      <c r="L143" s="109">
        <f t="shared" si="15"/>
        <v>60300</v>
      </c>
      <c r="M143" s="108">
        <f t="shared" si="15"/>
        <v>0</v>
      </c>
      <c r="N143" s="108">
        <f t="shared" si="15"/>
        <v>4631600</v>
      </c>
      <c r="O143" s="108">
        <f t="shared" si="15"/>
        <v>1750175.2900000003</v>
      </c>
      <c r="P143" s="108">
        <f t="shared" si="15"/>
        <v>556900</v>
      </c>
      <c r="Q143" s="108">
        <f t="shared" si="15"/>
        <v>634677</v>
      </c>
      <c r="R143" s="108">
        <f t="shared" si="15"/>
        <v>115097.43999999999</v>
      </c>
      <c r="S143" s="108">
        <f t="shared" si="15"/>
        <v>175620</v>
      </c>
      <c r="T143" s="143">
        <f t="shared" si="15"/>
        <v>2255043</v>
      </c>
      <c r="U143" s="108">
        <f t="shared" si="15"/>
        <v>0</v>
      </c>
      <c r="V143" s="108">
        <f t="shared" si="15"/>
        <v>0</v>
      </c>
      <c r="W143" s="108">
        <f t="shared" si="15"/>
        <v>0</v>
      </c>
      <c r="X143" s="108">
        <f t="shared" si="15"/>
        <v>0</v>
      </c>
      <c r="Y143" s="109">
        <f t="shared" si="15"/>
        <v>0</v>
      </c>
      <c r="Z143" s="110">
        <f t="shared" si="15"/>
        <v>1319999.788382364</v>
      </c>
      <c r="AA143" s="143">
        <f t="shared" si="15"/>
        <v>1320000</v>
      </c>
      <c r="AB143" s="143">
        <f t="shared" si="15"/>
        <v>186959</v>
      </c>
      <c r="AC143" s="108">
        <f t="shared" ref="AC143:AH143" si="16">SUM(AC48,AC142)</f>
        <v>0</v>
      </c>
      <c r="AD143" s="151">
        <f t="shared" si="16"/>
        <v>999999.76196000003</v>
      </c>
      <c r="AE143" s="110">
        <f t="shared" si="16"/>
        <v>2025864</v>
      </c>
      <c r="AF143" s="110">
        <f t="shared" si="16"/>
        <v>3775800.1355828829</v>
      </c>
      <c r="AG143" s="110">
        <f t="shared" si="16"/>
        <v>3029904</v>
      </c>
      <c r="AH143" s="111">
        <f t="shared" si="16"/>
        <v>2986400</v>
      </c>
      <c r="AI143" s="38"/>
      <c r="AJ143" s="38"/>
      <c r="AK143" s="38"/>
      <c r="AL143" s="38"/>
      <c r="AM143" s="38"/>
    </row>
    <row r="144" spans="1:39" s="21" customFormat="1" ht="62.25" customHeight="1" thickBot="1" x14ac:dyDescent="0.3">
      <c r="A144" s="148"/>
      <c r="B144" s="290" t="s">
        <v>36</v>
      </c>
      <c r="C144" s="290"/>
      <c r="D144" s="291"/>
      <c r="E144" s="24" t="s">
        <v>124</v>
      </c>
      <c r="F144" s="24" t="s">
        <v>0</v>
      </c>
      <c r="G144" s="259" t="str">
        <f t="shared" ref="G144:AH144" si="17">G2</f>
        <v>NASQAN Data Collection</v>
      </c>
      <c r="H144" s="259" t="str">
        <f t="shared" si="17"/>
        <v>NASQAN  Sample Analyses</v>
      </c>
      <c r="I144" s="259" t="str">
        <f t="shared" si="17"/>
        <v>NASQAN DOC/Hg Sample Collection</v>
      </c>
      <c r="J144" s="156" t="str">
        <f t="shared" si="17"/>
        <v>NMN 
Data Collection</v>
      </c>
      <c r="K144" s="156" t="str">
        <f t="shared" si="17"/>
        <v>NMN Sample Analyses</v>
      </c>
      <c r="L144" s="156" t="str">
        <f t="shared" si="17"/>
        <v>NMN Vicksburg QW Monitoring</v>
      </c>
      <c r="M144" s="164" t="str">
        <f t="shared" si="17"/>
        <v>National Monitoring and Status Assessment Team (NMSA)</v>
      </c>
      <c r="N144" s="164" t="str">
        <f t="shared" si="17"/>
        <v>NMSA QW Data Collection</v>
      </c>
      <c r="O144" s="164" t="str">
        <f t="shared" si="17"/>
        <v>NMSA QW Sample Analyses</v>
      </c>
      <c r="P144" s="164" t="str">
        <f t="shared" si="17"/>
        <v xml:space="preserve">NMSA QW Continuous Monitoring </v>
      </c>
      <c r="Q144" s="164" t="str">
        <f t="shared" si="17"/>
        <v>NMSA ECO Data Collection</v>
      </c>
      <c r="R144" s="164" t="str">
        <f t="shared" si="17"/>
        <v>NMSA ECO Sample Analyses</v>
      </c>
      <c r="S144" s="164" t="str">
        <f t="shared" si="17"/>
        <v>NMSA Reference Site Temp Monitoring</v>
      </c>
      <c r="T144" s="164" t="str">
        <f t="shared" si="17"/>
        <v>Regional Stream Quality Assessment Team (RSQA)</v>
      </c>
      <c r="U144" s="164" t="str">
        <f t="shared" si="17"/>
        <v>RSQA Data Collection   Sum Col (V-Y)</v>
      </c>
      <c r="V144" s="164" t="str">
        <f t="shared" si="17"/>
        <v>RSQA QW Data Collection</v>
      </c>
      <c r="W144" s="164" t="str">
        <f t="shared" si="17"/>
        <v>RSQA QW Sample Analyses</v>
      </c>
      <c r="X144" s="164" t="str">
        <f t="shared" si="17"/>
        <v>RSQA ECO Data Collection</v>
      </c>
      <c r="Y144" s="164" t="str">
        <f t="shared" si="17"/>
        <v>RSQA ECO Sample Analyses</v>
      </c>
      <c r="Z144" s="156" t="str">
        <f t="shared" si="17"/>
        <v>SW Trends Team</v>
      </c>
      <c r="AA144" s="156" t="str">
        <f t="shared" si="17"/>
        <v>SW Modeling Team</v>
      </c>
      <c r="AB144" s="156" t="str">
        <f t="shared" si="17"/>
        <v>SW Management</v>
      </c>
      <c r="AC144" s="156" t="str">
        <f t="shared" si="17"/>
        <v>Hydrologic Systems Team</v>
      </c>
      <c r="AD144" s="156" t="str">
        <f t="shared" si="17"/>
        <v xml:space="preserve"> Integregated Watershed Studies</v>
      </c>
      <c r="AE144" s="156" t="str">
        <f t="shared" si="17"/>
        <v xml:space="preserve">GWST Program Managers &amp; Teams </v>
      </c>
      <c r="AF144" s="156" t="str">
        <f t="shared" si="17"/>
        <v>GWST Data Collection only</v>
      </c>
      <c r="AG144" s="156" t="str">
        <f t="shared" si="17"/>
        <v>GWST Sample Analyses</v>
      </c>
      <c r="AH144" s="156" t="str">
        <f t="shared" si="17"/>
        <v>GW Modeling &amp; Mapping</v>
      </c>
      <c r="AI144"/>
      <c r="AJ144"/>
      <c r="AK144"/>
      <c r="AL144"/>
      <c r="AM144"/>
    </row>
    <row r="145" spans="1:39" s="115" customFormat="1" ht="27.75" customHeight="1" thickBot="1" x14ac:dyDescent="0.3">
      <c r="A145" s="129"/>
      <c r="B145" s="299" t="s">
        <v>89</v>
      </c>
      <c r="C145" s="299"/>
      <c r="D145" s="300"/>
      <c r="E145" s="112"/>
      <c r="F145" s="113"/>
      <c r="G145" s="281">
        <v>2211000</v>
      </c>
      <c r="H145" s="282"/>
      <c r="I145" s="283"/>
      <c r="J145" s="281">
        <v>400000</v>
      </c>
      <c r="K145" s="282"/>
      <c r="L145" s="283"/>
      <c r="M145" s="318">
        <v>10480000</v>
      </c>
      <c r="N145" s="319"/>
      <c r="O145" s="319"/>
      <c r="P145" s="319"/>
      <c r="Q145" s="319"/>
      <c r="R145" s="319"/>
      <c r="S145" s="320"/>
      <c r="T145" s="305">
        <v>8190000</v>
      </c>
      <c r="U145" s="306"/>
      <c r="V145" s="306"/>
      <c r="W145" s="306"/>
      <c r="X145" s="306"/>
      <c r="Y145" s="306"/>
      <c r="Z145" s="161">
        <v>1320000</v>
      </c>
      <c r="AA145" s="183">
        <v>1320000</v>
      </c>
      <c r="AB145" s="183">
        <v>586000</v>
      </c>
      <c r="AC145" s="183">
        <v>1585000</v>
      </c>
      <c r="AD145" s="183">
        <v>1000000</v>
      </c>
      <c r="AE145" s="281">
        <v>10085000</v>
      </c>
      <c r="AF145" s="282"/>
      <c r="AG145" s="283"/>
      <c r="AH145" s="117">
        <v>3000000</v>
      </c>
      <c r="AI145" s="114"/>
      <c r="AJ145" s="114"/>
      <c r="AK145" s="114"/>
      <c r="AL145" s="114"/>
      <c r="AM145" s="114"/>
    </row>
    <row r="146" spans="1:39" s="115" customFormat="1" ht="35.25" customHeight="1" thickBot="1" x14ac:dyDescent="0.3">
      <c r="A146" s="153"/>
      <c r="B146" s="287" t="s">
        <v>123</v>
      </c>
      <c r="C146" s="287"/>
      <c r="D146" s="288"/>
      <c r="E146" s="159"/>
      <c r="F146" s="160"/>
      <c r="G146" s="309">
        <f>G145-SUM(G143:I143)</f>
        <v>6831.9500000001863</v>
      </c>
      <c r="H146" s="310"/>
      <c r="I146" s="311"/>
      <c r="J146" s="289">
        <f>J145-SUM(J143:L143)</f>
        <v>6146</v>
      </c>
      <c r="K146" s="289"/>
      <c r="L146" s="289"/>
      <c r="M146" s="284">
        <f>M145-SUM(N143:S143)</f>
        <v>2615930.2699999996</v>
      </c>
      <c r="N146" s="272"/>
      <c r="O146" s="272"/>
      <c r="P146" s="272"/>
      <c r="Q146" s="272"/>
      <c r="R146" s="272"/>
      <c r="S146" s="273"/>
      <c r="T146" s="285">
        <f>T145-SUM(T143:Y143)</f>
        <v>5934957</v>
      </c>
      <c r="U146" s="285"/>
      <c r="V146" s="285"/>
      <c r="W146" s="285"/>
      <c r="X146" s="285"/>
      <c r="Y146" s="286"/>
      <c r="Z146" s="182">
        <f>Z145-Z143</f>
        <v>0.21161763602867723</v>
      </c>
      <c r="AA146" s="184">
        <f>AA145-AA143</f>
        <v>0</v>
      </c>
      <c r="AB146" s="184">
        <f>AB145-AB143</f>
        <v>399041</v>
      </c>
      <c r="AC146" s="184">
        <f>AC145-AC143</f>
        <v>1585000</v>
      </c>
      <c r="AD146" s="184">
        <f>AD145-AD143</f>
        <v>0.23803999996744096</v>
      </c>
      <c r="AE146" s="284">
        <f>AE145-SUM(AE143:AG143)</f>
        <v>1253431.8644171171</v>
      </c>
      <c r="AF146" s="272"/>
      <c r="AG146" s="273"/>
      <c r="AH146" s="100">
        <f>AH145-AH143</f>
        <v>13600</v>
      </c>
      <c r="AI146" s="114"/>
      <c r="AJ146" s="114"/>
      <c r="AK146" s="114"/>
      <c r="AL146" s="114"/>
      <c r="AM146" s="114"/>
    </row>
    <row r="147" spans="1:39" s="48" customFormat="1" ht="50.25" customHeight="1" thickBot="1" x14ac:dyDescent="0.3">
      <c r="A147" s="149"/>
      <c r="B147" s="301" t="s">
        <v>90</v>
      </c>
      <c r="C147" s="301"/>
      <c r="D147" s="302"/>
      <c r="E147" s="308"/>
      <c r="F147" s="308"/>
      <c r="G147" s="307">
        <f>SUM(G145:S145)</f>
        <v>13091000</v>
      </c>
      <c r="H147" s="279"/>
      <c r="I147" s="279"/>
      <c r="J147" s="279"/>
      <c r="K147" s="279"/>
      <c r="L147" s="279"/>
      <c r="M147" s="279"/>
      <c r="N147" s="279"/>
      <c r="O147" s="279"/>
      <c r="P147" s="279"/>
      <c r="Q147" s="279"/>
      <c r="R147" s="279"/>
      <c r="S147" s="280"/>
      <c r="T147" s="279">
        <f>SUM(T145:AB145)</f>
        <v>11416000</v>
      </c>
      <c r="U147" s="279"/>
      <c r="V147" s="279"/>
      <c r="W147" s="279"/>
      <c r="X147" s="279"/>
      <c r="Y147" s="279"/>
      <c r="Z147" s="303"/>
      <c r="AA147" s="303"/>
      <c r="AB147" s="304"/>
      <c r="AC147" s="303">
        <f>SUM(AC145:AD145)</f>
        <v>2585000</v>
      </c>
      <c r="AD147" s="304"/>
      <c r="AE147" s="279">
        <v>13085000</v>
      </c>
      <c r="AF147" s="279"/>
      <c r="AG147" s="279"/>
      <c r="AH147" s="280"/>
      <c r="AI147"/>
      <c r="AJ147"/>
      <c r="AK147"/>
      <c r="AL147"/>
      <c r="AM147"/>
    </row>
    <row r="148" spans="1:39" x14ac:dyDescent="0.25">
      <c r="A148" s="28"/>
      <c r="B148" s="15" t="s">
        <v>1</v>
      </c>
      <c r="C148" s="15"/>
      <c r="D148" s="15"/>
      <c r="E148" s="15"/>
      <c r="F148" s="15"/>
      <c r="H148" s="297"/>
      <c r="I148" s="297"/>
      <c r="J148" s="5"/>
      <c r="K148" s="5"/>
      <c r="L148" s="5"/>
      <c r="M148" s="5"/>
      <c r="N148" s="5"/>
      <c r="O148" s="8"/>
      <c r="P148" s="2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E148" s="56"/>
      <c r="AF148" s="5"/>
      <c r="AG148" s="295"/>
      <c r="AH148" s="295"/>
      <c r="AI148"/>
      <c r="AJ148"/>
      <c r="AK148"/>
      <c r="AL148"/>
      <c r="AM148"/>
    </row>
    <row r="149" spans="1:39" x14ac:dyDescent="0.25">
      <c r="A149" s="66"/>
      <c r="B149"/>
      <c r="C149"/>
      <c r="D149" s="70"/>
      <c r="E149" s="70"/>
      <c r="F149" s="70"/>
      <c r="H149" s="298"/>
      <c r="I149" s="298"/>
      <c r="J149" s="5"/>
      <c r="K149" s="5"/>
      <c r="L149" s="5"/>
      <c r="M149" s="5"/>
      <c r="N149" s="5"/>
      <c r="O149" s="8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E149" s="56"/>
      <c r="AG149" s="296"/>
      <c r="AH149" s="296"/>
      <c r="AI149"/>
      <c r="AJ149"/>
      <c r="AK149"/>
      <c r="AL149"/>
      <c r="AM149"/>
    </row>
    <row r="150" spans="1:39" customFormat="1" x14ac:dyDescent="0.25">
      <c r="A150" s="66"/>
      <c r="C150" s="36"/>
      <c r="D150" s="36"/>
      <c r="E150" s="46"/>
      <c r="F150" s="35"/>
      <c r="G150" s="1"/>
      <c r="H150" s="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51"/>
      <c r="AF150" s="1"/>
      <c r="AG150" s="125"/>
      <c r="AH150" s="53"/>
    </row>
    <row r="151" spans="1:39" customFormat="1" ht="13.5" customHeight="1" x14ac:dyDescent="0.25">
      <c r="A151" s="10"/>
      <c r="B151" s="39"/>
      <c r="C151" s="39"/>
      <c r="D151" s="39"/>
      <c r="E151" s="9"/>
      <c r="F151" s="9"/>
      <c r="G151" s="1"/>
      <c r="H151" s="1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126"/>
      <c r="AF151" s="26"/>
      <c r="AG151" s="55"/>
      <c r="AH151" s="53"/>
    </row>
    <row r="152" spans="1:39" customFormat="1" x14ac:dyDescent="0.25">
      <c r="A152" s="66"/>
      <c r="D152" s="70"/>
      <c r="E152" s="70"/>
      <c r="F152" s="70"/>
      <c r="G152" s="1"/>
      <c r="H152" s="1"/>
      <c r="I152" s="4"/>
      <c r="J152" s="4"/>
      <c r="K152" s="30"/>
      <c r="L152" s="30"/>
      <c r="M152" s="30"/>
      <c r="N152" s="30"/>
      <c r="O152" s="70"/>
      <c r="P152" s="70"/>
      <c r="Q152" s="70"/>
      <c r="R152" s="70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26"/>
      <c r="AF152" s="26"/>
      <c r="AG152" s="55"/>
      <c r="AH152" s="53"/>
    </row>
    <row r="153" spans="1:39" customFormat="1" x14ac:dyDescent="0.25">
      <c r="A153" s="66"/>
      <c r="D153" s="70"/>
      <c r="E153" s="70"/>
      <c r="F153" s="1"/>
      <c r="G153" s="1"/>
      <c r="H153" s="1"/>
      <c r="I153" s="4"/>
      <c r="J153" s="4"/>
      <c r="K153" s="30"/>
      <c r="L153" s="30"/>
      <c r="M153" s="30"/>
      <c r="N153" s="30"/>
      <c r="O153" s="70"/>
      <c r="P153" s="70"/>
      <c r="Q153" s="70"/>
      <c r="R153" s="70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26"/>
      <c r="AF153" s="26"/>
      <c r="AG153" s="55"/>
      <c r="AH153" s="52"/>
    </row>
    <row r="154" spans="1:39" customFormat="1" ht="13.35" customHeight="1" x14ac:dyDescent="0.25">
      <c r="A154" s="66"/>
      <c r="D154" s="70"/>
      <c r="E154" s="70"/>
      <c r="F154" s="1"/>
      <c r="G154" s="1"/>
      <c r="H154" s="1"/>
      <c r="I154" s="4"/>
      <c r="J154" s="4"/>
      <c r="K154" s="30"/>
      <c r="L154" s="30"/>
      <c r="M154" s="30"/>
      <c r="N154" s="30"/>
      <c r="O154" s="70"/>
      <c r="P154" s="70"/>
      <c r="Q154" s="70"/>
      <c r="R154" s="70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26"/>
      <c r="AF154" s="26"/>
      <c r="AG154" s="47"/>
      <c r="AH154" s="54"/>
    </row>
    <row r="155" spans="1:39" customFormat="1" x14ac:dyDescent="0.25">
      <c r="A155" s="66"/>
      <c r="D155" s="70"/>
      <c r="E155" s="70"/>
      <c r="F155" s="70"/>
      <c r="G155" s="1"/>
      <c r="H155" s="1"/>
      <c r="I155" s="4"/>
      <c r="J155" s="4"/>
      <c r="K155" s="30"/>
      <c r="L155" s="30"/>
      <c r="M155" s="30"/>
      <c r="N155" s="30"/>
      <c r="O155" s="70"/>
      <c r="P155" s="70"/>
      <c r="Q155" s="70"/>
      <c r="R155" s="70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28"/>
      <c r="AF155" s="26"/>
      <c r="AG155" s="70"/>
      <c r="AH155" s="52"/>
    </row>
    <row r="156" spans="1:39" customFormat="1" x14ac:dyDescent="0.25">
      <c r="A156" s="66"/>
      <c r="D156" s="70"/>
      <c r="E156" s="70"/>
      <c r="F156" s="70"/>
      <c r="G156" s="1"/>
      <c r="H156" s="1"/>
      <c r="I156" s="4"/>
      <c r="J156" s="4"/>
      <c r="K156" s="30"/>
      <c r="L156" s="30"/>
      <c r="M156" s="30"/>
      <c r="N156" s="30"/>
      <c r="O156" s="70"/>
      <c r="P156" s="70"/>
      <c r="Q156" s="70"/>
      <c r="R156" s="70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28"/>
      <c r="AF156" s="26"/>
      <c r="AG156" s="70"/>
      <c r="AH156" s="52"/>
    </row>
    <row r="157" spans="1:39" customFormat="1" x14ac:dyDescent="0.25">
      <c r="A157" s="66"/>
      <c r="D157" s="70"/>
      <c r="E157" s="70"/>
      <c r="F157" s="70"/>
      <c r="G157" s="1"/>
      <c r="H157" s="1"/>
      <c r="I157" s="19"/>
      <c r="J157" s="19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128"/>
      <c r="AF157" s="26"/>
      <c r="AG157" s="70"/>
      <c r="AH157" s="52"/>
    </row>
    <row r="158" spans="1:39" x14ac:dyDescent="0.25">
      <c r="E158" s="12"/>
      <c r="G158" s="5"/>
      <c r="H158" s="5"/>
      <c r="I158" s="5"/>
      <c r="J158" s="5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128"/>
      <c r="AF158" s="26"/>
      <c r="AG158"/>
      <c r="AH158" s="52"/>
      <c r="AI158"/>
      <c r="AJ158"/>
      <c r="AK158"/>
      <c r="AL158"/>
      <c r="AM158"/>
    </row>
    <row r="159" spans="1:39" x14ac:dyDescent="0.25">
      <c r="F159" s="1"/>
      <c r="G159" s="5"/>
      <c r="H159" s="5"/>
      <c r="I159" s="5"/>
      <c r="J159" s="5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128"/>
      <c r="AF159" s="26"/>
      <c r="AG159" s="70"/>
      <c r="AH159" s="52"/>
      <c r="AI159"/>
      <c r="AJ159"/>
      <c r="AK159"/>
      <c r="AL159"/>
      <c r="AM159"/>
    </row>
    <row r="160" spans="1:39" x14ac:dyDescent="0.25">
      <c r="E160" s="13"/>
      <c r="G160" s="71"/>
      <c r="H160" s="71"/>
      <c r="I160" s="71"/>
      <c r="J160" s="71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128"/>
      <c r="AF160" s="26"/>
      <c r="AG160"/>
      <c r="AH160"/>
      <c r="AI160"/>
      <c r="AJ160"/>
      <c r="AK160"/>
      <c r="AL160"/>
      <c r="AM160"/>
    </row>
    <row r="161" spans="5:39" x14ac:dyDescent="0.25"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128"/>
      <c r="AF161" s="26"/>
      <c r="AG161"/>
      <c r="AH161"/>
      <c r="AI161"/>
      <c r="AJ161"/>
      <c r="AK161"/>
      <c r="AL161"/>
      <c r="AM161"/>
    </row>
    <row r="162" spans="5:39" x14ac:dyDescent="0.25">
      <c r="G162" s="18"/>
      <c r="H162" s="4"/>
      <c r="I162" s="4"/>
      <c r="J162" s="4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128"/>
      <c r="AF162" s="26"/>
      <c r="AG162"/>
      <c r="AH162"/>
      <c r="AI162"/>
      <c r="AJ162"/>
      <c r="AK162"/>
      <c r="AL162"/>
      <c r="AM162"/>
    </row>
    <row r="163" spans="5:39" x14ac:dyDescent="0.25">
      <c r="G163" s="29"/>
      <c r="H163" s="4"/>
      <c r="I163" s="4"/>
      <c r="J163" s="4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128"/>
      <c r="AF163" s="127"/>
      <c r="AG163"/>
      <c r="AH163"/>
      <c r="AI163"/>
      <c r="AJ163"/>
      <c r="AK163"/>
      <c r="AL163"/>
      <c r="AM163"/>
    </row>
    <row r="164" spans="5:39" x14ac:dyDescent="0.25">
      <c r="E164" s="14"/>
      <c r="F164" s="14"/>
      <c r="G164" s="18"/>
      <c r="H164" s="4"/>
      <c r="I164" s="4"/>
      <c r="J164" s="4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128"/>
      <c r="AF164" s="127"/>
      <c r="AG164"/>
      <c r="AH164"/>
      <c r="AI164"/>
      <c r="AJ164"/>
      <c r="AK164"/>
      <c r="AL164"/>
      <c r="AM164"/>
    </row>
    <row r="165" spans="5:39" ht="130.65" customHeight="1" x14ac:dyDescent="0.25">
      <c r="G165" s="18"/>
      <c r="H165" s="4"/>
      <c r="I165" s="4"/>
      <c r="J165" s="4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128"/>
      <c r="AF165" s="127"/>
      <c r="AG165"/>
      <c r="AH165"/>
      <c r="AI165"/>
      <c r="AJ165"/>
      <c r="AK165"/>
      <c r="AL165"/>
      <c r="AM165"/>
    </row>
    <row r="166" spans="5:39" x14ac:dyDescent="0.25">
      <c r="G166" s="18"/>
      <c r="H166" s="4"/>
      <c r="I166" s="4"/>
      <c r="J166" s="4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128"/>
      <c r="AF166" s="127"/>
      <c r="AG166"/>
      <c r="AH166"/>
      <c r="AI166"/>
      <c r="AJ166"/>
      <c r="AK166"/>
      <c r="AL166"/>
      <c r="AM166"/>
    </row>
    <row r="167" spans="5:39" x14ac:dyDescent="0.25">
      <c r="G167" s="45"/>
      <c r="H167" s="19"/>
      <c r="I167" s="19"/>
      <c r="J167" s="19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128"/>
      <c r="AF167"/>
      <c r="AG167"/>
      <c r="AH167"/>
      <c r="AI167"/>
      <c r="AJ167"/>
      <c r="AK167"/>
      <c r="AL167"/>
      <c r="AM167"/>
    </row>
    <row r="168" spans="5:39" x14ac:dyDescent="0.25"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/>
      <c r="AF168"/>
      <c r="AG168"/>
      <c r="AH168"/>
      <c r="AI168"/>
      <c r="AJ168"/>
      <c r="AK168"/>
      <c r="AL168"/>
      <c r="AM168"/>
    </row>
    <row r="169" spans="5:39" ht="38.25" customHeight="1" x14ac:dyDescent="0.25">
      <c r="AI169"/>
      <c r="AJ169"/>
      <c r="AK169"/>
      <c r="AL169"/>
      <c r="AM169"/>
    </row>
    <row r="170" spans="5:39" x14ac:dyDescent="0.25">
      <c r="AI170"/>
      <c r="AJ170"/>
      <c r="AK170"/>
      <c r="AL170"/>
      <c r="AM170"/>
    </row>
    <row r="171" spans="5:39" x14ac:dyDescent="0.25">
      <c r="AI171"/>
      <c r="AJ171"/>
      <c r="AK171"/>
      <c r="AL171"/>
      <c r="AM171"/>
    </row>
    <row r="172" spans="5:39" x14ac:dyDescent="0.25">
      <c r="AI172"/>
      <c r="AJ172"/>
      <c r="AK172"/>
      <c r="AL172"/>
      <c r="AM172"/>
    </row>
    <row r="173" spans="5:39" x14ac:dyDescent="0.25">
      <c r="AI173"/>
      <c r="AJ173"/>
      <c r="AK173"/>
      <c r="AL173"/>
      <c r="AM173"/>
    </row>
    <row r="174" spans="5:39" x14ac:dyDescent="0.25">
      <c r="AI174"/>
      <c r="AJ174"/>
      <c r="AK174"/>
      <c r="AL174"/>
      <c r="AM174"/>
    </row>
    <row r="175" spans="5:39" x14ac:dyDescent="0.25">
      <c r="AI175"/>
      <c r="AJ175"/>
      <c r="AK175"/>
      <c r="AL175"/>
      <c r="AM175"/>
    </row>
    <row r="176" spans="5:39" x14ac:dyDescent="0.25">
      <c r="AI176"/>
      <c r="AJ176"/>
      <c r="AK176"/>
      <c r="AL176"/>
      <c r="AM176"/>
    </row>
    <row r="177" spans="6:38" x14ac:dyDescent="0.25">
      <c r="AL177" s="11"/>
    </row>
    <row r="178" spans="6:38" x14ac:dyDescent="0.25">
      <c r="AL178" s="11"/>
    </row>
    <row r="179" spans="6:38" x14ac:dyDescent="0.25">
      <c r="AL179" s="11"/>
    </row>
    <row r="180" spans="6:38" x14ac:dyDescent="0.25">
      <c r="AL180" s="11"/>
    </row>
    <row r="181" spans="6:38" x14ac:dyDescent="0.25">
      <c r="AL181" s="11"/>
    </row>
    <row r="182" spans="6:38" x14ac:dyDescent="0.25">
      <c r="AL182" s="11"/>
    </row>
    <row r="183" spans="6:38" x14ac:dyDescent="0.25">
      <c r="AL183" s="11"/>
    </row>
    <row r="184" spans="6:38" x14ac:dyDescent="0.25">
      <c r="AL184" s="11"/>
    </row>
    <row r="185" spans="6:38" x14ac:dyDescent="0.25">
      <c r="AL185" s="11"/>
    </row>
    <row r="186" spans="6:38" x14ac:dyDescent="0.25">
      <c r="F186" s="1"/>
      <c r="AL186" s="11"/>
    </row>
    <row r="187" spans="6:38" x14ac:dyDescent="0.25">
      <c r="F187" s="1"/>
      <c r="AL187" s="11"/>
    </row>
    <row r="188" spans="6:38" x14ac:dyDescent="0.25">
      <c r="AL188" s="11"/>
    </row>
    <row r="189" spans="6:38" x14ac:dyDescent="0.25">
      <c r="AL189" s="11"/>
    </row>
    <row r="190" spans="6:38" x14ac:dyDescent="0.25">
      <c r="AL190" s="11"/>
    </row>
    <row r="191" spans="6:38" x14ac:dyDescent="0.25">
      <c r="AL191" s="11"/>
    </row>
    <row r="192" spans="6:38" x14ac:dyDescent="0.25">
      <c r="AL192" s="11"/>
    </row>
    <row r="193" spans="38:38" x14ac:dyDescent="0.25">
      <c r="AL193" s="11"/>
    </row>
    <row r="194" spans="38:38" x14ac:dyDescent="0.25">
      <c r="AL194" s="11"/>
    </row>
    <row r="195" spans="38:38" x14ac:dyDescent="0.25">
      <c r="AL195" s="11"/>
    </row>
    <row r="196" spans="38:38" x14ac:dyDescent="0.25">
      <c r="AL196" s="11"/>
    </row>
    <row r="197" spans="38:38" x14ac:dyDescent="0.25">
      <c r="AL197" s="11"/>
    </row>
    <row r="198" spans="38:38" x14ac:dyDescent="0.25">
      <c r="AL198" s="11"/>
    </row>
    <row r="199" spans="38:38" x14ac:dyDescent="0.25">
      <c r="AL199" s="11"/>
    </row>
    <row r="200" spans="38:38" x14ac:dyDescent="0.25">
      <c r="AL200" s="11"/>
    </row>
    <row r="201" spans="38:38" x14ac:dyDescent="0.25">
      <c r="AL201" s="11"/>
    </row>
    <row r="202" spans="38:38" x14ac:dyDescent="0.25">
      <c r="AL202" s="11"/>
    </row>
    <row r="203" spans="38:38" x14ac:dyDescent="0.25">
      <c r="AL203" s="11"/>
    </row>
    <row r="204" spans="38:38" x14ac:dyDescent="0.25">
      <c r="AL204" s="11"/>
    </row>
    <row r="205" spans="38:38" x14ac:dyDescent="0.25">
      <c r="AL205" s="11"/>
    </row>
    <row r="206" spans="38:38" x14ac:dyDescent="0.25">
      <c r="AL206" s="11"/>
    </row>
    <row r="207" spans="38:38" x14ac:dyDescent="0.25">
      <c r="AL207" s="11"/>
    </row>
    <row r="208" spans="38:38" x14ac:dyDescent="0.25">
      <c r="AL208" s="11"/>
    </row>
    <row r="209" spans="38:38" x14ac:dyDescent="0.25">
      <c r="AL209" s="11"/>
    </row>
    <row r="210" spans="38:38" x14ac:dyDescent="0.25">
      <c r="AL210" s="11"/>
    </row>
    <row r="211" spans="38:38" x14ac:dyDescent="0.25">
      <c r="AL211" s="11"/>
    </row>
    <row r="212" spans="38:38" x14ac:dyDescent="0.25">
      <c r="AL212" s="11"/>
    </row>
    <row r="213" spans="38:38" x14ac:dyDescent="0.25">
      <c r="AL213" s="11"/>
    </row>
    <row r="214" spans="38:38" x14ac:dyDescent="0.25">
      <c r="AL214" s="11"/>
    </row>
    <row r="215" spans="38:38" x14ac:dyDescent="0.25">
      <c r="AL215" s="11"/>
    </row>
    <row r="216" spans="38:38" x14ac:dyDescent="0.25">
      <c r="AL216" s="11"/>
    </row>
    <row r="217" spans="38:38" x14ac:dyDescent="0.25">
      <c r="AL217" s="11"/>
    </row>
    <row r="218" spans="38:38" x14ac:dyDescent="0.25">
      <c r="AL218" s="11"/>
    </row>
    <row r="219" spans="38:38" x14ac:dyDescent="0.25">
      <c r="AL219" s="11"/>
    </row>
    <row r="220" spans="38:38" x14ac:dyDescent="0.25">
      <c r="AL220" s="11"/>
    </row>
    <row r="221" spans="38:38" x14ac:dyDescent="0.25">
      <c r="AL221" s="11"/>
    </row>
    <row r="222" spans="38:38" x14ac:dyDescent="0.25">
      <c r="AL222" s="11"/>
    </row>
    <row r="223" spans="38:38" x14ac:dyDescent="0.25">
      <c r="AL223" s="11"/>
    </row>
    <row r="224" spans="38:38" x14ac:dyDescent="0.25">
      <c r="AL224" s="11"/>
    </row>
    <row r="225" spans="38:38" x14ac:dyDescent="0.25">
      <c r="AL225" s="11"/>
    </row>
    <row r="226" spans="38:38" x14ac:dyDescent="0.25">
      <c r="AL226" s="11"/>
    </row>
    <row r="227" spans="38:38" x14ac:dyDescent="0.25">
      <c r="AL227" s="11"/>
    </row>
    <row r="228" spans="38:38" x14ac:dyDescent="0.25">
      <c r="AL228" s="11"/>
    </row>
    <row r="229" spans="38:38" x14ac:dyDescent="0.25">
      <c r="AL229" s="11"/>
    </row>
    <row r="230" spans="38:38" x14ac:dyDescent="0.25">
      <c r="AL230" s="11"/>
    </row>
    <row r="231" spans="38:38" x14ac:dyDescent="0.25">
      <c r="AL231" s="11"/>
    </row>
    <row r="232" spans="38:38" x14ac:dyDescent="0.25">
      <c r="AL232" s="11"/>
    </row>
    <row r="233" spans="38:38" x14ac:dyDescent="0.25">
      <c r="AL233" s="11"/>
    </row>
    <row r="234" spans="38:38" x14ac:dyDescent="0.25">
      <c r="AL234" s="11"/>
    </row>
    <row r="235" spans="38:38" x14ac:dyDescent="0.25">
      <c r="AL235" s="11"/>
    </row>
    <row r="236" spans="38:38" x14ac:dyDescent="0.25">
      <c r="AL236" s="11"/>
    </row>
    <row r="237" spans="38:38" x14ac:dyDescent="0.25">
      <c r="AL237" s="11"/>
    </row>
    <row r="238" spans="38:38" x14ac:dyDescent="0.25">
      <c r="AL238" s="11"/>
    </row>
    <row r="239" spans="38:38" x14ac:dyDescent="0.25">
      <c r="AL239" s="11"/>
    </row>
    <row r="240" spans="38:38" x14ac:dyDescent="0.25">
      <c r="AL240" s="11"/>
    </row>
    <row r="241" spans="38:38" x14ac:dyDescent="0.25">
      <c r="AL241" s="11"/>
    </row>
    <row r="242" spans="38:38" x14ac:dyDescent="0.25">
      <c r="AL242" s="11"/>
    </row>
    <row r="243" spans="38:38" x14ac:dyDescent="0.25">
      <c r="AL243" s="11"/>
    </row>
    <row r="244" spans="38:38" x14ac:dyDescent="0.25">
      <c r="AL244" s="11"/>
    </row>
    <row r="245" spans="38:38" x14ac:dyDescent="0.25">
      <c r="AL245" s="11"/>
    </row>
    <row r="246" spans="38:38" x14ac:dyDescent="0.25">
      <c r="AL246" s="11"/>
    </row>
    <row r="247" spans="38:38" x14ac:dyDescent="0.25">
      <c r="AL247" s="11"/>
    </row>
    <row r="248" spans="38:38" x14ac:dyDescent="0.25">
      <c r="AL248" s="11"/>
    </row>
    <row r="249" spans="38:38" x14ac:dyDescent="0.25">
      <c r="AL249" s="11"/>
    </row>
    <row r="250" spans="38:38" x14ac:dyDescent="0.25">
      <c r="AL250" s="11"/>
    </row>
    <row r="251" spans="38:38" x14ac:dyDescent="0.25">
      <c r="AL251" s="11"/>
    </row>
    <row r="252" spans="38:38" x14ac:dyDescent="0.25">
      <c r="AL252" s="11"/>
    </row>
    <row r="253" spans="38:38" x14ac:dyDescent="0.25">
      <c r="AL253" s="11"/>
    </row>
    <row r="254" spans="38:38" x14ac:dyDescent="0.25">
      <c r="AL254" s="11"/>
    </row>
    <row r="255" spans="38:38" x14ac:dyDescent="0.25">
      <c r="AL255" s="11"/>
    </row>
    <row r="256" spans="38:38" x14ac:dyDescent="0.25">
      <c r="AL256" s="11"/>
    </row>
    <row r="257" spans="38:38" x14ac:dyDescent="0.25">
      <c r="AL257" s="11"/>
    </row>
    <row r="258" spans="38:38" x14ac:dyDescent="0.25">
      <c r="AL258" s="11"/>
    </row>
    <row r="259" spans="38:38" x14ac:dyDescent="0.25">
      <c r="AL259" s="11"/>
    </row>
    <row r="260" spans="38:38" x14ac:dyDescent="0.25">
      <c r="AL260" s="11"/>
    </row>
    <row r="261" spans="38:38" x14ac:dyDescent="0.25">
      <c r="AL261" s="11"/>
    </row>
    <row r="262" spans="38:38" x14ac:dyDescent="0.25">
      <c r="AL262" s="11"/>
    </row>
    <row r="263" spans="38:38" x14ac:dyDescent="0.25">
      <c r="AL263" s="11"/>
    </row>
    <row r="264" spans="38:38" x14ac:dyDescent="0.25">
      <c r="AL264" s="11"/>
    </row>
    <row r="265" spans="38:38" x14ac:dyDescent="0.25">
      <c r="AL265" s="11"/>
    </row>
    <row r="266" spans="38:38" x14ac:dyDescent="0.25">
      <c r="AL266" s="11"/>
    </row>
    <row r="267" spans="38:38" x14ac:dyDescent="0.25">
      <c r="AL267" s="11"/>
    </row>
    <row r="268" spans="38:38" x14ac:dyDescent="0.25">
      <c r="AL268" s="11"/>
    </row>
    <row r="269" spans="38:38" x14ac:dyDescent="0.25">
      <c r="AL269" s="11"/>
    </row>
    <row r="270" spans="38:38" x14ac:dyDescent="0.25">
      <c r="AL270" s="11"/>
    </row>
    <row r="271" spans="38:38" x14ac:dyDescent="0.25">
      <c r="AL271" s="11"/>
    </row>
    <row r="272" spans="38:38" x14ac:dyDescent="0.25">
      <c r="AL272" s="11"/>
    </row>
    <row r="273" spans="38:38" x14ac:dyDescent="0.25">
      <c r="AL273" s="11"/>
    </row>
    <row r="274" spans="38:38" x14ac:dyDescent="0.25">
      <c r="AL274" s="11"/>
    </row>
    <row r="275" spans="38:38" x14ac:dyDescent="0.25">
      <c r="AL275" s="11"/>
    </row>
    <row r="276" spans="38:38" x14ac:dyDescent="0.25">
      <c r="AL276" s="11"/>
    </row>
    <row r="277" spans="38:38" x14ac:dyDescent="0.25">
      <c r="AL277" s="11"/>
    </row>
    <row r="278" spans="38:38" x14ac:dyDescent="0.25">
      <c r="AL278" s="11"/>
    </row>
    <row r="279" spans="38:38" x14ac:dyDescent="0.25">
      <c r="AL279" s="11"/>
    </row>
    <row r="280" spans="38:38" x14ac:dyDescent="0.25">
      <c r="AL280" s="11"/>
    </row>
    <row r="281" spans="38:38" x14ac:dyDescent="0.25">
      <c r="AL281" s="11"/>
    </row>
    <row r="282" spans="38:38" x14ac:dyDescent="0.25">
      <c r="AL282" s="11"/>
    </row>
    <row r="283" spans="38:38" x14ac:dyDescent="0.25">
      <c r="AL283" s="11"/>
    </row>
    <row r="284" spans="38:38" x14ac:dyDescent="0.25">
      <c r="AL284" s="11"/>
    </row>
    <row r="285" spans="38:38" x14ac:dyDescent="0.25">
      <c r="AL285" s="11"/>
    </row>
    <row r="286" spans="38:38" x14ac:dyDescent="0.25">
      <c r="AL286" s="11"/>
    </row>
    <row r="287" spans="38:38" x14ac:dyDescent="0.25">
      <c r="AL287" s="11"/>
    </row>
    <row r="288" spans="38:38" x14ac:dyDescent="0.25">
      <c r="AL288" s="11"/>
    </row>
    <row r="289" spans="38:38" x14ac:dyDescent="0.25">
      <c r="AL289" s="11"/>
    </row>
    <row r="290" spans="38:38" x14ac:dyDescent="0.25">
      <c r="AL290" s="11"/>
    </row>
    <row r="291" spans="38:38" x14ac:dyDescent="0.25">
      <c r="AL291" s="11"/>
    </row>
    <row r="292" spans="38:38" x14ac:dyDescent="0.25">
      <c r="AL292" s="11"/>
    </row>
    <row r="293" spans="38:38" x14ac:dyDescent="0.25">
      <c r="AL293" s="11"/>
    </row>
    <row r="294" spans="38:38" x14ac:dyDescent="0.25">
      <c r="AL294" s="11"/>
    </row>
    <row r="295" spans="38:38" x14ac:dyDescent="0.25">
      <c r="AL295" s="11"/>
    </row>
    <row r="296" spans="38:38" x14ac:dyDescent="0.25">
      <c r="AL296" s="11"/>
    </row>
    <row r="297" spans="38:38" x14ac:dyDescent="0.25">
      <c r="AL297" s="11"/>
    </row>
    <row r="298" spans="38:38" x14ac:dyDescent="0.25">
      <c r="AL298" s="11"/>
    </row>
    <row r="299" spans="38:38" x14ac:dyDescent="0.25">
      <c r="AL299" s="11"/>
    </row>
    <row r="300" spans="38:38" x14ac:dyDescent="0.25">
      <c r="AL300" s="11"/>
    </row>
    <row r="301" spans="38:38" x14ac:dyDescent="0.25">
      <c r="AL301" s="11"/>
    </row>
    <row r="302" spans="38:38" x14ac:dyDescent="0.25">
      <c r="AL302" s="11"/>
    </row>
    <row r="303" spans="38:38" x14ac:dyDescent="0.25">
      <c r="AL303" s="11"/>
    </row>
    <row r="304" spans="38:38" x14ac:dyDescent="0.25">
      <c r="AL304" s="11"/>
    </row>
    <row r="305" spans="38:38" x14ac:dyDescent="0.25">
      <c r="AL305" s="11"/>
    </row>
    <row r="306" spans="38:38" x14ac:dyDescent="0.25">
      <c r="AL306" s="11"/>
    </row>
    <row r="307" spans="38:38" x14ac:dyDescent="0.25">
      <c r="AL307" s="11"/>
    </row>
    <row r="308" spans="38:38" x14ac:dyDescent="0.25">
      <c r="AL308" s="11"/>
    </row>
    <row r="309" spans="38:38" x14ac:dyDescent="0.25">
      <c r="AL309" s="11"/>
    </row>
    <row r="310" spans="38:38" x14ac:dyDescent="0.25">
      <c r="AL310" s="11"/>
    </row>
    <row r="311" spans="38:38" x14ac:dyDescent="0.25">
      <c r="AL311" s="11"/>
    </row>
    <row r="312" spans="38:38" x14ac:dyDescent="0.25">
      <c r="AL312" s="11"/>
    </row>
    <row r="313" spans="38:38" x14ac:dyDescent="0.25">
      <c r="AL313" s="11"/>
    </row>
    <row r="314" spans="38:38" x14ac:dyDescent="0.25">
      <c r="AL314" s="11"/>
    </row>
    <row r="315" spans="38:38" x14ac:dyDescent="0.25">
      <c r="AL315" s="11"/>
    </row>
    <row r="316" spans="38:38" x14ac:dyDescent="0.25">
      <c r="AL316" s="11"/>
    </row>
    <row r="317" spans="38:38" x14ac:dyDescent="0.25">
      <c r="AL317" s="11"/>
    </row>
    <row r="318" spans="38:38" x14ac:dyDescent="0.25">
      <c r="AL318" s="11"/>
    </row>
    <row r="319" spans="38:38" x14ac:dyDescent="0.25">
      <c r="AL319" s="11"/>
    </row>
    <row r="320" spans="38:38" x14ac:dyDescent="0.25">
      <c r="AL320" s="11"/>
    </row>
    <row r="321" spans="38:38" x14ac:dyDescent="0.25">
      <c r="AL321" s="11"/>
    </row>
    <row r="322" spans="38:38" x14ac:dyDescent="0.25">
      <c r="AL322" s="11"/>
    </row>
    <row r="323" spans="38:38" x14ac:dyDescent="0.25">
      <c r="AL323" s="11"/>
    </row>
    <row r="324" spans="38:38" x14ac:dyDescent="0.25">
      <c r="AL324" s="11"/>
    </row>
    <row r="325" spans="38:38" x14ac:dyDescent="0.25">
      <c r="AL325" s="11"/>
    </row>
    <row r="326" spans="38:38" x14ac:dyDescent="0.25">
      <c r="AL326" s="11"/>
    </row>
    <row r="327" spans="38:38" x14ac:dyDescent="0.25">
      <c r="AL327" s="11"/>
    </row>
    <row r="328" spans="38:38" x14ac:dyDescent="0.25">
      <c r="AL328" s="11"/>
    </row>
    <row r="329" spans="38:38" x14ac:dyDescent="0.25">
      <c r="AL329" s="11"/>
    </row>
    <row r="330" spans="38:38" x14ac:dyDescent="0.25">
      <c r="AL330" s="11"/>
    </row>
    <row r="331" spans="38:38" x14ac:dyDescent="0.25">
      <c r="AL331" s="11"/>
    </row>
    <row r="332" spans="38:38" x14ac:dyDescent="0.25">
      <c r="AL332" s="11"/>
    </row>
    <row r="333" spans="38:38" x14ac:dyDescent="0.25">
      <c r="AL333" s="11"/>
    </row>
    <row r="334" spans="38:38" x14ac:dyDescent="0.25">
      <c r="AL334" s="11"/>
    </row>
    <row r="335" spans="38:38" x14ac:dyDescent="0.25">
      <c r="AL335" s="11"/>
    </row>
    <row r="336" spans="38:38" x14ac:dyDescent="0.25">
      <c r="AL336" s="11"/>
    </row>
    <row r="337" spans="38:38" x14ac:dyDescent="0.25">
      <c r="AL337" s="11"/>
    </row>
    <row r="338" spans="38:38" x14ac:dyDescent="0.25">
      <c r="AL338" s="11"/>
    </row>
    <row r="339" spans="38:38" x14ac:dyDescent="0.25">
      <c r="AL339" s="11"/>
    </row>
    <row r="340" spans="38:38" x14ac:dyDescent="0.25">
      <c r="AL340" s="11"/>
    </row>
    <row r="341" spans="38:38" x14ac:dyDescent="0.25">
      <c r="AL341" s="11"/>
    </row>
    <row r="342" spans="38:38" x14ac:dyDescent="0.25">
      <c r="AL342" s="11"/>
    </row>
    <row r="343" spans="38:38" x14ac:dyDescent="0.25">
      <c r="AL343" s="11"/>
    </row>
    <row r="344" spans="38:38" x14ac:dyDescent="0.25">
      <c r="AL344" s="11"/>
    </row>
    <row r="345" spans="38:38" x14ac:dyDescent="0.25">
      <c r="AL345" s="11"/>
    </row>
    <row r="346" spans="38:38" x14ac:dyDescent="0.25">
      <c r="AL346" s="11"/>
    </row>
    <row r="347" spans="38:38" x14ac:dyDescent="0.25">
      <c r="AL347" s="11"/>
    </row>
    <row r="348" spans="38:38" x14ac:dyDescent="0.25">
      <c r="AL348" s="11"/>
    </row>
    <row r="349" spans="38:38" x14ac:dyDescent="0.25">
      <c r="AL349" s="11"/>
    </row>
    <row r="350" spans="38:38" x14ac:dyDescent="0.25">
      <c r="AL350" s="11"/>
    </row>
    <row r="351" spans="38:38" x14ac:dyDescent="0.25">
      <c r="AL351" s="11"/>
    </row>
    <row r="352" spans="38:38" x14ac:dyDescent="0.25">
      <c r="AL352" s="11"/>
    </row>
    <row r="353" spans="38:38" x14ac:dyDescent="0.25">
      <c r="AL353" s="11"/>
    </row>
    <row r="354" spans="38:38" x14ac:dyDescent="0.25">
      <c r="AL354" s="11"/>
    </row>
    <row r="355" spans="38:38" x14ac:dyDescent="0.25">
      <c r="AL355" s="11"/>
    </row>
    <row r="356" spans="38:38" x14ac:dyDescent="0.25">
      <c r="AL356" s="11"/>
    </row>
    <row r="357" spans="38:38" x14ac:dyDescent="0.25">
      <c r="AL357" s="11"/>
    </row>
    <row r="358" spans="38:38" x14ac:dyDescent="0.25">
      <c r="AL358" s="11"/>
    </row>
    <row r="359" spans="38:38" x14ac:dyDescent="0.25">
      <c r="AL359" s="11"/>
    </row>
    <row r="360" spans="38:38" x14ac:dyDescent="0.25">
      <c r="AL360" s="11"/>
    </row>
    <row r="361" spans="38:38" x14ac:dyDescent="0.25">
      <c r="AL361" s="11"/>
    </row>
    <row r="362" spans="38:38" x14ac:dyDescent="0.25">
      <c r="AL362" s="11"/>
    </row>
    <row r="363" spans="38:38" x14ac:dyDescent="0.25">
      <c r="AL363" s="11"/>
    </row>
    <row r="364" spans="38:38" x14ac:dyDescent="0.25">
      <c r="AL364" s="11"/>
    </row>
    <row r="365" spans="38:38" x14ac:dyDescent="0.25">
      <c r="AL365" s="11"/>
    </row>
    <row r="366" spans="38:38" x14ac:dyDescent="0.25">
      <c r="AL366" s="11"/>
    </row>
    <row r="367" spans="38:38" x14ac:dyDescent="0.25">
      <c r="AL367" s="11"/>
    </row>
    <row r="368" spans="38:38" x14ac:dyDescent="0.25">
      <c r="AL368" s="11"/>
    </row>
    <row r="369" spans="38:38" x14ac:dyDescent="0.25">
      <c r="AL369" s="11"/>
    </row>
    <row r="370" spans="38:38" x14ac:dyDescent="0.25">
      <c r="AL370" s="11"/>
    </row>
    <row r="371" spans="38:38" x14ac:dyDescent="0.25">
      <c r="AL371" s="11"/>
    </row>
    <row r="372" spans="38:38" x14ac:dyDescent="0.25">
      <c r="AL372" s="11"/>
    </row>
    <row r="373" spans="38:38" x14ac:dyDescent="0.25">
      <c r="AL373" s="11"/>
    </row>
    <row r="374" spans="38:38" x14ac:dyDescent="0.25">
      <c r="AL374" s="11"/>
    </row>
    <row r="375" spans="38:38" x14ac:dyDescent="0.25">
      <c r="AL375" s="11"/>
    </row>
    <row r="376" spans="38:38" x14ac:dyDescent="0.25">
      <c r="AL376" s="11"/>
    </row>
    <row r="377" spans="38:38" x14ac:dyDescent="0.25">
      <c r="AL377" s="11"/>
    </row>
    <row r="378" spans="38:38" x14ac:dyDescent="0.25">
      <c r="AL378" s="11"/>
    </row>
    <row r="379" spans="38:38" x14ac:dyDescent="0.25">
      <c r="AL379" s="11"/>
    </row>
    <row r="380" spans="38:38" x14ac:dyDescent="0.25">
      <c r="AL380" s="11"/>
    </row>
    <row r="381" spans="38:38" x14ac:dyDescent="0.25">
      <c r="AL381" s="11"/>
    </row>
    <row r="382" spans="38:38" x14ac:dyDescent="0.25">
      <c r="AL382" s="11"/>
    </row>
    <row r="383" spans="38:38" x14ac:dyDescent="0.25">
      <c r="AL383" s="11"/>
    </row>
    <row r="384" spans="38:38" x14ac:dyDescent="0.25">
      <c r="AL384" s="11"/>
    </row>
    <row r="385" spans="38:38" x14ac:dyDescent="0.25">
      <c r="AL385" s="11"/>
    </row>
    <row r="386" spans="38:38" x14ac:dyDescent="0.25">
      <c r="AL386" s="11"/>
    </row>
    <row r="387" spans="38:38" x14ac:dyDescent="0.25">
      <c r="AL387" s="11"/>
    </row>
    <row r="388" spans="38:38" x14ac:dyDescent="0.25">
      <c r="AL388" s="11"/>
    </row>
    <row r="389" spans="38:38" x14ac:dyDescent="0.25">
      <c r="AL389" s="11"/>
    </row>
    <row r="390" spans="38:38" x14ac:dyDescent="0.25">
      <c r="AL390" s="11"/>
    </row>
    <row r="391" spans="38:38" x14ac:dyDescent="0.25">
      <c r="AL391" s="11"/>
    </row>
    <row r="392" spans="38:38" x14ac:dyDescent="0.25">
      <c r="AL392" s="11"/>
    </row>
    <row r="393" spans="38:38" x14ac:dyDescent="0.25">
      <c r="AL393" s="11"/>
    </row>
    <row r="394" spans="38:38" x14ac:dyDescent="0.25">
      <c r="AL394" s="11"/>
    </row>
    <row r="395" spans="38:38" x14ac:dyDescent="0.25">
      <c r="AL395" s="11"/>
    </row>
    <row r="396" spans="38:38" x14ac:dyDescent="0.25">
      <c r="AL396" s="11"/>
    </row>
    <row r="397" spans="38:38" x14ac:dyDescent="0.25">
      <c r="AL397" s="11"/>
    </row>
    <row r="398" spans="38:38" x14ac:dyDescent="0.25">
      <c r="AL398" s="11"/>
    </row>
    <row r="399" spans="38:38" x14ac:dyDescent="0.25">
      <c r="AL399" s="11"/>
    </row>
    <row r="400" spans="38:38" x14ac:dyDescent="0.25">
      <c r="AL400" s="11"/>
    </row>
    <row r="401" spans="38:38" x14ac:dyDescent="0.25">
      <c r="AL401" s="11"/>
    </row>
    <row r="402" spans="38:38" x14ac:dyDescent="0.25">
      <c r="AL402" s="11"/>
    </row>
    <row r="403" spans="38:38" x14ac:dyDescent="0.25">
      <c r="AL403" s="11"/>
    </row>
    <row r="404" spans="38:38" x14ac:dyDescent="0.25">
      <c r="AL404" s="11"/>
    </row>
    <row r="405" spans="38:38" x14ac:dyDescent="0.25">
      <c r="AL405" s="11"/>
    </row>
    <row r="406" spans="38:38" x14ac:dyDescent="0.25">
      <c r="AL406" s="11"/>
    </row>
    <row r="407" spans="38:38" x14ac:dyDescent="0.25">
      <c r="AL407" s="11"/>
    </row>
    <row r="408" spans="38:38" x14ac:dyDescent="0.25">
      <c r="AL408" s="11"/>
    </row>
    <row r="409" spans="38:38" x14ac:dyDescent="0.25">
      <c r="AL409" s="11"/>
    </row>
    <row r="410" spans="38:38" x14ac:dyDescent="0.25">
      <c r="AL410" s="11"/>
    </row>
    <row r="411" spans="38:38" x14ac:dyDescent="0.25">
      <c r="AL411" s="11"/>
    </row>
    <row r="412" spans="38:38" x14ac:dyDescent="0.25">
      <c r="AL412" s="11"/>
    </row>
    <row r="413" spans="38:38" x14ac:dyDescent="0.25">
      <c r="AL413" s="11"/>
    </row>
    <row r="414" spans="38:38" x14ac:dyDescent="0.25">
      <c r="AL414" s="11"/>
    </row>
    <row r="415" spans="38:38" x14ac:dyDescent="0.25">
      <c r="AL415" s="11"/>
    </row>
    <row r="416" spans="38:38" x14ac:dyDescent="0.25">
      <c r="AL416" s="11"/>
    </row>
    <row r="417" spans="38:38" x14ac:dyDescent="0.25">
      <c r="AL417" s="11"/>
    </row>
    <row r="418" spans="38:38" x14ac:dyDescent="0.25">
      <c r="AL418" s="11"/>
    </row>
    <row r="419" spans="38:38" x14ac:dyDescent="0.25">
      <c r="AL419" s="11"/>
    </row>
    <row r="420" spans="38:38" x14ac:dyDescent="0.25">
      <c r="AL420" s="11"/>
    </row>
    <row r="421" spans="38:38" x14ac:dyDescent="0.25">
      <c r="AL421" s="11"/>
    </row>
    <row r="422" spans="38:38" x14ac:dyDescent="0.25">
      <c r="AL422" s="11"/>
    </row>
    <row r="423" spans="38:38" x14ac:dyDescent="0.25">
      <c r="AL423" s="11"/>
    </row>
    <row r="424" spans="38:38" x14ac:dyDescent="0.25">
      <c r="AL424" s="11"/>
    </row>
    <row r="425" spans="38:38" x14ac:dyDescent="0.25">
      <c r="AL425" s="11"/>
    </row>
    <row r="426" spans="38:38" x14ac:dyDescent="0.25">
      <c r="AL426" s="11"/>
    </row>
    <row r="427" spans="38:38" x14ac:dyDescent="0.25">
      <c r="AL427" s="11"/>
    </row>
    <row r="428" spans="38:38" x14ac:dyDescent="0.25">
      <c r="AL428" s="11"/>
    </row>
    <row r="429" spans="38:38" x14ac:dyDescent="0.25">
      <c r="AL429" s="11"/>
    </row>
    <row r="430" spans="38:38" x14ac:dyDescent="0.25">
      <c r="AL430" s="11"/>
    </row>
    <row r="431" spans="38:38" x14ac:dyDescent="0.25">
      <c r="AL431" s="11"/>
    </row>
    <row r="432" spans="38:38" x14ac:dyDescent="0.25">
      <c r="AL432" s="11"/>
    </row>
    <row r="433" spans="38:38" x14ac:dyDescent="0.25">
      <c r="AL433" s="11"/>
    </row>
    <row r="434" spans="38:38" x14ac:dyDescent="0.25">
      <c r="AL434" s="11"/>
    </row>
    <row r="435" spans="38:38" x14ac:dyDescent="0.25">
      <c r="AL435" s="11"/>
    </row>
    <row r="436" spans="38:38" x14ac:dyDescent="0.25">
      <c r="AL436" s="11"/>
    </row>
    <row r="437" spans="38:38" x14ac:dyDescent="0.25">
      <c r="AL437" s="11"/>
    </row>
    <row r="438" spans="38:38" x14ac:dyDescent="0.25">
      <c r="AL438" s="11"/>
    </row>
    <row r="439" spans="38:38" x14ac:dyDescent="0.25">
      <c r="AL439" s="11"/>
    </row>
    <row r="440" spans="38:38" x14ac:dyDescent="0.25">
      <c r="AL440" s="11"/>
    </row>
    <row r="441" spans="38:38" x14ac:dyDescent="0.25">
      <c r="AL441" s="11"/>
    </row>
    <row r="442" spans="38:38" x14ac:dyDescent="0.25">
      <c r="AL442" s="11"/>
    </row>
    <row r="443" spans="38:38" x14ac:dyDescent="0.25">
      <c r="AL443" s="11"/>
    </row>
    <row r="444" spans="38:38" x14ac:dyDescent="0.25">
      <c r="AL444" s="11"/>
    </row>
    <row r="445" spans="38:38" x14ac:dyDescent="0.25">
      <c r="AL445" s="11"/>
    </row>
    <row r="446" spans="38:38" x14ac:dyDescent="0.25">
      <c r="AL446" s="11"/>
    </row>
    <row r="447" spans="38:38" x14ac:dyDescent="0.25">
      <c r="AL447" s="11"/>
    </row>
    <row r="448" spans="38:38" x14ac:dyDescent="0.25">
      <c r="AL448" s="11"/>
    </row>
    <row r="449" spans="38:38" x14ac:dyDescent="0.25">
      <c r="AL449" s="11"/>
    </row>
    <row r="450" spans="38:38" x14ac:dyDescent="0.25">
      <c r="AL450" s="11"/>
    </row>
    <row r="451" spans="38:38" x14ac:dyDescent="0.25">
      <c r="AL451" s="11"/>
    </row>
    <row r="452" spans="38:38" x14ac:dyDescent="0.25">
      <c r="AL452" s="11"/>
    </row>
    <row r="453" spans="38:38" x14ac:dyDescent="0.25">
      <c r="AL453" s="11"/>
    </row>
    <row r="454" spans="38:38" x14ac:dyDescent="0.25">
      <c r="AL454" s="11"/>
    </row>
    <row r="455" spans="38:38" x14ac:dyDescent="0.25">
      <c r="AL455" s="11"/>
    </row>
    <row r="456" spans="38:38" x14ac:dyDescent="0.25">
      <c r="AL456" s="11"/>
    </row>
    <row r="457" spans="38:38" x14ac:dyDescent="0.25">
      <c r="AL457" s="11"/>
    </row>
    <row r="458" spans="38:38" x14ac:dyDescent="0.25">
      <c r="AL458" s="11"/>
    </row>
    <row r="459" spans="38:38" x14ac:dyDescent="0.25">
      <c r="AL459" s="11"/>
    </row>
    <row r="460" spans="38:38" x14ac:dyDescent="0.25">
      <c r="AL460" s="11"/>
    </row>
    <row r="461" spans="38:38" x14ac:dyDescent="0.25">
      <c r="AL461" s="11"/>
    </row>
    <row r="462" spans="38:38" x14ac:dyDescent="0.25">
      <c r="AL462" s="11"/>
    </row>
    <row r="463" spans="38:38" x14ac:dyDescent="0.25">
      <c r="AL463" s="11"/>
    </row>
    <row r="464" spans="38:38" x14ac:dyDescent="0.25">
      <c r="AL464" s="11"/>
    </row>
    <row r="465" spans="38:38" x14ac:dyDescent="0.25">
      <c r="AL465" s="11"/>
    </row>
    <row r="466" spans="38:38" x14ac:dyDescent="0.25">
      <c r="AL466" s="11"/>
    </row>
    <row r="467" spans="38:38" x14ac:dyDescent="0.25">
      <c r="AL467" s="11"/>
    </row>
    <row r="468" spans="38:38" x14ac:dyDescent="0.25">
      <c r="AL468" s="11"/>
    </row>
    <row r="469" spans="38:38" x14ac:dyDescent="0.25">
      <c r="AL469" s="11"/>
    </row>
    <row r="470" spans="38:38" x14ac:dyDescent="0.25">
      <c r="AL470" s="11"/>
    </row>
    <row r="471" spans="38:38" x14ac:dyDescent="0.25">
      <c r="AL471" s="11"/>
    </row>
    <row r="472" spans="38:38" x14ac:dyDescent="0.25">
      <c r="AL472" s="11"/>
    </row>
    <row r="473" spans="38:38" x14ac:dyDescent="0.25">
      <c r="AL473" s="11"/>
    </row>
    <row r="474" spans="38:38" x14ac:dyDescent="0.25">
      <c r="AL474" s="11"/>
    </row>
    <row r="475" spans="38:38" x14ac:dyDescent="0.25">
      <c r="AL475" s="11"/>
    </row>
    <row r="476" spans="38:38" x14ac:dyDescent="0.25">
      <c r="AL476" s="11"/>
    </row>
    <row r="477" spans="38:38" x14ac:dyDescent="0.25">
      <c r="AL477" s="11"/>
    </row>
    <row r="478" spans="38:38" x14ac:dyDescent="0.25">
      <c r="AL478" s="11"/>
    </row>
    <row r="479" spans="38:38" x14ac:dyDescent="0.25">
      <c r="AL479" s="11"/>
    </row>
    <row r="480" spans="38:38" x14ac:dyDescent="0.25">
      <c r="AL480" s="11"/>
    </row>
    <row r="481" spans="38:38" x14ac:dyDescent="0.25">
      <c r="AL481" s="11"/>
    </row>
    <row r="482" spans="38:38" x14ac:dyDescent="0.25">
      <c r="AL482" s="11"/>
    </row>
    <row r="483" spans="38:38" x14ac:dyDescent="0.25">
      <c r="AL483" s="11"/>
    </row>
    <row r="484" spans="38:38" x14ac:dyDescent="0.25">
      <c r="AL484" s="11"/>
    </row>
    <row r="485" spans="38:38" x14ac:dyDescent="0.25">
      <c r="AL485" s="11"/>
    </row>
    <row r="486" spans="38:38" x14ac:dyDescent="0.25">
      <c r="AL486" s="11"/>
    </row>
    <row r="487" spans="38:38" x14ac:dyDescent="0.25">
      <c r="AL487" s="11"/>
    </row>
    <row r="488" spans="38:38" x14ac:dyDescent="0.25">
      <c r="AL488" s="11"/>
    </row>
    <row r="489" spans="38:38" x14ac:dyDescent="0.25">
      <c r="AL489" s="11"/>
    </row>
    <row r="490" spans="38:38" x14ac:dyDescent="0.25">
      <c r="AL490" s="11"/>
    </row>
    <row r="491" spans="38:38" x14ac:dyDescent="0.25">
      <c r="AL491" s="11"/>
    </row>
    <row r="492" spans="38:38" x14ac:dyDescent="0.25">
      <c r="AL492" s="11"/>
    </row>
    <row r="493" spans="38:38" x14ac:dyDescent="0.25">
      <c r="AL493" s="11"/>
    </row>
    <row r="494" spans="38:38" x14ac:dyDescent="0.25">
      <c r="AL494" s="11"/>
    </row>
    <row r="495" spans="38:38" x14ac:dyDescent="0.25">
      <c r="AL495" s="11"/>
    </row>
    <row r="496" spans="38:38" x14ac:dyDescent="0.25">
      <c r="AL496" s="11"/>
    </row>
    <row r="497" spans="38:38" x14ac:dyDescent="0.25">
      <c r="AL497" s="11"/>
    </row>
    <row r="498" spans="38:38" x14ac:dyDescent="0.25">
      <c r="AL498" s="11"/>
    </row>
    <row r="499" spans="38:38" x14ac:dyDescent="0.25">
      <c r="AL499" s="11"/>
    </row>
    <row r="500" spans="38:38" x14ac:dyDescent="0.25">
      <c r="AL500" s="11"/>
    </row>
    <row r="501" spans="38:38" x14ac:dyDescent="0.25">
      <c r="AL501" s="11"/>
    </row>
    <row r="502" spans="38:38" x14ac:dyDescent="0.25">
      <c r="AL502" s="11"/>
    </row>
    <row r="503" spans="38:38" x14ac:dyDescent="0.25">
      <c r="AL503" s="11"/>
    </row>
    <row r="504" spans="38:38" x14ac:dyDescent="0.25">
      <c r="AL504" s="11"/>
    </row>
    <row r="505" spans="38:38" x14ac:dyDescent="0.25">
      <c r="AL505" s="11"/>
    </row>
    <row r="506" spans="38:38" x14ac:dyDescent="0.25">
      <c r="AL506" s="11"/>
    </row>
    <row r="507" spans="38:38" x14ac:dyDescent="0.25">
      <c r="AL507" s="11"/>
    </row>
    <row r="508" spans="38:38" x14ac:dyDescent="0.25">
      <c r="AL508" s="11"/>
    </row>
    <row r="509" spans="38:38" x14ac:dyDescent="0.25">
      <c r="AL509" s="11"/>
    </row>
    <row r="510" spans="38:38" x14ac:dyDescent="0.25">
      <c r="AL510" s="11"/>
    </row>
    <row r="511" spans="38:38" x14ac:dyDescent="0.25">
      <c r="AL511" s="11"/>
    </row>
    <row r="512" spans="38:38" x14ac:dyDescent="0.25">
      <c r="AL512" s="11"/>
    </row>
    <row r="513" spans="38:38" x14ac:dyDescent="0.25">
      <c r="AL513" s="11"/>
    </row>
    <row r="514" spans="38:38" x14ac:dyDescent="0.25">
      <c r="AL514" s="11"/>
    </row>
    <row r="515" spans="38:38" x14ac:dyDescent="0.25">
      <c r="AL515" s="11"/>
    </row>
    <row r="516" spans="38:38" x14ac:dyDescent="0.25">
      <c r="AL516" s="11"/>
    </row>
    <row r="517" spans="38:38" x14ac:dyDescent="0.25">
      <c r="AL517" s="11"/>
    </row>
    <row r="518" spans="38:38" x14ac:dyDescent="0.25">
      <c r="AL518" s="11"/>
    </row>
    <row r="519" spans="38:38" x14ac:dyDescent="0.25">
      <c r="AL519" s="11"/>
    </row>
    <row r="520" spans="38:38" x14ac:dyDescent="0.25">
      <c r="AL520" s="11"/>
    </row>
    <row r="521" spans="38:38" x14ac:dyDescent="0.25">
      <c r="AL521" s="11"/>
    </row>
    <row r="522" spans="38:38" x14ac:dyDescent="0.25">
      <c r="AL522" s="11"/>
    </row>
    <row r="523" spans="38:38" x14ac:dyDescent="0.25">
      <c r="AL523" s="11"/>
    </row>
    <row r="524" spans="38:38" x14ac:dyDescent="0.25">
      <c r="AL524" s="11"/>
    </row>
    <row r="525" spans="38:38" x14ac:dyDescent="0.25">
      <c r="AL525" s="11"/>
    </row>
    <row r="526" spans="38:38" x14ac:dyDescent="0.25">
      <c r="AL526" s="11"/>
    </row>
    <row r="527" spans="38:38" x14ac:dyDescent="0.25">
      <c r="AL527" s="11"/>
    </row>
    <row r="528" spans="38:38" x14ac:dyDescent="0.25">
      <c r="AL528" s="11"/>
    </row>
    <row r="529" spans="38:38" x14ac:dyDescent="0.25">
      <c r="AL529" s="11"/>
    </row>
    <row r="530" spans="38:38" x14ac:dyDescent="0.25">
      <c r="AL530" s="11"/>
    </row>
    <row r="531" spans="38:38" x14ac:dyDescent="0.25">
      <c r="AL531" s="11"/>
    </row>
    <row r="532" spans="38:38" x14ac:dyDescent="0.25">
      <c r="AL532" s="11"/>
    </row>
    <row r="533" spans="38:38" x14ac:dyDescent="0.25">
      <c r="AL533" s="11"/>
    </row>
    <row r="534" spans="38:38" x14ac:dyDescent="0.25">
      <c r="AL534" s="11"/>
    </row>
    <row r="535" spans="38:38" x14ac:dyDescent="0.25">
      <c r="AL535" s="11"/>
    </row>
    <row r="536" spans="38:38" x14ac:dyDescent="0.25">
      <c r="AL536" s="11"/>
    </row>
    <row r="537" spans="38:38" x14ac:dyDescent="0.25">
      <c r="AL537" s="11"/>
    </row>
    <row r="538" spans="38:38" x14ac:dyDescent="0.25">
      <c r="AL538" s="11"/>
    </row>
    <row r="539" spans="38:38" x14ac:dyDescent="0.25">
      <c r="AL539" s="11"/>
    </row>
    <row r="540" spans="38:38" x14ac:dyDescent="0.25">
      <c r="AL540" s="11"/>
    </row>
    <row r="541" spans="38:38" x14ac:dyDescent="0.25">
      <c r="AL541" s="11"/>
    </row>
    <row r="542" spans="38:38" x14ac:dyDescent="0.25">
      <c r="AL542" s="11"/>
    </row>
    <row r="543" spans="38:38" x14ac:dyDescent="0.25">
      <c r="AL543" s="11"/>
    </row>
    <row r="544" spans="38:38" x14ac:dyDescent="0.25">
      <c r="AL544" s="11"/>
    </row>
    <row r="545" spans="38:38" x14ac:dyDescent="0.25">
      <c r="AL545" s="11"/>
    </row>
    <row r="546" spans="38:38" x14ac:dyDescent="0.25">
      <c r="AL546" s="11"/>
    </row>
    <row r="547" spans="38:38" x14ac:dyDescent="0.25">
      <c r="AL547" s="11"/>
    </row>
    <row r="548" spans="38:38" x14ac:dyDescent="0.25">
      <c r="AL548" s="11"/>
    </row>
    <row r="549" spans="38:38" x14ac:dyDescent="0.25">
      <c r="AL549" s="11"/>
    </row>
    <row r="550" spans="38:38" x14ac:dyDescent="0.25">
      <c r="AL550" s="11"/>
    </row>
    <row r="551" spans="38:38" x14ac:dyDescent="0.25">
      <c r="AL551" s="11"/>
    </row>
    <row r="552" spans="38:38" x14ac:dyDescent="0.25">
      <c r="AL552" s="11"/>
    </row>
    <row r="553" spans="38:38" x14ac:dyDescent="0.25">
      <c r="AL553" s="11"/>
    </row>
    <row r="554" spans="38:38" x14ac:dyDescent="0.25">
      <c r="AL554" s="11"/>
    </row>
    <row r="555" spans="38:38" x14ac:dyDescent="0.25">
      <c r="AL555" s="11"/>
    </row>
    <row r="556" spans="38:38" x14ac:dyDescent="0.25">
      <c r="AL556" s="11"/>
    </row>
    <row r="557" spans="38:38" x14ac:dyDescent="0.25">
      <c r="AL557" s="11"/>
    </row>
    <row r="558" spans="38:38" x14ac:dyDescent="0.25">
      <c r="AL558" s="11"/>
    </row>
    <row r="559" spans="38:38" x14ac:dyDescent="0.25">
      <c r="AL559" s="11"/>
    </row>
    <row r="560" spans="38:38" x14ac:dyDescent="0.25">
      <c r="AL560" s="11"/>
    </row>
    <row r="561" spans="38:38" x14ac:dyDescent="0.25">
      <c r="AL561" s="11"/>
    </row>
    <row r="562" spans="38:38" x14ac:dyDescent="0.25">
      <c r="AL562" s="11"/>
    </row>
    <row r="563" spans="38:38" x14ac:dyDescent="0.25">
      <c r="AL563" s="11"/>
    </row>
    <row r="564" spans="38:38" x14ac:dyDescent="0.25">
      <c r="AL564" s="11"/>
    </row>
    <row r="565" spans="38:38" x14ac:dyDescent="0.25">
      <c r="AL565" s="11"/>
    </row>
    <row r="566" spans="38:38" x14ac:dyDescent="0.25">
      <c r="AL566" s="11"/>
    </row>
    <row r="567" spans="38:38" x14ac:dyDescent="0.25">
      <c r="AL567" s="11"/>
    </row>
    <row r="568" spans="38:38" x14ac:dyDescent="0.25">
      <c r="AL568" s="11"/>
    </row>
    <row r="569" spans="38:38" x14ac:dyDescent="0.25">
      <c r="AL569" s="11"/>
    </row>
    <row r="570" spans="38:38" x14ac:dyDescent="0.25">
      <c r="AL570" s="11"/>
    </row>
    <row r="571" spans="38:38" x14ac:dyDescent="0.25">
      <c r="AL571" s="11"/>
    </row>
    <row r="572" spans="38:38" x14ac:dyDescent="0.25">
      <c r="AL572" s="11"/>
    </row>
    <row r="573" spans="38:38" x14ac:dyDescent="0.25">
      <c r="AL573" s="11"/>
    </row>
    <row r="574" spans="38:38" x14ac:dyDescent="0.25">
      <c r="AL574" s="11"/>
    </row>
    <row r="575" spans="38:38" x14ac:dyDescent="0.25">
      <c r="AL575" s="11"/>
    </row>
    <row r="576" spans="38:38" x14ac:dyDescent="0.25">
      <c r="AL576" s="11"/>
    </row>
    <row r="577" spans="38:38" x14ac:dyDescent="0.25">
      <c r="AL577" s="11"/>
    </row>
    <row r="578" spans="38:38" x14ac:dyDescent="0.25">
      <c r="AL578" s="11"/>
    </row>
    <row r="579" spans="38:38" x14ac:dyDescent="0.25">
      <c r="AL579" s="11"/>
    </row>
    <row r="580" spans="38:38" x14ac:dyDescent="0.25">
      <c r="AL580" s="11"/>
    </row>
    <row r="581" spans="38:38" x14ac:dyDescent="0.25">
      <c r="AL581" s="11"/>
    </row>
    <row r="582" spans="38:38" x14ac:dyDescent="0.25">
      <c r="AL582" s="11"/>
    </row>
    <row r="583" spans="38:38" x14ac:dyDescent="0.25">
      <c r="AL583" s="11"/>
    </row>
    <row r="584" spans="38:38" x14ac:dyDescent="0.25">
      <c r="AL584" s="11"/>
    </row>
    <row r="585" spans="38:38" x14ac:dyDescent="0.25">
      <c r="AL585" s="11"/>
    </row>
    <row r="586" spans="38:38" x14ac:dyDescent="0.25">
      <c r="AL586" s="11"/>
    </row>
    <row r="587" spans="38:38" x14ac:dyDescent="0.25">
      <c r="AL587" s="11"/>
    </row>
    <row r="588" spans="38:38" x14ac:dyDescent="0.25">
      <c r="AL588" s="11"/>
    </row>
    <row r="589" spans="38:38" x14ac:dyDescent="0.25">
      <c r="AL589" s="11"/>
    </row>
    <row r="590" spans="38:38" x14ac:dyDescent="0.25">
      <c r="AL590" s="11"/>
    </row>
    <row r="591" spans="38:38" x14ac:dyDescent="0.25">
      <c r="AL591" s="11"/>
    </row>
    <row r="592" spans="38:38" x14ac:dyDescent="0.25">
      <c r="AL592" s="11"/>
    </row>
    <row r="593" spans="38:38" x14ac:dyDescent="0.25">
      <c r="AL593" s="11"/>
    </row>
    <row r="594" spans="38:38" x14ac:dyDescent="0.25">
      <c r="AL594" s="11"/>
    </row>
    <row r="595" spans="38:38" x14ac:dyDescent="0.25">
      <c r="AL595" s="11"/>
    </row>
    <row r="596" spans="38:38" x14ac:dyDescent="0.25">
      <c r="AL596" s="11"/>
    </row>
    <row r="597" spans="38:38" x14ac:dyDescent="0.25">
      <c r="AL597" s="11"/>
    </row>
    <row r="598" spans="38:38" x14ac:dyDescent="0.25">
      <c r="AL598" s="11"/>
    </row>
    <row r="599" spans="38:38" x14ac:dyDescent="0.25">
      <c r="AL599" s="11"/>
    </row>
    <row r="600" spans="38:38" x14ac:dyDescent="0.25">
      <c r="AL600" s="11"/>
    </row>
    <row r="601" spans="38:38" x14ac:dyDescent="0.25">
      <c r="AL601" s="11"/>
    </row>
    <row r="602" spans="38:38" x14ac:dyDescent="0.25">
      <c r="AL602" s="11"/>
    </row>
    <row r="603" spans="38:38" x14ac:dyDescent="0.25">
      <c r="AL603" s="11"/>
    </row>
    <row r="604" spans="38:38" x14ac:dyDescent="0.25">
      <c r="AL604" s="11"/>
    </row>
    <row r="605" spans="38:38" x14ac:dyDescent="0.25">
      <c r="AL605" s="11"/>
    </row>
    <row r="606" spans="38:38" x14ac:dyDescent="0.25">
      <c r="AL606" s="11"/>
    </row>
    <row r="607" spans="38:38" x14ac:dyDescent="0.25">
      <c r="AL607" s="11"/>
    </row>
    <row r="608" spans="38:38" x14ac:dyDescent="0.25">
      <c r="AL608" s="11"/>
    </row>
    <row r="609" spans="38:38" x14ac:dyDescent="0.25">
      <c r="AL609" s="11"/>
    </row>
    <row r="610" spans="38:38" x14ac:dyDescent="0.25">
      <c r="AL610" s="11"/>
    </row>
    <row r="611" spans="38:38" x14ac:dyDescent="0.25">
      <c r="AL611" s="11"/>
    </row>
    <row r="612" spans="38:38" x14ac:dyDescent="0.25">
      <c r="AL612" s="11"/>
    </row>
    <row r="613" spans="38:38" x14ac:dyDescent="0.25">
      <c r="AL613" s="11"/>
    </row>
    <row r="614" spans="38:38" x14ac:dyDescent="0.25">
      <c r="AL614" s="11"/>
    </row>
    <row r="615" spans="38:38" x14ac:dyDescent="0.25">
      <c r="AL615" s="11"/>
    </row>
    <row r="616" spans="38:38" x14ac:dyDescent="0.25">
      <c r="AL616" s="11"/>
    </row>
    <row r="617" spans="38:38" x14ac:dyDescent="0.25">
      <c r="AL617" s="11"/>
    </row>
    <row r="618" spans="38:38" x14ac:dyDescent="0.25">
      <c r="AL618" s="11"/>
    </row>
    <row r="619" spans="38:38" x14ac:dyDescent="0.25">
      <c r="AL619" s="11"/>
    </row>
    <row r="620" spans="38:38" x14ac:dyDescent="0.25">
      <c r="AL620" s="11"/>
    </row>
    <row r="621" spans="38:38" x14ac:dyDescent="0.25">
      <c r="AL621" s="11"/>
    </row>
    <row r="622" spans="38:38" x14ac:dyDescent="0.25">
      <c r="AL622" s="11"/>
    </row>
    <row r="623" spans="38:38" x14ac:dyDescent="0.25">
      <c r="AL623" s="11"/>
    </row>
    <row r="624" spans="38:38" x14ac:dyDescent="0.25">
      <c r="AL624" s="11"/>
    </row>
    <row r="625" spans="38:38" x14ac:dyDescent="0.25">
      <c r="AL625" s="11"/>
    </row>
    <row r="626" spans="38:38" x14ac:dyDescent="0.25">
      <c r="AL626" s="11"/>
    </row>
    <row r="627" spans="38:38" x14ac:dyDescent="0.25">
      <c r="AL627" s="11"/>
    </row>
    <row r="628" spans="38:38" x14ac:dyDescent="0.25">
      <c r="AL628" s="11"/>
    </row>
    <row r="629" spans="38:38" x14ac:dyDescent="0.25">
      <c r="AL629" s="11"/>
    </row>
    <row r="630" spans="38:38" x14ac:dyDescent="0.25">
      <c r="AL630" s="11"/>
    </row>
    <row r="631" spans="38:38" x14ac:dyDescent="0.25">
      <c r="AL631" s="11"/>
    </row>
    <row r="632" spans="38:38" x14ac:dyDescent="0.25">
      <c r="AL632" s="11"/>
    </row>
    <row r="633" spans="38:38" x14ac:dyDescent="0.25">
      <c r="AL633" s="11"/>
    </row>
    <row r="634" spans="38:38" x14ac:dyDescent="0.25">
      <c r="AL634" s="11"/>
    </row>
    <row r="635" spans="38:38" x14ac:dyDescent="0.25">
      <c r="AL635" s="11"/>
    </row>
    <row r="636" spans="38:38" x14ac:dyDescent="0.25">
      <c r="AL636" s="11"/>
    </row>
    <row r="637" spans="38:38" x14ac:dyDescent="0.25">
      <c r="AL637" s="11"/>
    </row>
    <row r="638" spans="38:38" x14ac:dyDescent="0.25">
      <c r="AL638" s="11"/>
    </row>
    <row r="639" spans="38:38" x14ac:dyDescent="0.25">
      <c r="AL639" s="11"/>
    </row>
    <row r="640" spans="38:38" x14ac:dyDescent="0.25">
      <c r="AL640" s="11"/>
    </row>
    <row r="641" spans="38:38" x14ac:dyDescent="0.25">
      <c r="AL641" s="11"/>
    </row>
    <row r="642" spans="38:38" x14ac:dyDescent="0.25">
      <c r="AL642" s="11"/>
    </row>
    <row r="643" spans="38:38" x14ac:dyDescent="0.25">
      <c r="AL643" s="11"/>
    </row>
    <row r="644" spans="38:38" x14ac:dyDescent="0.25">
      <c r="AL644" s="11"/>
    </row>
    <row r="645" spans="38:38" x14ac:dyDescent="0.25">
      <c r="AL645" s="11"/>
    </row>
    <row r="646" spans="38:38" x14ac:dyDescent="0.25">
      <c r="AL646" s="11"/>
    </row>
    <row r="647" spans="38:38" x14ac:dyDescent="0.25">
      <c r="AL647" s="11"/>
    </row>
    <row r="648" spans="38:38" x14ac:dyDescent="0.25">
      <c r="AL648" s="11"/>
    </row>
    <row r="649" spans="38:38" x14ac:dyDescent="0.25">
      <c r="AL649" s="11"/>
    </row>
    <row r="650" spans="38:38" x14ac:dyDescent="0.25">
      <c r="AL650" s="11"/>
    </row>
    <row r="651" spans="38:38" x14ac:dyDescent="0.25">
      <c r="AL651" s="11"/>
    </row>
    <row r="652" spans="38:38" x14ac:dyDescent="0.25">
      <c r="AL652" s="11"/>
    </row>
    <row r="653" spans="38:38" x14ac:dyDescent="0.25">
      <c r="AL653" s="11"/>
    </row>
    <row r="654" spans="38:38" x14ac:dyDescent="0.25">
      <c r="AL654" s="11"/>
    </row>
    <row r="655" spans="38:38" x14ac:dyDescent="0.25">
      <c r="AL655" s="11"/>
    </row>
    <row r="656" spans="38:38" x14ac:dyDescent="0.25">
      <c r="AL656" s="11"/>
    </row>
    <row r="657" spans="38:38" x14ac:dyDescent="0.25">
      <c r="AL657" s="11"/>
    </row>
    <row r="658" spans="38:38" x14ac:dyDescent="0.25">
      <c r="AL658" s="11"/>
    </row>
    <row r="659" spans="38:38" x14ac:dyDescent="0.25">
      <c r="AL659" s="11"/>
    </row>
    <row r="660" spans="38:38" x14ac:dyDescent="0.25">
      <c r="AL660" s="11"/>
    </row>
    <row r="661" spans="38:38" x14ac:dyDescent="0.25">
      <c r="AL661" s="11"/>
    </row>
    <row r="662" spans="38:38" x14ac:dyDescent="0.25">
      <c r="AL662" s="11"/>
    </row>
    <row r="663" spans="38:38" x14ac:dyDescent="0.25">
      <c r="AL663" s="11"/>
    </row>
    <row r="664" spans="38:38" x14ac:dyDescent="0.25">
      <c r="AL664" s="11"/>
    </row>
    <row r="665" spans="38:38" x14ac:dyDescent="0.25">
      <c r="AL665" s="11"/>
    </row>
    <row r="666" spans="38:38" x14ac:dyDescent="0.25">
      <c r="AL666" s="11"/>
    </row>
    <row r="667" spans="38:38" x14ac:dyDescent="0.25">
      <c r="AL667" s="11"/>
    </row>
    <row r="668" spans="38:38" x14ac:dyDescent="0.25">
      <c r="AL668" s="11"/>
    </row>
    <row r="669" spans="38:38" x14ac:dyDescent="0.25">
      <c r="AL669" s="11"/>
    </row>
    <row r="670" spans="38:38" x14ac:dyDescent="0.25">
      <c r="AL670" s="11"/>
    </row>
    <row r="671" spans="38:38" x14ac:dyDescent="0.25">
      <c r="AL671" s="11"/>
    </row>
    <row r="672" spans="38:38" x14ac:dyDescent="0.25">
      <c r="AL672" s="11"/>
    </row>
    <row r="673" spans="38:38" x14ac:dyDescent="0.25">
      <c r="AL673" s="11"/>
    </row>
    <row r="674" spans="38:38" x14ac:dyDescent="0.25">
      <c r="AL674" s="11"/>
    </row>
    <row r="675" spans="38:38" x14ac:dyDescent="0.25">
      <c r="AL675" s="11"/>
    </row>
    <row r="676" spans="38:38" x14ac:dyDescent="0.25">
      <c r="AL676" s="11"/>
    </row>
    <row r="677" spans="38:38" x14ac:dyDescent="0.25">
      <c r="AL677" s="11"/>
    </row>
    <row r="678" spans="38:38" x14ac:dyDescent="0.25">
      <c r="AL678" s="11"/>
    </row>
    <row r="679" spans="38:38" x14ac:dyDescent="0.25">
      <c r="AL679" s="11"/>
    </row>
    <row r="680" spans="38:38" x14ac:dyDescent="0.25">
      <c r="AL680" s="11"/>
    </row>
    <row r="681" spans="38:38" x14ac:dyDescent="0.25">
      <c r="AL681" s="11"/>
    </row>
    <row r="682" spans="38:38" x14ac:dyDescent="0.25">
      <c r="AL682" s="11"/>
    </row>
    <row r="683" spans="38:38" x14ac:dyDescent="0.25">
      <c r="AL683" s="11"/>
    </row>
    <row r="684" spans="38:38" x14ac:dyDescent="0.25">
      <c r="AL684" s="11"/>
    </row>
    <row r="685" spans="38:38" x14ac:dyDescent="0.25">
      <c r="AL685" s="11"/>
    </row>
    <row r="686" spans="38:38" x14ac:dyDescent="0.25">
      <c r="AL686" s="11"/>
    </row>
    <row r="687" spans="38:38" x14ac:dyDescent="0.25">
      <c r="AL687" s="11"/>
    </row>
    <row r="688" spans="38:38" x14ac:dyDescent="0.25">
      <c r="AL688" s="11"/>
    </row>
    <row r="689" spans="38:38" x14ac:dyDescent="0.25">
      <c r="AL689" s="11"/>
    </row>
    <row r="690" spans="38:38" x14ac:dyDescent="0.25">
      <c r="AL690" s="11"/>
    </row>
    <row r="691" spans="38:38" x14ac:dyDescent="0.25">
      <c r="AL691" s="11"/>
    </row>
    <row r="692" spans="38:38" x14ac:dyDescent="0.25">
      <c r="AL692" s="11"/>
    </row>
    <row r="693" spans="38:38" x14ac:dyDescent="0.25">
      <c r="AL693" s="11"/>
    </row>
    <row r="694" spans="38:38" x14ac:dyDescent="0.25">
      <c r="AL694" s="11"/>
    </row>
    <row r="695" spans="38:38" x14ac:dyDescent="0.25">
      <c r="AL695" s="11"/>
    </row>
    <row r="696" spans="38:38" x14ac:dyDescent="0.25">
      <c r="AL696" s="11"/>
    </row>
    <row r="697" spans="38:38" x14ac:dyDescent="0.25">
      <c r="AL697" s="11"/>
    </row>
    <row r="698" spans="38:38" x14ac:dyDescent="0.25">
      <c r="AL698" s="11"/>
    </row>
    <row r="699" spans="38:38" x14ac:dyDescent="0.25">
      <c r="AL699" s="11"/>
    </row>
    <row r="700" spans="38:38" x14ac:dyDescent="0.25">
      <c r="AL700" s="11"/>
    </row>
    <row r="701" spans="38:38" x14ac:dyDescent="0.25">
      <c r="AL701" s="11"/>
    </row>
    <row r="702" spans="38:38" x14ac:dyDescent="0.25">
      <c r="AL702" s="11"/>
    </row>
    <row r="703" spans="38:38" x14ac:dyDescent="0.25">
      <c r="AL703" s="11"/>
    </row>
    <row r="704" spans="38:38" x14ac:dyDescent="0.25">
      <c r="AL704" s="11"/>
    </row>
    <row r="705" spans="38:38" x14ac:dyDescent="0.25">
      <c r="AL705" s="11"/>
    </row>
    <row r="706" spans="38:38" x14ac:dyDescent="0.25">
      <c r="AL706" s="11"/>
    </row>
    <row r="707" spans="38:38" x14ac:dyDescent="0.25">
      <c r="AL707" s="11"/>
    </row>
    <row r="708" spans="38:38" x14ac:dyDescent="0.25">
      <c r="AL708" s="11"/>
    </row>
    <row r="709" spans="38:38" x14ac:dyDescent="0.25">
      <c r="AL709" s="11"/>
    </row>
    <row r="710" spans="38:38" x14ac:dyDescent="0.25">
      <c r="AL710" s="11"/>
    </row>
    <row r="711" spans="38:38" x14ac:dyDescent="0.25">
      <c r="AL711" s="11"/>
    </row>
    <row r="712" spans="38:38" x14ac:dyDescent="0.25">
      <c r="AL712" s="11"/>
    </row>
    <row r="713" spans="38:38" x14ac:dyDescent="0.25">
      <c r="AL713" s="11"/>
    </row>
    <row r="714" spans="38:38" x14ac:dyDescent="0.25">
      <c r="AL714" s="11"/>
    </row>
    <row r="715" spans="38:38" x14ac:dyDescent="0.25">
      <c r="AL715" s="11"/>
    </row>
    <row r="716" spans="38:38" x14ac:dyDescent="0.25">
      <c r="AL716" s="11"/>
    </row>
    <row r="717" spans="38:38" x14ac:dyDescent="0.25">
      <c r="AL717" s="11"/>
    </row>
    <row r="718" spans="38:38" x14ac:dyDescent="0.25">
      <c r="AL718" s="11"/>
    </row>
    <row r="719" spans="38:38" x14ac:dyDescent="0.25">
      <c r="AL719" s="11"/>
    </row>
    <row r="720" spans="38:38" x14ac:dyDescent="0.25">
      <c r="AL720" s="11"/>
    </row>
    <row r="721" spans="38:38" x14ac:dyDescent="0.25">
      <c r="AL721" s="11"/>
    </row>
    <row r="722" spans="38:38" x14ac:dyDescent="0.25">
      <c r="AL722" s="11"/>
    </row>
    <row r="723" spans="38:38" x14ac:dyDescent="0.25">
      <c r="AL723" s="11"/>
    </row>
    <row r="724" spans="38:38" x14ac:dyDescent="0.25">
      <c r="AL724" s="11"/>
    </row>
    <row r="725" spans="38:38" x14ac:dyDescent="0.25">
      <c r="AL725" s="11"/>
    </row>
    <row r="726" spans="38:38" x14ac:dyDescent="0.25">
      <c r="AL726" s="11"/>
    </row>
    <row r="727" spans="38:38" x14ac:dyDescent="0.25">
      <c r="AL727" s="11"/>
    </row>
    <row r="728" spans="38:38" x14ac:dyDescent="0.25">
      <c r="AL728" s="11"/>
    </row>
    <row r="729" spans="38:38" x14ac:dyDescent="0.25">
      <c r="AL729" s="11"/>
    </row>
    <row r="730" spans="38:38" x14ac:dyDescent="0.25">
      <c r="AL730" s="11"/>
    </row>
    <row r="731" spans="38:38" x14ac:dyDescent="0.25">
      <c r="AL731" s="11"/>
    </row>
    <row r="732" spans="38:38" x14ac:dyDescent="0.25">
      <c r="AL732" s="11"/>
    </row>
    <row r="733" spans="38:38" x14ac:dyDescent="0.25">
      <c r="AL733" s="11"/>
    </row>
    <row r="734" spans="38:38" x14ac:dyDescent="0.25">
      <c r="AL734" s="11"/>
    </row>
    <row r="735" spans="38:38" x14ac:dyDescent="0.25">
      <c r="AL735" s="11"/>
    </row>
    <row r="736" spans="38:38" x14ac:dyDescent="0.25">
      <c r="AL736" s="11"/>
    </row>
    <row r="737" spans="38:38" x14ac:dyDescent="0.25">
      <c r="AL737" s="11"/>
    </row>
    <row r="738" spans="38:38" x14ac:dyDescent="0.25">
      <c r="AL738" s="11"/>
    </row>
    <row r="739" spans="38:38" x14ac:dyDescent="0.25">
      <c r="AL739" s="11"/>
    </row>
    <row r="740" spans="38:38" x14ac:dyDescent="0.25">
      <c r="AL740" s="11"/>
    </row>
    <row r="741" spans="38:38" x14ac:dyDescent="0.25">
      <c r="AL741" s="11"/>
    </row>
    <row r="742" spans="38:38" x14ac:dyDescent="0.25">
      <c r="AL742" s="11"/>
    </row>
    <row r="743" spans="38:38" x14ac:dyDescent="0.25">
      <c r="AL743" s="11"/>
    </row>
    <row r="744" spans="38:38" x14ac:dyDescent="0.25">
      <c r="AL744" s="11"/>
    </row>
    <row r="745" spans="38:38" x14ac:dyDescent="0.25">
      <c r="AL745" s="11"/>
    </row>
    <row r="746" spans="38:38" x14ac:dyDescent="0.25">
      <c r="AL746" s="11"/>
    </row>
    <row r="747" spans="38:38" x14ac:dyDescent="0.25">
      <c r="AL747" s="11"/>
    </row>
    <row r="748" spans="38:38" x14ac:dyDescent="0.25">
      <c r="AL748" s="11"/>
    </row>
    <row r="749" spans="38:38" x14ac:dyDescent="0.25">
      <c r="AL749" s="11"/>
    </row>
    <row r="750" spans="38:38" x14ac:dyDescent="0.25">
      <c r="AL750" s="11"/>
    </row>
    <row r="751" spans="38:38" x14ac:dyDescent="0.25">
      <c r="AL751" s="11"/>
    </row>
    <row r="752" spans="38:38" x14ac:dyDescent="0.25">
      <c r="AL752" s="11"/>
    </row>
    <row r="753" spans="38:38" x14ac:dyDescent="0.25">
      <c r="AL753" s="11"/>
    </row>
    <row r="754" spans="38:38" x14ac:dyDescent="0.25">
      <c r="AL754" s="11"/>
    </row>
    <row r="755" spans="38:38" x14ac:dyDescent="0.25">
      <c r="AL755" s="11"/>
    </row>
    <row r="756" spans="38:38" x14ac:dyDescent="0.25">
      <c r="AL756" s="11"/>
    </row>
    <row r="757" spans="38:38" x14ac:dyDescent="0.25">
      <c r="AL757" s="11"/>
    </row>
    <row r="758" spans="38:38" x14ac:dyDescent="0.25">
      <c r="AL758" s="11"/>
    </row>
    <row r="759" spans="38:38" x14ac:dyDescent="0.25">
      <c r="AL759" s="11"/>
    </row>
    <row r="760" spans="38:38" x14ac:dyDescent="0.25">
      <c r="AL760" s="11"/>
    </row>
    <row r="761" spans="38:38" x14ac:dyDescent="0.25">
      <c r="AL761" s="11"/>
    </row>
    <row r="762" spans="38:38" x14ac:dyDescent="0.25">
      <c r="AL762" s="11"/>
    </row>
    <row r="763" spans="38:38" x14ac:dyDescent="0.25">
      <c r="AL763" s="11"/>
    </row>
    <row r="764" spans="38:38" x14ac:dyDescent="0.25">
      <c r="AL764" s="11"/>
    </row>
    <row r="765" spans="38:38" x14ac:dyDescent="0.25">
      <c r="AL765" s="11"/>
    </row>
    <row r="766" spans="38:38" x14ac:dyDescent="0.25">
      <c r="AL766" s="11"/>
    </row>
    <row r="767" spans="38:38" x14ac:dyDescent="0.25">
      <c r="AL767" s="11"/>
    </row>
    <row r="768" spans="38:38" x14ac:dyDescent="0.25">
      <c r="AL768" s="11"/>
    </row>
    <row r="769" spans="38:38" x14ac:dyDescent="0.25">
      <c r="AL769" s="11"/>
    </row>
    <row r="770" spans="38:38" x14ac:dyDescent="0.25">
      <c r="AL770" s="11"/>
    </row>
    <row r="771" spans="38:38" x14ac:dyDescent="0.25">
      <c r="AL771" s="11"/>
    </row>
    <row r="772" spans="38:38" x14ac:dyDescent="0.25">
      <c r="AL772" s="11"/>
    </row>
    <row r="773" spans="38:38" x14ac:dyDescent="0.25">
      <c r="AL773" s="11"/>
    </row>
    <row r="774" spans="38:38" x14ac:dyDescent="0.25">
      <c r="AL774" s="11"/>
    </row>
    <row r="775" spans="38:38" x14ac:dyDescent="0.25">
      <c r="AL775" s="11"/>
    </row>
    <row r="776" spans="38:38" x14ac:dyDescent="0.25">
      <c r="AL776" s="11"/>
    </row>
    <row r="777" spans="38:38" x14ac:dyDescent="0.25">
      <c r="AL777" s="11"/>
    </row>
    <row r="778" spans="38:38" x14ac:dyDescent="0.25">
      <c r="AL778" s="11"/>
    </row>
    <row r="779" spans="38:38" x14ac:dyDescent="0.25">
      <c r="AL779" s="11"/>
    </row>
    <row r="780" spans="38:38" x14ac:dyDescent="0.25">
      <c r="AL780" s="11"/>
    </row>
    <row r="781" spans="38:38" x14ac:dyDescent="0.25">
      <c r="AL781" s="11"/>
    </row>
    <row r="782" spans="38:38" x14ac:dyDescent="0.25">
      <c r="AL782" s="11"/>
    </row>
    <row r="783" spans="38:38" x14ac:dyDescent="0.25">
      <c r="AL783" s="11"/>
    </row>
    <row r="784" spans="38:38" x14ac:dyDescent="0.25">
      <c r="AL784" s="11"/>
    </row>
    <row r="785" spans="38:38" x14ac:dyDescent="0.25">
      <c r="AL785" s="11"/>
    </row>
    <row r="786" spans="38:38" x14ac:dyDescent="0.25">
      <c r="AL786" s="11"/>
    </row>
    <row r="787" spans="38:38" x14ac:dyDescent="0.25">
      <c r="AL787" s="11"/>
    </row>
    <row r="788" spans="38:38" x14ac:dyDescent="0.25">
      <c r="AL788" s="11"/>
    </row>
    <row r="789" spans="38:38" x14ac:dyDescent="0.25">
      <c r="AL789" s="11"/>
    </row>
    <row r="790" spans="38:38" x14ac:dyDescent="0.25">
      <c r="AL790" s="11"/>
    </row>
    <row r="791" spans="38:38" x14ac:dyDescent="0.25">
      <c r="AL791" s="11"/>
    </row>
    <row r="792" spans="38:38" x14ac:dyDescent="0.25">
      <c r="AL792" s="11"/>
    </row>
    <row r="793" spans="38:38" x14ac:dyDescent="0.25">
      <c r="AL793" s="11"/>
    </row>
    <row r="794" spans="38:38" x14ac:dyDescent="0.25">
      <c r="AL794" s="11"/>
    </row>
    <row r="795" spans="38:38" x14ac:dyDescent="0.25">
      <c r="AL795" s="11"/>
    </row>
    <row r="796" spans="38:38" x14ac:dyDescent="0.25">
      <c r="AL796" s="11"/>
    </row>
    <row r="797" spans="38:38" x14ac:dyDescent="0.25">
      <c r="AL797" s="11"/>
    </row>
    <row r="798" spans="38:38" x14ac:dyDescent="0.25">
      <c r="AL798" s="11"/>
    </row>
    <row r="799" spans="38:38" x14ac:dyDescent="0.25">
      <c r="AL799" s="11"/>
    </row>
    <row r="800" spans="38:38" x14ac:dyDescent="0.25">
      <c r="AL800" s="11"/>
    </row>
    <row r="801" spans="38:38" x14ac:dyDescent="0.25">
      <c r="AL801" s="11"/>
    </row>
    <row r="802" spans="38:38" x14ac:dyDescent="0.25">
      <c r="AL802" s="11"/>
    </row>
    <row r="803" spans="38:38" x14ac:dyDescent="0.25">
      <c r="AL803" s="11"/>
    </row>
    <row r="804" spans="38:38" x14ac:dyDescent="0.25">
      <c r="AL804" s="11"/>
    </row>
    <row r="805" spans="38:38" x14ac:dyDescent="0.25">
      <c r="AL805" s="11"/>
    </row>
    <row r="806" spans="38:38" x14ac:dyDescent="0.25">
      <c r="AL806" s="11"/>
    </row>
    <row r="807" spans="38:38" x14ac:dyDescent="0.25">
      <c r="AL807" s="11"/>
    </row>
    <row r="808" spans="38:38" x14ac:dyDescent="0.25">
      <c r="AL808" s="11"/>
    </row>
    <row r="809" spans="38:38" x14ac:dyDescent="0.25">
      <c r="AL809" s="11"/>
    </row>
    <row r="810" spans="38:38" x14ac:dyDescent="0.25">
      <c r="AL810" s="11"/>
    </row>
    <row r="811" spans="38:38" x14ac:dyDescent="0.25">
      <c r="AL811" s="11"/>
    </row>
    <row r="812" spans="38:38" x14ac:dyDescent="0.25">
      <c r="AL812" s="11"/>
    </row>
    <row r="813" spans="38:38" x14ac:dyDescent="0.25">
      <c r="AL813" s="11"/>
    </row>
    <row r="814" spans="38:38" x14ac:dyDescent="0.25">
      <c r="AL814" s="11"/>
    </row>
    <row r="815" spans="38:38" x14ac:dyDescent="0.25">
      <c r="AL815" s="11"/>
    </row>
    <row r="816" spans="38:38" x14ac:dyDescent="0.25">
      <c r="AL816" s="11"/>
    </row>
    <row r="817" spans="38:38" x14ac:dyDescent="0.25">
      <c r="AL817" s="11"/>
    </row>
    <row r="818" spans="38:38" x14ac:dyDescent="0.25">
      <c r="AL818" s="11"/>
    </row>
    <row r="819" spans="38:38" x14ac:dyDescent="0.25">
      <c r="AL819" s="11"/>
    </row>
    <row r="820" spans="38:38" x14ac:dyDescent="0.25">
      <c r="AL820" s="11"/>
    </row>
    <row r="821" spans="38:38" x14ac:dyDescent="0.25">
      <c r="AL821" s="11"/>
    </row>
    <row r="822" spans="38:38" x14ac:dyDescent="0.25">
      <c r="AL822" s="11"/>
    </row>
    <row r="823" spans="38:38" x14ac:dyDescent="0.25">
      <c r="AL823" s="11"/>
    </row>
    <row r="824" spans="38:38" x14ac:dyDescent="0.25">
      <c r="AL824" s="11"/>
    </row>
    <row r="825" spans="38:38" x14ac:dyDescent="0.25">
      <c r="AL825" s="11"/>
    </row>
    <row r="826" spans="38:38" x14ac:dyDescent="0.25">
      <c r="AL826" s="11"/>
    </row>
    <row r="827" spans="38:38" x14ac:dyDescent="0.25">
      <c r="AL827" s="11"/>
    </row>
    <row r="828" spans="38:38" x14ac:dyDescent="0.25">
      <c r="AL828" s="11"/>
    </row>
    <row r="829" spans="38:38" x14ac:dyDescent="0.25">
      <c r="AL829" s="11"/>
    </row>
    <row r="830" spans="38:38" x14ac:dyDescent="0.25">
      <c r="AL830" s="11"/>
    </row>
    <row r="831" spans="38:38" x14ac:dyDescent="0.25">
      <c r="AL831" s="11"/>
    </row>
    <row r="832" spans="38:38" x14ac:dyDescent="0.25">
      <c r="AL832" s="11"/>
    </row>
    <row r="833" spans="38:38" x14ac:dyDescent="0.25">
      <c r="AL833" s="11"/>
    </row>
    <row r="834" spans="38:38" x14ac:dyDescent="0.25">
      <c r="AL834" s="11"/>
    </row>
    <row r="835" spans="38:38" x14ac:dyDescent="0.25">
      <c r="AL835" s="11"/>
    </row>
    <row r="836" spans="38:38" x14ac:dyDescent="0.25">
      <c r="AL836" s="11"/>
    </row>
    <row r="837" spans="38:38" x14ac:dyDescent="0.25">
      <c r="AL837" s="11"/>
    </row>
    <row r="838" spans="38:38" x14ac:dyDescent="0.25">
      <c r="AL838" s="11"/>
    </row>
    <row r="839" spans="38:38" x14ac:dyDescent="0.25">
      <c r="AL839" s="11"/>
    </row>
    <row r="840" spans="38:38" x14ac:dyDescent="0.25">
      <c r="AL840" s="11"/>
    </row>
    <row r="841" spans="38:38" x14ac:dyDescent="0.25">
      <c r="AL841" s="11"/>
    </row>
    <row r="842" spans="38:38" x14ac:dyDescent="0.25">
      <c r="AL842" s="11"/>
    </row>
    <row r="843" spans="38:38" x14ac:dyDescent="0.25">
      <c r="AL843" s="11"/>
    </row>
    <row r="844" spans="38:38" x14ac:dyDescent="0.25">
      <c r="AL844" s="11"/>
    </row>
    <row r="845" spans="38:38" x14ac:dyDescent="0.25">
      <c r="AL845" s="11"/>
    </row>
    <row r="846" spans="38:38" x14ac:dyDescent="0.25">
      <c r="AL846" s="11"/>
    </row>
    <row r="847" spans="38:38" x14ac:dyDescent="0.25">
      <c r="AL847" s="11"/>
    </row>
    <row r="848" spans="38:38" x14ac:dyDescent="0.25">
      <c r="AL848" s="11"/>
    </row>
    <row r="849" spans="38:38" x14ac:dyDescent="0.25">
      <c r="AL849" s="11"/>
    </row>
    <row r="850" spans="38:38" x14ac:dyDescent="0.25">
      <c r="AL850" s="11"/>
    </row>
    <row r="851" spans="38:38" x14ac:dyDescent="0.25">
      <c r="AL851" s="11"/>
    </row>
    <row r="852" spans="38:38" x14ac:dyDescent="0.25">
      <c r="AL852" s="11"/>
    </row>
    <row r="853" spans="38:38" x14ac:dyDescent="0.25">
      <c r="AL853" s="11"/>
    </row>
    <row r="854" spans="38:38" x14ac:dyDescent="0.25">
      <c r="AL854" s="11"/>
    </row>
    <row r="855" spans="38:38" x14ac:dyDescent="0.25">
      <c r="AL855" s="11"/>
    </row>
    <row r="856" spans="38:38" x14ac:dyDescent="0.25">
      <c r="AL856" s="11"/>
    </row>
    <row r="857" spans="38:38" x14ac:dyDescent="0.25">
      <c r="AL857" s="11"/>
    </row>
    <row r="858" spans="38:38" x14ac:dyDescent="0.25">
      <c r="AL858" s="11"/>
    </row>
    <row r="859" spans="38:38" x14ac:dyDescent="0.25">
      <c r="AL859" s="11"/>
    </row>
    <row r="860" spans="38:38" x14ac:dyDescent="0.25">
      <c r="AL860" s="11"/>
    </row>
    <row r="861" spans="38:38" x14ac:dyDescent="0.25">
      <c r="AL861" s="11"/>
    </row>
    <row r="862" spans="38:38" x14ac:dyDescent="0.25">
      <c r="AL862" s="11"/>
    </row>
    <row r="863" spans="38:38" x14ac:dyDescent="0.25">
      <c r="AL863" s="11"/>
    </row>
    <row r="864" spans="38:38" x14ac:dyDescent="0.25">
      <c r="AL864" s="11"/>
    </row>
    <row r="865" spans="38:38" x14ac:dyDescent="0.25">
      <c r="AL865" s="11"/>
    </row>
    <row r="866" spans="38:38" x14ac:dyDescent="0.25">
      <c r="AL866" s="11"/>
    </row>
    <row r="867" spans="38:38" x14ac:dyDescent="0.25">
      <c r="AL867" s="11"/>
    </row>
    <row r="868" spans="38:38" x14ac:dyDescent="0.25">
      <c r="AL868" s="11"/>
    </row>
    <row r="869" spans="38:38" x14ac:dyDescent="0.25">
      <c r="AL869" s="11"/>
    </row>
    <row r="870" spans="38:38" x14ac:dyDescent="0.25">
      <c r="AL870" s="11"/>
    </row>
    <row r="871" spans="38:38" x14ac:dyDescent="0.25">
      <c r="AL871" s="11"/>
    </row>
    <row r="872" spans="38:38" x14ac:dyDescent="0.25">
      <c r="AL872" s="11"/>
    </row>
    <row r="873" spans="38:38" x14ac:dyDescent="0.25">
      <c r="AL873" s="11"/>
    </row>
    <row r="874" spans="38:38" x14ac:dyDescent="0.25">
      <c r="AL874" s="11"/>
    </row>
    <row r="875" spans="38:38" x14ac:dyDescent="0.25">
      <c r="AL875" s="11"/>
    </row>
    <row r="876" spans="38:38" x14ac:dyDescent="0.25">
      <c r="AL876" s="11"/>
    </row>
    <row r="877" spans="38:38" x14ac:dyDescent="0.25">
      <c r="AL877" s="11"/>
    </row>
    <row r="878" spans="38:38" x14ac:dyDescent="0.25">
      <c r="AL878" s="11"/>
    </row>
    <row r="879" spans="38:38" x14ac:dyDescent="0.25">
      <c r="AL879" s="11"/>
    </row>
    <row r="880" spans="38:38" x14ac:dyDescent="0.25">
      <c r="AL880" s="11"/>
    </row>
    <row r="881" spans="38:38" x14ac:dyDescent="0.25">
      <c r="AL881" s="11"/>
    </row>
    <row r="882" spans="38:38" x14ac:dyDescent="0.25">
      <c r="AL882" s="11"/>
    </row>
    <row r="883" spans="38:38" x14ac:dyDescent="0.25">
      <c r="AL883" s="11"/>
    </row>
    <row r="884" spans="38:38" x14ac:dyDescent="0.25">
      <c r="AL884" s="11"/>
    </row>
    <row r="885" spans="38:38" x14ac:dyDescent="0.25">
      <c r="AL885" s="11"/>
    </row>
    <row r="886" spans="38:38" x14ac:dyDescent="0.25">
      <c r="AL886" s="11"/>
    </row>
    <row r="887" spans="38:38" x14ac:dyDescent="0.25">
      <c r="AL887" s="11"/>
    </row>
    <row r="888" spans="38:38" x14ac:dyDescent="0.25">
      <c r="AL888" s="11"/>
    </row>
    <row r="889" spans="38:38" x14ac:dyDescent="0.25">
      <c r="AL889" s="11"/>
    </row>
    <row r="890" spans="38:38" x14ac:dyDescent="0.25">
      <c r="AL890" s="11"/>
    </row>
    <row r="891" spans="38:38" x14ac:dyDescent="0.25">
      <c r="AL891" s="11"/>
    </row>
    <row r="892" spans="38:38" x14ac:dyDescent="0.25">
      <c r="AL892" s="11"/>
    </row>
    <row r="893" spans="38:38" x14ac:dyDescent="0.25">
      <c r="AL893" s="11"/>
    </row>
    <row r="894" spans="38:38" x14ac:dyDescent="0.25">
      <c r="AL894" s="11"/>
    </row>
    <row r="895" spans="38:38" x14ac:dyDescent="0.25">
      <c r="AL895" s="11"/>
    </row>
    <row r="896" spans="38:38" x14ac:dyDescent="0.25">
      <c r="AL896" s="11"/>
    </row>
    <row r="897" spans="38:38" x14ac:dyDescent="0.25">
      <c r="AL897" s="11"/>
    </row>
    <row r="898" spans="38:38" x14ac:dyDescent="0.25">
      <c r="AL898" s="11"/>
    </row>
    <row r="899" spans="38:38" x14ac:dyDescent="0.25">
      <c r="AL899" s="11"/>
    </row>
    <row r="900" spans="38:38" x14ac:dyDescent="0.25">
      <c r="AL900" s="11"/>
    </row>
    <row r="901" spans="38:38" x14ac:dyDescent="0.25">
      <c r="AL901" s="11"/>
    </row>
    <row r="902" spans="38:38" x14ac:dyDescent="0.25">
      <c r="AL902" s="11"/>
    </row>
    <row r="903" spans="38:38" x14ac:dyDescent="0.25">
      <c r="AL903" s="11"/>
    </row>
    <row r="904" spans="38:38" x14ac:dyDescent="0.25">
      <c r="AL904" s="11"/>
    </row>
    <row r="905" spans="38:38" x14ac:dyDescent="0.25">
      <c r="AL905" s="11"/>
    </row>
    <row r="906" spans="38:38" x14ac:dyDescent="0.25">
      <c r="AL906" s="11"/>
    </row>
    <row r="907" spans="38:38" x14ac:dyDescent="0.25">
      <c r="AL907" s="11"/>
    </row>
    <row r="908" spans="38:38" x14ac:dyDescent="0.25">
      <c r="AL908" s="11"/>
    </row>
    <row r="909" spans="38:38" x14ac:dyDescent="0.25">
      <c r="AL909" s="11"/>
    </row>
    <row r="910" spans="38:38" x14ac:dyDescent="0.25">
      <c r="AL910" s="11"/>
    </row>
    <row r="911" spans="38:38" x14ac:dyDescent="0.25">
      <c r="AL911" s="11"/>
    </row>
    <row r="912" spans="38:38" x14ac:dyDescent="0.25">
      <c r="AL912" s="11"/>
    </row>
    <row r="913" spans="38:38" x14ac:dyDescent="0.25">
      <c r="AL913" s="11"/>
    </row>
    <row r="914" spans="38:38" x14ac:dyDescent="0.25">
      <c r="AL914" s="11"/>
    </row>
    <row r="915" spans="38:38" x14ac:dyDescent="0.25">
      <c r="AL915" s="11"/>
    </row>
    <row r="916" spans="38:38" x14ac:dyDescent="0.25">
      <c r="AL916" s="11"/>
    </row>
    <row r="917" spans="38:38" x14ac:dyDescent="0.25">
      <c r="AL917" s="11"/>
    </row>
    <row r="918" spans="38:38" x14ac:dyDescent="0.25">
      <c r="AL918" s="11"/>
    </row>
    <row r="919" spans="38:38" x14ac:dyDescent="0.25">
      <c r="AL919" s="11"/>
    </row>
    <row r="920" spans="38:38" x14ac:dyDescent="0.25">
      <c r="AL920" s="11"/>
    </row>
    <row r="921" spans="38:38" x14ac:dyDescent="0.25">
      <c r="AL921" s="11"/>
    </row>
    <row r="922" spans="38:38" x14ac:dyDescent="0.25">
      <c r="AL922" s="11"/>
    </row>
    <row r="923" spans="38:38" x14ac:dyDescent="0.25">
      <c r="AL923" s="11"/>
    </row>
    <row r="924" spans="38:38" x14ac:dyDescent="0.25">
      <c r="AL924" s="11"/>
    </row>
    <row r="925" spans="38:38" x14ac:dyDescent="0.25">
      <c r="AL925" s="11"/>
    </row>
    <row r="926" spans="38:38" x14ac:dyDescent="0.25">
      <c r="AL926" s="11"/>
    </row>
    <row r="927" spans="38:38" x14ac:dyDescent="0.25">
      <c r="AL927" s="11"/>
    </row>
    <row r="928" spans="38:38" x14ac:dyDescent="0.25">
      <c r="AL928" s="11"/>
    </row>
    <row r="929" spans="38:38" x14ac:dyDescent="0.25">
      <c r="AL929" s="11"/>
    </row>
    <row r="930" spans="38:38" x14ac:dyDescent="0.25">
      <c r="AL930" s="11"/>
    </row>
    <row r="931" spans="38:38" x14ac:dyDescent="0.25">
      <c r="AL931" s="11"/>
    </row>
    <row r="932" spans="38:38" x14ac:dyDescent="0.25">
      <c r="AL932" s="11"/>
    </row>
    <row r="933" spans="38:38" x14ac:dyDescent="0.25">
      <c r="AL933" s="11"/>
    </row>
    <row r="934" spans="38:38" x14ac:dyDescent="0.25">
      <c r="AL934" s="11"/>
    </row>
    <row r="935" spans="38:38" x14ac:dyDescent="0.25">
      <c r="AL935" s="11"/>
    </row>
    <row r="936" spans="38:38" x14ac:dyDescent="0.25">
      <c r="AL936" s="11"/>
    </row>
    <row r="937" spans="38:38" x14ac:dyDescent="0.25">
      <c r="AL937" s="11"/>
    </row>
    <row r="938" spans="38:38" x14ac:dyDescent="0.25">
      <c r="AL938" s="11"/>
    </row>
    <row r="939" spans="38:38" x14ac:dyDescent="0.25">
      <c r="AL939" s="11"/>
    </row>
    <row r="940" spans="38:38" x14ac:dyDescent="0.25">
      <c r="AL940" s="11"/>
    </row>
    <row r="941" spans="38:38" x14ac:dyDescent="0.25">
      <c r="AL941" s="11"/>
    </row>
    <row r="942" spans="38:38" x14ac:dyDescent="0.25">
      <c r="AL942" s="11"/>
    </row>
    <row r="943" spans="38:38" x14ac:dyDescent="0.25">
      <c r="AL943" s="11"/>
    </row>
    <row r="944" spans="38:38" x14ac:dyDescent="0.25">
      <c r="AL944" s="11"/>
    </row>
    <row r="945" spans="38:38" x14ac:dyDescent="0.25">
      <c r="AL945" s="11"/>
    </row>
    <row r="946" spans="38:38" x14ac:dyDescent="0.25">
      <c r="AL946" s="11"/>
    </row>
    <row r="947" spans="38:38" x14ac:dyDescent="0.25">
      <c r="AL947" s="11"/>
    </row>
    <row r="948" spans="38:38" x14ac:dyDescent="0.25">
      <c r="AL948" s="11"/>
    </row>
    <row r="949" spans="38:38" x14ac:dyDescent="0.25">
      <c r="AL949" s="11"/>
    </row>
    <row r="950" spans="38:38" x14ac:dyDescent="0.25">
      <c r="AL950" s="11"/>
    </row>
    <row r="951" spans="38:38" x14ac:dyDescent="0.25">
      <c r="AL951" s="11"/>
    </row>
    <row r="952" spans="38:38" x14ac:dyDescent="0.25">
      <c r="AL952" s="11"/>
    </row>
    <row r="953" spans="38:38" x14ac:dyDescent="0.25">
      <c r="AL953" s="11"/>
    </row>
    <row r="954" spans="38:38" x14ac:dyDescent="0.25">
      <c r="AL954" s="11"/>
    </row>
    <row r="955" spans="38:38" x14ac:dyDescent="0.25">
      <c r="AL955" s="11"/>
    </row>
    <row r="956" spans="38:38" x14ac:dyDescent="0.25">
      <c r="AL956" s="11"/>
    </row>
    <row r="957" spans="38:38" x14ac:dyDescent="0.25">
      <c r="AL957" s="11"/>
    </row>
    <row r="958" spans="38:38" x14ac:dyDescent="0.25">
      <c r="AL958" s="11"/>
    </row>
    <row r="959" spans="38:38" x14ac:dyDescent="0.25">
      <c r="AL959" s="11"/>
    </row>
    <row r="960" spans="38:38" x14ac:dyDescent="0.25">
      <c r="AL960" s="11"/>
    </row>
    <row r="961" spans="38:38" x14ac:dyDescent="0.25">
      <c r="AL961" s="11"/>
    </row>
    <row r="962" spans="38:38" x14ac:dyDescent="0.25">
      <c r="AL962" s="11"/>
    </row>
    <row r="963" spans="38:38" x14ac:dyDescent="0.25">
      <c r="AL963" s="11"/>
    </row>
    <row r="964" spans="38:38" x14ac:dyDescent="0.25">
      <c r="AL964" s="11"/>
    </row>
    <row r="965" spans="38:38" x14ac:dyDescent="0.25">
      <c r="AL965" s="11"/>
    </row>
    <row r="966" spans="38:38" x14ac:dyDescent="0.25">
      <c r="AL966" s="11"/>
    </row>
    <row r="967" spans="38:38" x14ac:dyDescent="0.25">
      <c r="AL967" s="11"/>
    </row>
    <row r="968" spans="38:38" x14ac:dyDescent="0.25">
      <c r="AL968" s="11"/>
    </row>
    <row r="969" spans="38:38" x14ac:dyDescent="0.25">
      <c r="AL969" s="11"/>
    </row>
    <row r="970" spans="38:38" x14ac:dyDescent="0.25">
      <c r="AL970" s="11"/>
    </row>
    <row r="971" spans="38:38" x14ac:dyDescent="0.25">
      <c r="AL971" s="11"/>
    </row>
    <row r="972" spans="38:38" x14ac:dyDescent="0.25">
      <c r="AL972" s="11"/>
    </row>
    <row r="973" spans="38:38" x14ac:dyDescent="0.25">
      <c r="AL973" s="11"/>
    </row>
    <row r="974" spans="38:38" x14ac:dyDescent="0.25">
      <c r="AL974" s="11"/>
    </row>
    <row r="975" spans="38:38" x14ac:dyDescent="0.25">
      <c r="AL975" s="11"/>
    </row>
    <row r="976" spans="38:38" x14ac:dyDescent="0.25">
      <c r="AL976" s="11"/>
    </row>
    <row r="977" spans="38:38" x14ac:dyDescent="0.25">
      <c r="AL977" s="11"/>
    </row>
    <row r="978" spans="38:38" x14ac:dyDescent="0.25">
      <c r="AL978" s="11"/>
    </row>
    <row r="979" spans="38:38" x14ac:dyDescent="0.25">
      <c r="AL979" s="11"/>
    </row>
    <row r="980" spans="38:38" x14ac:dyDescent="0.25">
      <c r="AL980" s="11"/>
    </row>
    <row r="981" spans="38:38" x14ac:dyDescent="0.25">
      <c r="AL981" s="11"/>
    </row>
    <row r="982" spans="38:38" x14ac:dyDescent="0.25">
      <c r="AL982" s="11"/>
    </row>
    <row r="983" spans="38:38" x14ac:dyDescent="0.25">
      <c r="AL983" s="11"/>
    </row>
    <row r="984" spans="38:38" x14ac:dyDescent="0.25">
      <c r="AL984" s="11"/>
    </row>
    <row r="985" spans="38:38" x14ac:dyDescent="0.25">
      <c r="AL985" s="11"/>
    </row>
    <row r="986" spans="38:38" x14ac:dyDescent="0.25">
      <c r="AL986" s="11"/>
    </row>
    <row r="987" spans="38:38" x14ac:dyDescent="0.25">
      <c r="AL987" s="11"/>
    </row>
    <row r="988" spans="38:38" x14ac:dyDescent="0.25">
      <c r="AL988" s="11"/>
    </row>
    <row r="989" spans="38:38" x14ac:dyDescent="0.25">
      <c r="AL989" s="11"/>
    </row>
    <row r="990" spans="38:38" x14ac:dyDescent="0.25">
      <c r="AL990" s="11"/>
    </row>
    <row r="991" spans="38:38" x14ac:dyDescent="0.25">
      <c r="AL991" s="11"/>
    </row>
    <row r="992" spans="38:38" x14ac:dyDescent="0.25">
      <c r="AL992" s="11"/>
    </row>
    <row r="993" spans="38:38" x14ac:dyDescent="0.25">
      <c r="AL993" s="11"/>
    </row>
    <row r="994" spans="38:38" x14ac:dyDescent="0.25">
      <c r="AL994" s="11"/>
    </row>
    <row r="995" spans="38:38" x14ac:dyDescent="0.25">
      <c r="AL995" s="11"/>
    </row>
    <row r="996" spans="38:38" x14ac:dyDescent="0.25">
      <c r="AL996" s="11"/>
    </row>
    <row r="997" spans="38:38" x14ac:dyDescent="0.25">
      <c r="AL997" s="11"/>
    </row>
    <row r="998" spans="38:38" x14ac:dyDescent="0.25">
      <c r="AL998" s="11"/>
    </row>
    <row r="999" spans="38:38" x14ac:dyDescent="0.25">
      <c r="AL999" s="11"/>
    </row>
    <row r="1000" spans="38:38" x14ac:dyDescent="0.25">
      <c r="AL1000" s="11"/>
    </row>
    <row r="1001" spans="38:38" x14ac:dyDescent="0.25">
      <c r="AL1001" s="11"/>
    </row>
    <row r="1002" spans="38:38" x14ac:dyDescent="0.25">
      <c r="AL1002" s="11"/>
    </row>
    <row r="1003" spans="38:38" x14ac:dyDescent="0.25">
      <c r="AL1003" s="11"/>
    </row>
    <row r="1004" spans="38:38" x14ac:dyDescent="0.25">
      <c r="AL1004" s="11"/>
    </row>
    <row r="1005" spans="38:38" x14ac:dyDescent="0.25">
      <c r="AL1005" s="11"/>
    </row>
    <row r="1006" spans="38:38" x14ac:dyDescent="0.25">
      <c r="AL1006" s="11"/>
    </row>
    <row r="1007" spans="38:38" x14ac:dyDescent="0.25">
      <c r="AL1007" s="11"/>
    </row>
    <row r="1008" spans="38:38" x14ac:dyDescent="0.25">
      <c r="AL1008" s="11"/>
    </row>
    <row r="1009" spans="38:38" x14ac:dyDescent="0.25">
      <c r="AL1009" s="11"/>
    </row>
    <row r="1010" spans="38:38" x14ac:dyDescent="0.25">
      <c r="AL1010" s="11"/>
    </row>
    <row r="1011" spans="38:38" x14ac:dyDescent="0.25">
      <c r="AL1011" s="11"/>
    </row>
    <row r="1012" spans="38:38" x14ac:dyDescent="0.25">
      <c r="AL1012" s="11"/>
    </row>
    <row r="1013" spans="38:38" x14ac:dyDescent="0.25">
      <c r="AL1013" s="11"/>
    </row>
    <row r="1014" spans="38:38" x14ac:dyDescent="0.25">
      <c r="AL1014" s="11"/>
    </row>
    <row r="1015" spans="38:38" x14ac:dyDescent="0.25">
      <c r="AL1015" s="11"/>
    </row>
    <row r="1016" spans="38:38" x14ac:dyDescent="0.25">
      <c r="AL1016" s="11"/>
    </row>
    <row r="1017" spans="38:38" x14ac:dyDescent="0.25">
      <c r="AL1017" s="11"/>
    </row>
    <row r="1018" spans="38:38" x14ac:dyDescent="0.25">
      <c r="AL1018" s="11"/>
    </row>
    <row r="1019" spans="38:38" x14ac:dyDescent="0.25">
      <c r="AL1019" s="11"/>
    </row>
    <row r="1020" spans="38:38" x14ac:dyDescent="0.25">
      <c r="AL1020" s="11"/>
    </row>
    <row r="1021" spans="38:38" x14ac:dyDescent="0.25">
      <c r="AL1021" s="11"/>
    </row>
    <row r="1022" spans="38:38" x14ac:dyDescent="0.25">
      <c r="AL1022" s="11"/>
    </row>
    <row r="1023" spans="38:38" x14ac:dyDescent="0.25">
      <c r="AL1023" s="11"/>
    </row>
    <row r="1024" spans="38:38" x14ac:dyDescent="0.25">
      <c r="AL1024" s="11"/>
    </row>
    <row r="1025" spans="38:38" x14ac:dyDescent="0.25">
      <c r="AL1025" s="11"/>
    </row>
    <row r="1026" spans="38:38" x14ac:dyDescent="0.25">
      <c r="AL1026" s="11"/>
    </row>
    <row r="1027" spans="38:38" x14ac:dyDescent="0.25">
      <c r="AL1027" s="11"/>
    </row>
    <row r="1028" spans="38:38" x14ac:dyDescent="0.25">
      <c r="AL1028" s="11"/>
    </row>
    <row r="1029" spans="38:38" x14ac:dyDescent="0.25">
      <c r="AL1029" s="11"/>
    </row>
    <row r="1030" spans="38:38" x14ac:dyDescent="0.25">
      <c r="AL1030" s="11"/>
    </row>
    <row r="1031" spans="38:38" x14ac:dyDescent="0.25">
      <c r="AL1031" s="11"/>
    </row>
    <row r="1032" spans="38:38" x14ac:dyDescent="0.25">
      <c r="AL1032" s="11"/>
    </row>
    <row r="1033" spans="38:38" x14ac:dyDescent="0.25">
      <c r="AL1033" s="11"/>
    </row>
    <row r="1034" spans="38:38" x14ac:dyDescent="0.25">
      <c r="AL1034" s="11"/>
    </row>
    <row r="1035" spans="38:38" x14ac:dyDescent="0.25">
      <c r="AL1035" s="11"/>
    </row>
    <row r="1036" spans="38:38" x14ac:dyDescent="0.25">
      <c r="AL1036" s="11"/>
    </row>
    <row r="1037" spans="38:38" x14ac:dyDescent="0.25">
      <c r="AL1037" s="11"/>
    </row>
    <row r="1038" spans="38:38" x14ac:dyDescent="0.25">
      <c r="AL1038" s="11"/>
    </row>
    <row r="1039" spans="38:38" x14ac:dyDescent="0.25">
      <c r="AL1039" s="11"/>
    </row>
    <row r="1040" spans="38:38" x14ac:dyDescent="0.25">
      <c r="AL1040" s="11"/>
    </row>
    <row r="1041" spans="38:38" x14ac:dyDescent="0.25">
      <c r="AL1041" s="11"/>
    </row>
    <row r="1042" spans="38:38" x14ac:dyDescent="0.25">
      <c r="AL1042" s="11"/>
    </row>
    <row r="1043" spans="38:38" x14ac:dyDescent="0.25">
      <c r="AL1043" s="11"/>
    </row>
    <row r="1044" spans="38:38" x14ac:dyDescent="0.25">
      <c r="AL1044" s="11"/>
    </row>
    <row r="1045" spans="38:38" x14ac:dyDescent="0.25">
      <c r="AL1045" s="11"/>
    </row>
    <row r="1046" spans="38:38" x14ac:dyDescent="0.25">
      <c r="AL1046" s="11"/>
    </row>
    <row r="1047" spans="38:38" x14ac:dyDescent="0.25">
      <c r="AL1047" s="11"/>
    </row>
    <row r="1048" spans="38:38" x14ac:dyDescent="0.25">
      <c r="AL1048" s="11"/>
    </row>
    <row r="1049" spans="38:38" x14ac:dyDescent="0.25">
      <c r="AL1049" s="11"/>
    </row>
    <row r="1050" spans="38:38" x14ac:dyDescent="0.25">
      <c r="AL1050" s="11"/>
    </row>
    <row r="1051" spans="38:38" x14ac:dyDescent="0.25">
      <c r="AL1051" s="11"/>
    </row>
    <row r="1052" spans="38:38" x14ac:dyDescent="0.25">
      <c r="AL1052" s="11"/>
    </row>
    <row r="1053" spans="38:38" x14ac:dyDescent="0.25">
      <c r="AL1053" s="11"/>
    </row>
    <row r="1054" spans="38:38" x14ac:dyDescent="0.25">
      <c r="AL1054" s="11"/>
    </row>
    <row r="1055" spans="38:38" x14ac:dyDescent="0.25">
      <c r="AL1055" s="11"/>
    </row>
    <row r="1056" spans="38:38" x14ac:dyDescent="0.25">
      <c r="AL1056" s="11"/>
    </row>
    <row r="1057" spans="38:38" x14ac:dyDescent="0.25">
      <c r="AL1057" s="11"/>
    </row>
    <row r="1058" spans="38:38" x14ac:dyDescent="0.25">
      <c r="AL1058" s="11"/>
    </row>
    <row r="1059" spans="38:38" x14ac:dyDescent="0.25">
      <c r="AL1059" s="11"/>
    </row>
    <row r="1060" spans="38:38" x14ac:dyDescent="0.25">
      <c r="AL1060" s="11"/>
    </row>
    <row r="1061" spans="38:38" x14ac:dyDescent="0.25">
      <c r="AL1061" s="11"/>
    </row>
    <row r="1062" spans="38:38" x14ac:dyDescent="0.25">
      <c r="AL1062" s="11"/>
    </row>
    <row r="1063" spans="38:38" x14ac:dyDescent="0.25">
      <c r="AL1063" s="11"/>
    </row>
    <row r="1064" spans="38:38" x14ac:dyDescent="0.25">
      <c r="AL1064" s="11"/>
    </row>
    <row r="1065" spans="38:38" x14ac:dyDescent="0.25">
      <c r="AL1065" s="11"/>
    </row>
    <row r="1066" spans="38:38" x14ac:dyDescent="0.25">
      <c r="AL1066" s="11"/>
    </row>
    <row r="1067" spans="38:38" x14ac:dyDescent="0.25">
      <c r="AL1067" s="11"/>
    </row>
    <row r="1068" spans="38:38" x14ac:dyDescent="0.25">
      <c r="AL1068" s="11"/>
    </row>
    <row r="1069" spans="38:38" x14ac:dyDescent="0.25">
      <c r="AL1069" s="11"/>
    </row>
    <row r="1070" spans="38:38" x14ac:dyDescent="0.25">
      <c r="AL1070" s="11"/>
    </row>
    <row r="1071" spans="38:38" x14ac:dyDescent="0.25">
      <c r="AL1071" s="11"/>
    </row>
    <row r="1072" spans="38:38" x14ac:dyDescent="0.25">
      <c r="AL1072" s="11"/>
    </row>
    <row r="1073" spans="38:38" x14ac:dyDescent="0.25">
      <c r="AL1073" s="11"/>
    </row>
    <row r="1074" spans="38:38" x14ac:dyDescent="0.25">
      <c r="AL1074" s="11"/>
    </row>
    <row r="1075" spans="38:38" x14ac:dyDescent="0.25">
      <c r="AL1075" s="11"/>
    </row>
    <row r="1076" spans="38:38" x14ac:dyDescent="0.25">
      <c r="AL1076" s="11"/>
    </row>
    <row r="1077" spans="38:38" x14ac:dyDescent="0.25">
      <c r="AL1077" s="11"/>
    </row>
    <row r="1078" spans="38:38" x14ac:dyDescent="0.25">
      <c r="AL1078" s="11"/>
    </row>
    <row r="1079" spans="38:38" x14ac:dyDescent="0.25">
      <c r="AL1079" s="11"/>
    </row>
    <row r="1080" spans="38:38" x14ac:dyDescent="0.25">
      <c r="AL1080" s="11"/>
    </row>
    <row r="1081" spans="38:38" x14ac:dyDescent="0.25">
      <c r="AL1081" s="11"/>
    </row>
    <row r="1082" spans="38:38" x14ac:dyDescent="0.25">
      <c r="AL1082" s="11"/>
    </row>
    <row r="1083" spans="38:38" x14ac:dyDescent="0.25">
      <c r="AL1083" s="11"/>
    </row>
    <row r="1084" spans="38:38" x14ac:dyDescent="0.25">
      <c r="AL1084" s="11"/>
    </row>
    <row r="1085" spans="38:38" x14ac:dyDescent="0.25">
      <c r="AL1085" s="11"/>
    </row>
    <row r="1086" spans="38:38" x14ac:dyDescent="0.25">
      <c r="AL1086" s="11"/>
    </row>
    <row r="1087" spans="38:38" x14ac:dyDescent="0.25">
      <c r="AL1087" s="11"/>
    </row>
    <row r="1088" spans="38:38" x14ac:dyDescent="0.25">
      <c r="AL1088" s="11"/>
    </row>
    <row r="1089" spans="38:38" x14ac:dyDescent="0.25">
      <c r="AL1089" s="11"/>
    </row>
    <row r="1090" spans="38:38" x14ac:dyDescent="0.25">
      <c r="AL1090" s="11"/>
    </row>
    <row r="1091" spans="38:38" x14ac:dyDescent="0.25">
      <c r="AL1091" s="11"/>
    </row>
    <row r="1092" spans="38:38" x14ac:dyDescent="0.25">
      <c r="AL1092" s="11"/>
    </row>
    <row r="1093" spans="38:38" x14ac:dyDescent="0.25">
      <c r="AL1093" s="11"/>
    </row>
    <row r="1094" spans="38:38" x14ac:dyDescent="0.25">
      <c r="AL1094" s="11"/>
    </row>
    <row r="1095" spans="38:38" x14ac:dyDescent="0.25">
      <c r="AL1095" s="11"/>
    </row>
    <row r="1096" spans="38:38" x14ac:dyDescent="0.25">
      <c r="AL1096" s="11"/>
    </row>
    <row r="1097" spans="38:38" x14ac:dyDescent="0.25">
      <c r="AL1097" s="11"/>
    </row>
    <row r="1098" spans="38:38" x14ac:dyDescent="0.25">
      <c r="AL1098" s="11"/>
    </row>
    <row r="1099" spans="38:38" x14ac:dyDescent="0.25">
      <c r="AL1099" s="11"/>
    </row>
    <row r="1100" spans="38:38" x14ac:dyDescent="0.25">
      <c r="AL1100" s="11"/>
    </row>
    <row r="1101" spans="38:38" x14ac:dyDescent="0.25">
      <c r="AL1101" s="11"/>
    </row>
    <row r="1102" spans="38:38" x14ac:dyDescent="0.25">
      <c r="AL1102" s="11"/>
    </row>
    <row r="1103" spans="38:38" x14ac:dyDescent="0.25">
      <c r="AL1103" s="11"/>
    </row>
    <row r="1104" spans="38:38" x14ac:dyDescent="0.25">
      <c r="AL1104" s="11"/>
    </row>
    <row r="1105" spans="38:38" x14ac:dyDescent="0.25">
      <c r="AL1105" s="11"/>
    </row>
    <row r="1106" spans="38:38" x14ac:dyDescent="0.25">
      <c r="AL1106" s="11"/>
    </row>
    <row r="1107" spans="38:38" x14ac:dyDescent="0.25">
      <c r="AL1107" s="11"/>
    </row>
    <row r="1108" spans="38:38" x14ac:dyDescent="0.25">
      <c r="AL1108" s="11"/>
    </row>
    <row r="1109" spans="38:38" x14ac:dyDescent="0.25">
      <c r="AL1109" s="11"/>
    </row>
    <row r="1110" spans="38:38" x14ac:dyDescent="0.25">
      <c r="AL1110" s="11"/>
    </row>
    <row r="1111" spans="38:38" x14ac:dyDescent="0.25">
      <c r="AL1111" s="11"/>
    </row>
    <row r="1112" spans="38:38" x14ac:dyDescent="0.25">
      <c r="AL1112" s="11"/>
    </row>
    <row r="1113" spans="38:38" x14ac:dyDescent="0.25">
      <c r="AL1113" s="11"/>
    </row>
    <row r="1114" spans="38:38" x14ac:dyDescent="0.25">
      <c r="AL1114" s="11"/>
    </row>
    <row r="1115" spans="38:38" x14ac:dyDescent="0.25">
      <c r="AL1115" s="11"/>
    </row>
    <row r="1116" spans="38:38" x14ac:dyDescent="0.25">
      <c r="AL1116" s="11"/>
    </row>
    <row r="1117" spans="38:38" x14ac:dyDescent="0.25">
      <c r="AL1117" s="11"/>
    </row>
    <row r="1118" spans="38:38" x14ac:dyDescent="0.25">
      <c r="AL1118" s="11"/>
    </row>
    <row r="1119" spans="38:38" x14ac:dyDescent="0.25">
      <c r="AL1119" s="11"/>
    </row>
    <row r="1120" spans="38:38" x14ac:dyDescent="0.25">
      <c r="AL1120" s="11"/>
    </row>
    <row r="1121" spans="38:38" x14ac:dyDescent="0.25">
      <c r="AL1121" s="11"/>
    </row>
    <row r="1122" spans="38:38" x14ac:dyDescent="0.25">
      <c r="AL1122" s="11"/>
    </row>
    <row r="1123" spans="38:38" x14ac:dyDescent="0.25">
      <c r="AL1123" s="11"/>
    </row>
    <row r="1124" spans="38:38" x14ac:dyDescent="0.25">
      <c r="AL1124" s="11"/>
    </row>
    <row r="1125" spans="38:38" x14ac:dyDescent="0.25">
      <c r="AL1125" s="11"/>
    </row>
    <row r="1126" spans="38:38" x14ac:dyDescent="0.25">
      <c r="AL1126" s="11"/>
    </row>
    <row r="1127" spans="38:38" x14ac:dyDescent="0.25">
      <c r="AL1127" s="11"/>
    </row>
    <row r="1128" spans="38:38" x14ac:dyDescent="0.25">
      <c r="AL1128" s="11"/>
    </row>
    <row r="1129" spans="38:38" x14ac:dyDescent="0.25">
      <c r="AL1129" s="11"/>
    </row>
    <row r="1130" spans="38:38" x14ac:dyDescent="0.25">
      <c r="AL1130" s="11"/>
    </row>
    <row r="1131" spans="38:38" x14ac:dyDescent="0.25">
      <c r="AL1131" s="11"/>
    </row>
    <row r="1132" spans="38:38" x14ac:dyDescent="0.25">
      <c r="AL1132" s="11"/>
    </row>
    <row r="1133" spans="38:38" x14ac:dyDescent="0.25">
      <c r="AL1133" s="11"/>
    </row>
    <row r="1134" spans="38:38" x14ac:dyDescent="0.25">
      <c r="AL1134" s="11"/>
    </row>
    <row r="1135" spans="38:38" x14ac:dyDescent="0.25">
      <c r="AL1135" s="11"/>
    </row>
    <row r="1136" spans="38:38" x14ac:dyDescent="0.25">
      <c r="AL1136" s="11"/>
    </row>
    <row r="1137" spans="38:38" x14ac:dyDescent="0.25">
      <c r="AL1137" s="11"/>
    </row>
    <row r="1138" spans="38:38" x14ac:dyDescent="0.25">
      <c r="AL1138" s="11"/>
    </row>
    <row r="1139" spans="38:38" x14ac:dyDescent="0.25">
      <c r="AL1139" s="11"/>
    </row>
    <row r="1140" spans="38:38" x14ac:dyDescent="0.25">
      <c r="AL1140" s="11"/>
    </row>
    <row r="1141" spans="38:38" x14ac:dyDescent="0.25">
      <c r="AL1141" s="11"/>
    </row>
    <row r="1142" spans="38:38" x14ac:dyDescent="0.25">
      <c r="AL1142" s="11"/>
    </row>
    <row r="1143" spans="38:38" x14ac:dyDescent="0.25">
      <c r="AL1143" s="11"/>
    </row>
    <row r="1144" spans="38:38" x14ac:dyDescent="0.25">
      <c r="AL1144" s="11"/>
    </row>
    <row r="1145" spans="38:38" x14ac:dyDescent="0.25">
      <c r="AL1145" s="11"/>
    </row>
    <row r="1146" spans="38:38" x14ac:dyDescent="0.25">
      <c r="AL1146" s="11"/>
    </row>
    <row r="1147" spans="38:38" x14ac:dyDescent="0.25">
      <c r="AL1147" s="11"/>
    </row>
    <row r="1148" spans="38:38" x14ac:dyDescent="0.25">
      <c r="AL1148" s="11"/>
    </row>
    <row r="1149" spans="38:38" x14ac:dyDescent="0.25">
      <c r="AL1149" s="11"/>
    </row>
    <row r="1150" spans="38:38" x14ac:dyDescent="0.25">
      <c r="AL1150" s="11"/>
    </row>
    <row r="1151" spans="38:38" x14ac:dyDescent="0.25">
      <c r="AL1151" s="11"/>
    </row>
    <row r="1152" spans="38:38" x14ac:dyDescent="0.25">
      <c r="AL1152" s="11"/>
    </row>
    <row r="1153" spans="38:38" x14ac:dyDescent="0.25">
      <c r="AL1153" s="11"/>
    </row>
    <row r="1154" spans="38:38" x14ac:dyDescent="0.25">
      <c r="AL1154" s="11"/>
    </row>
    <row r="1155" spans="38:38" x14ac:dyDescent="0.25">
      <c r="AL1155" s="11"/>
    </row>
    <row r="1156" spans="38:38" x14ac:dyDescent="0.25">
      <c r="AL1156" s="11"/>
    </row>
    <row r="1157" spans="38:38" x14ac:dyDescent="0.25">
      <c r="AL1157" s="11"/>
    </row>
    <row r="1158" spans="38:38" x14ac:dyDescent="0.25">
      <c r="AL1158" s="11"/>
    </row>
    <row r="1159" spans="38:38" x14ac:dyDescent="0.25">
      <c r="AL1159" s="11"/>
    </row>
    <row r="1160" spans="38:38" x14ac:dyDescent="0.25">
      <c r="AL1160" s="11"/>
    </row>
    <row r="1161" spans="38:38" x14ac:dyDescent="0.25">
      <c r="AL1161" s="11"/>
    </row>
    <row r="1162" spans="38:38" x14ac:dyDescent="0.25">
      <c r="AL1162" s="11"/>
    </row>
    <row r="1163" spans="38:38" x14ac:dyDescent="0.25">
      <c r="AL1163" s="11"/>
    </row>
    <row r="1164" spans="38:38" x14ac:dyDescent="0.25">
      <c r="AL1164" s="11"/>
    </row>
    <row r="1165" spans="38:38" x14ac:dyDescent="0.25">
      <c r="AL1165" s="11"/>
    </row>
    <row r="1166" spans="38:38" x14ac:dyDescent="0.25">
      <c r="AL1166" s="11"/>
    </row>
    <row r="1167" spans="38:38" x14ac:dyDescent="0.25">
      <c r="AL1167" s="11"/>
    </row>
    <row r="1168" spans="38:38" x14ac:dyDescent="0.25">
      <c r="AL1168" s="11"/>
    </row>
    <row r="1169" spans="38:38" x14ac:dyDescent="0.25">
      <c r="AL1169" s="11"/>
    </row>
    <row r="1170" spans="38:38" x14ac:dyDescent="0.25">
      <c r="AL1170" s="11"/>
    </row>
    <row r="1171" spans="38:38" x14ac:dyDescent="0.25">
      <c r="AL1171" s="11"/>
    </row>
    <row r="1172" spans="38:38" x14ac:dyDescent="0.25">
      <c r="AL1172" s="11"/>
    </row>
    <row r="1173" spans="38:38" x14ac:dyDescent="0.25">
      <c r="AL1173" s="11"/>
    </row>
    <row r="1174" spans="38:38" x14ac:dyDescent="0.25">
      <c r="AL1174" s="11"/>
    </row>
    <row r="1175" spans="38:38" x14ac:dyDescent="0.25">
      <c r="AL1175" s="11"/>
    </row>
    <row r="1176" spans="38:38" x14ac:dyDescent="0.25">
      <c r="AL1176" s="11"/>
    </row>
    <row r="1177" spans="38:38" x14ac:dyDescent="0.25">
      <c r="AL1177" s="11"/>
    </row>
    <row r="1178" spans="38:38" x14ac:dyDescent="0.25">
      <c r="AL1178" s="11"/>
    </row>
    <row r="1179" spans="38:38" x14ac:dyDescent="0.25">
      <c r="AL1179" s="11"/>
    </row>
    <row r="1180" spans="38:38" x14ac:dyDescent="0.25">
      <c r="AL1180" s="11"/>
    </row>
    <row r="1181" spans="38:38" x14ac:dyDescent="0.25">
      <c r="AL1181" s="11"/>
    </row>
    <row r="1182" spans="38:38" x14ac:dyDescent="0.25">
      <c r="AL1182" s="11"/>
    </row>
    <row r="1183" spans="38:38" x14ac:dyDescent="0.25">
      <c r="AL1183" s="11"/>
    </row>
    <row r="1184" spans="38:38" x14ac:dyDescent="0.25">
      <c r="AL1184" s="11"/>
    </row>
    <row r="1185" spans="38:38" x14ac:dyDescent="0.25">
      <c r="AL1185" s="11"/>
    </row>
    <row r="1186" spans="38:38" x14ac:dyDescent="0.25">
      <c r="AL1186" s="11"/>
    </row>
    <row r="1187" spans="38:38" x14ac:dyDescent="0.25">
      <c r="AL1187" s="11"/>
    </row>
    <row r="1188" spans="38:38" x14ac:dyDescent="0.25">
      <c r="AL1188" s="11"/>
    </row>
    <row r="1189" spans="38:38" x14ac:dyDescent="0.25">
      <c r="AL1189" s="11"/>
    </row>
    <row r="1190" spans="38:38" x14ac:dyDescent="0.25">
      <c r="AL1190" s="11"/>
    </row>
    <row r="1191" spans="38:38" x14ac:dyDescent="0.25">
      <c r="AL1191" s="11"/>
    </row>
    <row r="1192" spans="38:38" x14ac:dyDescent="0.25">
      <c r="AL1192" s="11"/>
    </row>
    <row r="1193" spans="38:38" x14ac:dyDescent="0.25">
      <c r="AL1193" s="11"/>
    </row>
    <row r="1194" spans="38:38" x14ac:dyDescent="0.25">
      <c r="AL1194" s="11"/>
    </row>
    <row r="1195" spans="38:38" x14ac:dyDescent="0.25">
      <c r="AL1195" s="11"/>
    </row>
    <row r="1196" spans="38:38" x14ac:dyDescent="0.25">
      <c r="AL1196" s="11"/>
    </row>
    <row r="1197" spans="38:38" x14ac:dyDescent="0.25">
      <c r="AL1197" s="11"/>
    </row>
    <row r="1198" spans="38:38" x14ac:dyDescent="0.25">
      <c r="AL1198" s="11"/>
    </row>
    <row r="1199" spans="38:38" x14ac:dyDescent="0.25">
      <c r="AL1199" s="11"/>
    </row>
    <row r="1200" spans="38:38" x14ac:dyDescent="0.25">
      <c r="AL1200" s="11"/>
    </row>
    <row r="1201" spans="38:38" x14ac:dyDescent="0.25">
      <c r="AL1201" s="11"/>
    </row>
    <row r="1202" spans="38:38" x14ac:dyDescent="0.25">
      <c r="AL1202" s="11"/>
    </row>
    <row r="1203" spans="38:38" x14ac:dyDescent="0.25">
      <c r="AL1203" s="11"/>
    </row>
    <row r="1204" spans="38:38" x14ac:dyDescent="0.25">
      <c r="AL1204" s="11"/>
    </row>
    <row r="1205" spans="38:38" x14ac:dyDescent="0.25">
      <c r="AL1205" s="11"/>
    </row>
    <row r="1206" spans="38:38" x14ac:dyDescent="0.25">
      <c r="AL1206" s="11"/>
    </row>
    <row r="1207" spans="38:38" x14ac:dyDescent="0.25">
      <c r="AL1207" s="11"/>
    </row>
    <row r="1208" spans="38:38" x14ac:dyDescent="0.25">
      <c r="AL1208" s="11"/>
    </row>
    <row r="1209" spans="38:38" x14ac:dyDescent="0.25">
      <c r="AL1209" s="11"/>
    </row>
    <row r="1210" spans="38:38" x14ac:dyDescent="0.25">
      <c r="AL1210" s="11"/>
    </row>
    <row r="1211" spans="38:38" x14ac:dyDescent="0.25">
      <c r="AL1211" s="11"/>
    </row>
    <row r="1212" spans="38:38" x14ac:dyDescent="0.25">
      <c r="AL1212" s="11"/>
    </row>
    <row r="1213" spans="38:38" x14ac:dyDescent="0.25">
      <c r="AL1213" s="11"/>
    </row>
    <row r="1214" spans="38:38" x14ac:dyDescent="0.25">
      <c r="AL1214" s="11"/>
    </row>
    <row r="1215" spans="38:38" x14ac:dyDescent="0.25">
      <c r="AL1215" s="11"/>
    </row>
    <row r="1216" spans="38:38" x14ac:dyDescent="0.25">
      <c r="AL1216" s="11"/>
    </row>
    <row r="1217" spans="38:38" x14ac:dyDescent="0.25">
      <c r="AL1217" s="11"/>
    </row>
    <row r="1218" spans="38:38" x14ac:dyDescent="0.25">
      <c r="AL1218" s="11"/>
    </row>
    <row r="1219" spans="38:38" x14ac:dyDescent="0.25">
      <c r="AL1219" s="11"/>
    </row>
    <row r="1220" spans="38:38" x14ac:dyDescent="0.25">
      <c r="AL1220" s="11"/>
    </row>
    <row r="1221" spans="38:38" x14ac:dyDescent="0.25">
      <c r="AL1221" s="11"/>
    </row>
    <row r="1222" spans="38:38" x14ac:dyDescent="0.25">
      <c r="AL1222" s="11"/>
    </row>
    <row r="1223" spans="38:38" x14ac:dyDescent="0.25">
      <c r="AL1223" s="11"/>
    </row>
    <row r="1224" spans="38:38" x14ac:dyDescent="0.25">
      <c r="AL1224" s="11"/>
    </row>
    <row r="1225" spans="38:38" x14ac:dyDescent="0.25">
      <c r="AL1225" s="11"/>
    </row>
    <row r="1226" spans="38:38" x14ac:dyDescent="0.25">
      <c r="AL1226" s="11"/>
    </row>
    <row r="1227" spans="38:38" x14ac:dyDescent="0.25">
      <c r="AL1227" s="11"/>
    </row>
    <row r="1228" spans="38:38" x14ac:dyDescent="0.25">
      <c r="AL1228" s="11"/>
    </row>
    <row r="1229" spans="38:38" x14ac:dyDescent="0.25">
      <c r="AL1229" s="11"/>
    </row>
    <row r="1230" spans="38:38" x14ac:dyDescent="0.25">
      <c r="AL1230" s="11"/>
    </row>
    <row r="1231" spans="38:38" x14ac:dyDescent="0.25">
      <c r="AL1231" s="11"/>
    </row>
    <row r="1232" spans="38:38" x14ac:dyDescent="0.25">
      <c r="AL1232" s="11"/>
    </row>
    <row r="1233" spans="38:38" x14ac:dyDescent="0.25">
      <c r="AL1233" s="11"/>
    </row>
    <row r="1234" spans="38:38" x14ac:dyDescent="0.25">
      <c r="AL1234" s="11"/>
    </row>
    <row r="1235" spans="38:38" x14ac:dyDescent="0.25">
      <c r="AL1235" s="11"/>
    </row>
    <row r="1236" spans="38:38" x14ac:dyDescent="0.25">
      <c r="AL1236" s="11"/>
    </row>
    <row r="1237" spans="38:38" x14ac:dyDescent="0.25">
      <c r="AL1237" s="11"/>
    </row>
    <row r="1238" spans="38:38" x14ac:dyDescent="0.25">
      <c r="AL1238" s="11"/>
    </row>
    <row r="1239" spans="38:38" x14ac:dyDescent="0.25">
      <c r="AL1239" s="11"/>
    </row>
    <row r="1240" spans="38:38" x14ac:dyDescent="0.25">
      <c r="AL1240" s="11"/>
    </row>
    <row r="1241" spans="38:38" x14ac:dyDescent="0.25">
      <c r="AL1241" s="11"/>
    </row>
    <row r="1242" spans="38:38" x14ac:dyDescent="0.25">
      <c r="AL1242" s="11"/>
    </row>
    <row r="1243" spans="38:38" x14ac:dyDescent="0.25">
      <c r="AL1243" s="11"/>
    </row>
    <row r="1244" spans="38:38" x14ac:dyDescent="0.25">
      <c r="AL1244" s="11"/>
    </row>
    <row r="1245" spans="38:38" x14ac:dyDescent="0.25">
      <c r="AL1245" s="11"/>
    </row>
    <row r="1246" spans="38:38" x14ac:dyDescent="0.25">
      <c r="AL1246" s="11"/>
    </row>
    <row r="1247" spans="38:38" x14ac:dyDescent="0.25">
      <c r="AL1247" s="11"/>
    </row>
    <row r="1248" spans="38:38" x14ac:dyDescent="0.25">
      <c r="AL1248" s="11"/>
    </row>
    <row r="1249" spans="38:38" x14ac:dyDescent="0.25">
      <c r="AL1249" s="11"/>
    </row>
    <row r="1250" spans="38:38" x14ac:dyDescent="0.25">
      <c r="AL1250" s="11"/>
    </row>
    <row r="1251" spans="38:38" x14ac:dyDescent="0.25">
      <c r="AL1251" s="11"/>
    </row>
    <row r="1252" spans="38:38" x14ac:dyDescent="0.25">
      <c r="AL1252" s="11"/>
    </row>
    <row r="1253" spans="38:38" x14ac:dyDescent="0.25">
      <c r="AL1253" s="11"/>
    </row>
    <row r="1254" spans="38:38" x14ac:dyDescent="0.25">
      <c r="AL1254" s="11"/>
    </row>
    <row r="1255" spans="38:38" x14ac:dyDescent="0.25">
      <c r="AL1255" s="11"/>
    </row>
    <row r="1256" spans="38:38" x14ac:dyDescent="0.25">
      <c r="AL1256" s="11"/>
    </row>
    <row r="1257" spans="38:38" x14ac:dyDescent="0.25">
      <c r="AL1257" s="11"/>
    </row>
    <row r="1258" spans="38:38" x14ac:dyDescent="0.25">
      <c r="AL1258" s="11"/>
    </row>
    <row r="1259" spans="38:38" x14ac:dyDescent="0.25">
      <c r="AL1259" s="11"/>
    </row>
    <row r="1260" spans="38:38" x14ac:dyDescent="0.25">
      <c r="AL1260" s="11"/>
    </row>
    <row r="1261" spans="38:38" x14ac:dyDescent="0.25">
      <c r="AL1261" s="11"/>
    </row>
    <row r="1262" spans="38:38" x14ac:dyDescent="0.25">
      <c r="AL1262" s="11"/>
    </row>
    <row r="1263" spans="38:38" x14ac:dyDescent="0.25">
      <c r="AL1263" s="11"/>
    </row>
    <row r="1264" spans="38:38" x14ac:dyDescent="0.25">
      <c r="AL1264" s="11"/>
    </row>
    <row r="1265" spans="38:38" x14ac:dyDescent="0.25">
      <c r="AL1265" s="11"/>
    </row>
    <row r="1266" spans="38:38" x14ac:dyDescent="0.25">
      <c r="AL1266" s="11"/>
    </row>
    <row r="1267" spans="38:38" x14ac:dyDescent="0.25">
      <c r="AL1267" s="11"/>
    </row>
    <row r="1268" spans="38:38" x14ac:dyDescent="0.25">
      <c r="AL1268" s="11"/>
    </row>
    <row r="1269" spans="38:38" x14ac:dyDescent="0.25">
      <c r="AL1269" s="11"/>
    </row>
    <row r="1270" spans="38:38" x14ac:dyDescent="0.25">
      <c r="AL1270" s="11"/>
    </row>
    <row r="1271" spans="38:38" x14ac:dyDescent="0.25">
      <c r="AL1271" s="11"/>
    </row>
    <row r="1272" spans="38:38" x14ac:dyDescent="0.25">
      <c r="AL1272" s="11"/>
    </row>
    <row r="1273" spans="38:38" x14ac:dyDescent="0.25">
      <c r="AL1273" s="11"/>
    </row>
    <row r="1274" spans="38:38" x14ac:dyDescent="0.25">
      <c r="AL1274" s="11"/>
    </row>
    <row r="1275" spans="38:38" x14ac:dyDescent="0.25">
      <c r="AL1275" s="11"/>
    </row>
    <row r="1276" spans="38:38" x14ac:dyDescent="0.25">
      <c r="AL1276" s="11"/>
    </row>
    <row r="1277" spans="38:38" x14ac:dyDescent="0.25">
      <c r="AL1277" s="11"/>
    </row>
    <row r="1278" spans="38:38" x14ac:dyDescent="0.25">
      <c r="AL1278" s="11"/>
    </row>
    <row r="1279" spans="38:38" x14ac:dyDescent="0.25">
      <c r="AL1279" s="11"/>
    </row>
    <row r="1280" spans="38:38" x14ac:dyDescent="0.25">
      <c r="AL1280" s="11"/>
    </row>
    <row r="1281" spans="38:38" x14ac:dyDescent="0.25">
      <c r="AL1281" s="11"/>
    </row>
    <row r="1282" spans="38:38" x14ac:dyDescent="0.25">
      <c r="AL1282" s="11"/>
    </row>
    <row r="1283" spans="38:38" x14ac:dyDescent="0.25">
      <c r="AL1283" s="11"/>
    </row>
    <row r="1284" spans="38:38" x14ac:dyDescent="0.25">
      <c r="AL1284" s="11"/>
    </row>
    <row r="1285" spans="38:38" x14ac:dyDescent="0.25">
      <c r="AL1285" s="11"/>
    </row>
    <row r="1286" spans="38:38" x14ac:dyDescent="0.25">
      <c r="AL1286" s="11"/>
    </row>
    <row r="1287" spans="38:38" x14ac:dyDescent="0.25">
      <c r="AL1287" s="11"/>
    </row>
    <row r="1288" spans="38:38" x14ac:dyDescent="0.25">
      <c r="AL1288" s="11"/>
    </row>
    <row r="1289" spans="38:38" x14ac:dyDescent="0.25">
      <c r="AL1289" s="11"/>
    </row>
    <row r="1290" spans="38:38" x14ac:dyDescent="0.25">
      <c r="AL1290" s="11"/>
    </row>
    <row r="1291" spans="38:38" x14ac:dyDescent="0.25">
      <c r="AL1291" s="11"/>
    </row>
    <row r="1292" spans="38:38" x14ac:dyDescent="0.25">
      <c r="AL1292" s="11"/>
    </row>
    <row r="1293" spans="38:38" x14ac:dyDescent="0.25">
      <c r="AL1293" s="11"/>
    </row>
    <row r="1294" spans="38:38" x14ac:dyDescent="0.25">
      <c r="AL1294" s="11"/>
    </row>
    <row r="1295" spans="38:38" x14ac:dyDescent="0.25">
      <c r="AL1295" s="11"/>
    </row>
    <row r="1296" spans="38:38" x14ac:dyDescent="0.25">
      <c r="AL1296" s="11"/>
    </row>
    <row r="1297" spans="38:38" x14ac:dyDescent="0.25">
      <c r="AL1297" s="11"/>
    </row>
    <row r="1298" spans="38:38" x14ac:dyDescent="0.25">
      <c r="AL1298" s="11"/>
    </row>
    <row r="1299" spans="38:38" x14ac:dyDescent="0.25">
      <c r="AL1299" s="11"/>
    </row>
    <row r="1300" spans="38:38" x14ac:dyDescent="0.25">
      <c r="AL1300" s="11"/>
    </row>
    <row r="1301" spans="38:38" x14ac:dyDescent="0.25">
      <c r="AL1301" s="11"/>
    </row>
    <row r="1302" spans="38:38" x14ac:dyDescent="0.25">
      <c r="AL1302" s="11"/>
    </row>
    <row r="1303" spans="38:38" x14ac:dyDescent="0.25">
      <c r="AL1303" s="11"/>
    </row>
    <row r="1304" spans="38:38" x14ac:dyDescent="0.25">
      <c r="AL1304" s="11"/>
    </row>
    <row r="1305" spans="38:38" x14ac:dyDescent="0.25">
      <c r="AL1305" s="11"/>
    </row>
    <row r="1306" spans="38:38" x14ac:dyDescent="0.25">
      <c r="AL1306" s="11"/>
    </row>
    <row r="1307" spans="38:38" x14ac:dyDescent="0.25">
      <c r="AL1307" s="11"/>
    </row>
    <row r="1308" spans="38:38" x14ac:dyDescent="0.25">
      <c r="AL1308" s="11"/>
    </row>
    <row r="1309" spans="38:38" x14ac:dyDescent="0.25">
      <c r="AL1309" s="11"/>
    </row>
    <row r="1310" spans="38:38" x14ac:dyDescent="0.25">
      <c r="AL1310" s="11"/>
    </row>
    <row r="1311" spans="38:38" x14ac:dyDescent="0.25">
      <c r="AL1311" s="11"/>
    </row>
    <row r="1312" spans="38:38" x14ac:dyDescent="0.25">
      <c r="AL1312" s="11"/>
    </row>
    <row r="1313" spans="38:38" x14ac:dyDescent="0.25">
      <c r="AL1313" s="11"/>
    </row>
    <row r="1314" spans="38:38" x14ac:dyDescent="0.25">
      <c r="AL1314" s="11"/>
    </row>
    <row r="1315" spans="38:38" x14ac:dyDescent="0.25">
      <c r="AL1315" s="11"/>
    </row>
    <row r="1316" spans="38:38" x14ac:dyDescent="0.25">
      <c r="AL1316" s="11"/>
    </row>
    <row r="1317" spans="38:38" x14ac:dyDescent="0.25">
      <c r="AL1317" s="11"/>
    </row>
    <row r="1318" spans="38:38" x14ac:dyDescent="0.25">
      <c r="AL1318" s="11"/>
    </row>
    <row r="1319" spans="38:38" x14ac:dyDescent="0.25">
      <c r="AL1319" s="11"/>
    </row>
    <row r="1320" spans="38:38" x14ac:dyDescent="0.25">
      <c r="AL1320" s="11"/>
    </row>
    <row r="1321" spans="38:38" x14ac:dyDescent="0.25">
      <c r="AL1321" s="11"/>
    </row>
    <row r="1322" spans="38:38" x14ac:dyDescent="0.25">
      <c r="AL1322" s="11"/>
    </row>
    <row r="1323" spans="38:38" x14ac:dyDescent="0.25">
      <c r="AL1323" s="11"/>
    </row>
    <row r="1324" spans="38:38" x14ac:dyDescent="0.25">
      <c r="AL1324" s="11"/>
    </row>
    <row r="1325" spans="38:38" x14ac:dyDescent="0.25">
      <c r="AL1325" s="11"/>
    </row>
    <row r="1326" spans="38:38" x14ac:dyDescent="0.25">
      <c r="AL1326" s="11"/>
    </row>
    <row r="1327" spans="38:38" x14ac:dyDescent="0.25">
      <c r="AL1327" s="11"/>
    </row>
    <row r="1328" spans="38:38" x14ac:dyDescent="0.25">
      <c r="AL1328" s="11"/>
    </row>
    <row r="1329" spans="38:38" x14ac:dyDescent="0.25">
      <c r="AL1329" s="11"/>
    </row>
    <row r="1330" spans="38:38" x14ac:dyDescent="0.25">
      <c r="AL1330" s="11"/>
    </row>
    <row r="1331" spans="38:38" x14ac:dyDescent="0.25">
      <c r="AL1331" s="11"/>
    </row>
    <row r="1332" spans="38:38" x14ac:dyDescent="0.25">
      <c r="AL1332" s="11"/>
    </row>
    <row r="1333" spans="38:38" x14ac:dyDescent="0.25">
      <c r="AL1333" s="11"/>
    </row>
    <row r="1334" spans="38:38" x14ac:dyDescent="0.25">
      <c r="AL1334" s="11"/>
    </row>
    <row r="1335" spans="38:38" x14ac:dyDescent="0.25">
      <c r="AL1335" s="11"/>
    </row>
    <row r="1336" spans="38:38" x14ac:dyDescent="0.25">
      <c r="AL1336" s="11"/>
    </row>
    <row r="1337" spans="38:38" x14ac:dyDescent="0.25">
      <c r="AL1337" s="11"/>
    </row>
    <row r="1338" spans="38:38" x14ac:dyDescent="0.25">
      <c r="AL1338" s="11"/>
    </row>
    <row r="1339" spans="38:38" x14ac:dyDescent="0.25">
      <c r="AL1339" s="11"/>
    </row>
    <row r="1340" spans="38:38" x14ac:dyDescent="0.25">
      <c r="AL1340" s="11"/>
    </row>
    <row r="1341" spans="38:38" x14ac:dyDescent="0.25">
      <c r="AL1341" s="11"/>
    </row>
    <row r="1342" spans="38:38" x14ac:dyDescent="0.25">
      <c r="AL1342" s="11"/>
    </row>
    <row r="1343" spans="38:38" x14ac:dyDescent="0.25">
      <c r="AL1343" s="11"/>
    </row>
    <row r="1344" spans="38:38" x14ac:dyDescent="0.25">
      <c r="AL1344" s="11"/>
    </row>
    <row r="1345" spans="38:38" x14ac:dyDescent="0.25">
      <c r="AL1345" s="11"/>
    </row>
    <row r="1346" spans="38:38" x14ac:dyDescent="0.25">
      <c r="AL1346" s="11"/>
    </row>
    <row r="1347" spans="38:38" x14ac:dyDescent="0.25">
      <c r="AL1347" s="11"/>
    </row>
    <row r="1348" spans="38:38" x14ac:dyDescent="0.25">
      <c r="AL1348" s="11"/>
    </row>
    <row r="1349" spans="38:38" x14ac:dyDescent="0.25">
      <c r="AL1349" s="11"/>
    </row>
    <row r="1350" spans="38:38" x14ac:dyDescent="0.25">
      <c r="AL1350" s="11"/>
    </row>
    <row r="1351" spans="38:38" x14ac:dyDescent="0.25">
      <c r="AL1351" s="11"/>
    </row>
    <row r="1352" spans="38:38" x14ac:dyDescent="0.25">
      <c r="AL1352" s="11"/>
    </row>
    <row r="1353" spans="38:38" x14ac:dyDescent="0.25">
      <c r="AL1353" s="11"/>
    </row>
    <row r="1354" spans="38:38" x14ac:dyDescent="0.25">
      <c r="AL1354" s="11"/>
    </row>
    <row r="1355" spans="38:38" x14ac:dyDescent="0.25">
      <c r="AL1355" s="11"/>
    </row>
    <row r="1356" spans="38:38" x14ac:dyDescent="0.25">
      <c r="AL1356" s="11"/>
    </row>
    <row r="1357" spans="38:38" x14ac:dyDescent="0.25">
      <c r="AL1357" s="11"/>
    </row>
    <row r="1358" spans="38:38" x14ac:dyDescent="0.25">
      <c r="AL1358" s="11"/>
    </row>
    <row r="1359" spans="38:38" x14ac:dyDescent="0.25">
      <c r="AL1359" s="11"/>
    </row>
    <row r="1360" spans="38:38" x14ac:dyDescent="0.25">
      <c r="AL1360" s="11"/>
    </row>
    <row r="1361" spans="38:38" x14ac:dyDescent="0.25">
      <c r="AL1361" s="11"/>
    </row>
    <row r="1362" spans="38:38" x14ac:dyDescent="0.25">
      <c r="AL1362" s="11"/>
    </row>
    <row r="1363" spans="38:38" x14ac:dyDescent="0.25">
      <c r="AL1363" s="11"/>
    </row>
    <row r="1364" spans="38:38" x14ac:dyDescent="0.25">
      <c r="AL1364" s="11"/>
    </row>
    <row r="1365" spans="38:38" x14ac:dyDescent="0.25">
      <c r="AL1365" s="11"/>
    </row>
    <row r="1366" spans="38:38" x14ac:dyDescent="0.25">
      <c r="AL1366" s="11"/>
    </row>
    <row r="1367" spans="38:38" x14ac:dyDescent="0.25">
      <c r="AL1367" s="11"/>
    </row>
    <row r="1368" spans="38:38" x14ac:dyDescent="0.25">
      <c r="AL1368" s="11"/>
    </row>
    <row r="1369" spans="38:38" x14ac:dyDescent="0.25">
      <c r="AL1369" s="11"/>
    </row>
    <row r="1370" spans="38:38" x14ac:dyDescent="0.25">
      <c r="AL1370" s="11"/>
    </row>
    <row r="1371" spans="38:38" x14ac:dyDescent="0.25">
      <c r="AL1371" s="11"/>
    </row>
    <row r="1372" spans="38:38" x14ac:dyDescent="0.25">
      <c r="AL1372" s="11"/>
    </row>
    <row r="1373" spans="38:38" x14ac:dyDescent="0.25">
      <c r="AL1373" s="11"/>
    </row>
    <row r="1374" spans="38:38" x14ac:dyDescent="0.25">
      <c r="AL1374" s="11"/>
    </row>
    <row r="1375" spans="38:38" x14ac:dyDescent="0.25">
      <c r="AL1375" s="11"/>
    </row>
    <row r="1376" spans="38:38" x14ac:dyDescent="0.25">
      <c r="AL1376" s="11"/>
    </row>
    <row r="1377" spans="38:38" x14ac:dyDescent="0.25">
      <c r="AL1377" s="11"/>
    </row>
    <row r="1378" spans="38:38" x14ac:dyDescent="0.25">
      <c r="AL1378" s="11"/>
    </row>
    <row r="1379" spans="38:38" x14ac:dyDescent="0.25">
      <c r="AL1379" s="11"/>
    </row>
    <row r="1380" spans="38:38" x14ac:dyDescent="0.25">
      <c r="AL1380" s="11"/>
    </row>
    <row r="1381" spans="38:38" x14ac:dyDescent="0.25">
      <c r="AL1381" s="11"/>
    </row>
    <row r="1382" spans="38:38" x14ac:dyDescent="0.25">
      <c r="AL1382" s="11"/>
    </row>
    <row r="1383" spans="38:38" x14ac:dyDescent="0.25">
      <c r="AL1383" s="11"/>
    </row>
    <row r="1384" spans="38:38" x14ac:dyDescent="0.25">
      <c r="AL1384" s="11"/>
    </row>
    <row r="1385" spans="38:38" x14ac:dyDescent="0.25">
      <c r="AL1385" s="11"/>
    </row>
    <row r="1386" spans="38:38" x14ac:dyDescent="0.25">
      <c r="AL1386" s="11"/>
    </row>
    <row r="1387" spans="38:38" x14ac:dyDescent="0.25">
      <c r="AL1387" s="11"/>
    </row>
    <row r="1388" spans="38:38" x14ac:dyDescent="0.25">
      <c r="AL1388" s="11"/>
    </row>
    <row r="1389" spans="38:38" x14ac:dyDescent="0.25">
      <c r="AL1389" s="11"/>
    </row>
    <row r="1390" spans="38:38" x14ac:dyDescent="0.25">
      <c r="AL1390" s="11"/>
    </row>
    <row r="1391" spans="38:38" x14ac:dyDescent="0.25">
      <c r="AL1391" s="11"/>
    </row>
    <row r="1392" spans="38:38" x14ac:dyDescent="0.25">
      <c r="AL1392" s="11"/>
    </row>
    <row r="1393" spans="38:38" x14ac:dyDescent="0.25">
      <c r="AL1393" s="11"/>
    </row>
    <row r="1394" spans="38:38" x14ac:dyDescent="0.25">
      <c r="AL1394" s="11"/>
    </row>
    <row r="1395" spans="38:38" x14ac:dyDescent="0.25">
      <c r="AL1395" s="11"/>
    </row>
    <row r="1396" spans="38:38" x14ac:dyDescent="0.25">
      <c r="AL1396" s="11"/>
    </row>
    <row r="1397" spans="38:38" x14ac:dyDescent="0.25">
      <c r="AL1397" s="11"/>
    </row>
    <row r="1398" spans="38:38" x14ac:dyDescent="0.25">
      <c r="AL1398" s="11"/>
    </row>
    <row r="1399" spans="38:38" x14ac:dyDescent="0.25">
      <c r="AL1399" s="11"/>
    </row>
    <row r="1400" spans="38:38" x14ac:dyDescent="0.25">
      <c r="AL1400" s="11"/>
    </row>
    <row r="1401" spans="38:38" x14ac:dyDescent="0.25">
      <c r="AL1401" s="11"/>
    </row>
    <row r="1402" spans="38:38" x14ac:dyDescent="0.25">
      <c r="AL1402" s="11"/>
    </row>
    <row r="1403" spans="38:38" x14ac:dyDescent="0.25">
      <c r="AL1403" s="11"/>
    </row>
    <row r="1404" spans="38:38" x14ac:dyDescent="0.25">
      <c r="AL1404" s="11"/>
    </row>
    <row r="1405" spans="38:38" x14ac:dyDescent="0.25">
      <c r="AL1405" s="11"/>
    </row>
    <row r="1406" spans="38:38" x14ac:dyDescent="0.25">
      <c r="AL1406" s="11"/>
    </row>
    <row r="1407" spans="38:38" x14ac:dyDescent="0.25">
      <c r="AL1407" s="11"/>
    </row>
    <row r="1408" spans="38:38" x14ac:dyDescent="0.25">
      <c r="AL1408" s="11"/>
    </row>
    <row r="1409" spans="38:38" x14ac:dyDescent="0.25">
      <c r="AL1409" s="11"/>
    </row>
    <row r="1410" spans="38:38" x14ac:dyDescent="0.25">
      <c r="AL1410" s="11"/>
    </row>
    <row r="1411" spans="38:38" x14ac:dyDescent="0.25">
      <c r="AL1411" s="11"/>
    </row>
    <row r="1412" spans="38:38" x14ac:dyDescent="0.25">
      <c r="AL1412" s="11"/>
    </row>
    <row r="1413" spans="38:38" x14ac:dyDescent="0.25">
      <c r="AL1413" s="11"/>
    </row>
    <row r="1414" spans="38:38" x14ac:dyDescent="0.25">
      <c r="AL1414" s="11"/>
    </row>
    <row r="1415" spans="38:38" x14ac:dyDescent="0.25">
      <c r="AL1415" s="11"/>
    </row>
    <row r="1416" spans="38:38" x14ac:dyDescent="0.25">
      <c r="AL1416" s="11"/>
    </row>
    <row r="1417" spans="38:38" x14ac:dyDescent="0.25">
      <c r="AL1417" s="11"/>
    </row>
    <row r="1418" spans="38:38" x14ac:dyDescent="0.25">
      <c r="AL1418" s="11"/>
    </row>
    <row r="1419" spans="38:38" x14ac:dyDescent="0.25">
      <c r="AL1419" s="11"/>
    </row>
    <row r="1420" spans="38:38" x14ac:dyDescent="0.25">
      <c r="AL1420" s="11"/>
    </row>
    <row r="1421" spans="38:38" x14ac:dyDescent="0.25">
      <c r="AL1421" s="11"/>
    </row>
    <row r="1422" spans="38:38" x14ac:dyDescent="0.25">
      <c r="AL1422" s="11"/>
    </row>
    <row r="1423" spans="38:38" x14ac:dyDescent="0.25">
      <c r="AL1423" s="11"/>
    </row>
    <row r="1424" spans="38:38" x14ac:dyDescent="0.25">
      <c r="AL1424" s="11"/>
    </row>
    <row r="1425" spans="38:38" x14ac:dyDescent="0.25">
      <c r="AL1425" s="11"/>
    </row>
    <row r="1426" spans="38:38" x14ac:dyDescent="0.25">
      <c r="AL1426" s="11"/>
    </row>
    <row r="1427" spans="38:38" x14ac:dyDescent="0.25">
      <c r="AL1427" s="11"/>
    </row>
    <row r="1428" spans="38:38" x14ac:dyDescent="0.25">
      <c r="AL1428" s="11"/>
    </row>
    <row r="1429" spans="38:38" x14ac:dyDescent="0.25">
      <c r="AL1429" s="11"/>
    </row>
    <row r="1430" spans="38:38" x14ac:dyDescent="0.25">
      <c r="AL1430" s="11"/>
    </row>
    <row r="1431" spans="38:38" x14ac:dyDescent="0.25">
      <c r="AL1431" s="11"/>
    </row>
    <row r="1432" spans="38:38" x14ac:dyDescent="0.25">
      <c r="AL1432" s="11"/>
    </row>
    <row r="1433" spans="38:38" x14ac:dyDescent="0.25">
      <c r="AL1433" s="11"/>
    </row>
    <row r="1434" spans="38:38" x14ac:dyDescent="0.25">
      <c r="AL1434" s="11"/>
    </row>
    <row r="1435" spans="38:38" x14ac:dyDescent="0.25">
      <c r="AL1435" s="11"/>
    </row>
    <row r="1436" spans="38:38" x14ac:dyDescent="0.25">
      <c r="AL1436" s="11"/>
    </row>
    <row r="1437" spans="38:38" x14ac:dyDescent="0.25">
      <c r="AL1437" s="11"/>
    </row>
    <row r="1438" spans="38:38" x14ac:dyDescent="0.25">
      <c r="AL1438" s="11"/>
    </row>
    <row r="1439" spans="38:38" x14ac:dyDescent="0.25">
      <c r="AL1439" s="11"/>
    </row>
    <row r="1440" spans="38:38" x14ac:dyDescent="0.25">
      <c r="AL1440" s="11"/>
    </row>
    <row r="1441" spans="38:38" x14ac:dyDescent="0.25">
      <c r="AL1441" s="11"/>
    </row>
    <row r="1442" spans="38:38" x14ac:dyDescent="0.25">
      <c r="AL1442" s="11"/>
    </row>
    <row r="1443" spans="38:38" x14ac:dyDescent="0.25">
      <c r="AL1443" s="11"/>
    </row>
    <row r="1444" spans="38:38" x14ac:dyDescent="0.25">
      <c r="AL1444" s="11"/>
    </row>
    <row r="1445" spans="38:38" x14ac:dyDescent="0.25">
      <c r="AL1445" s="11"/>
    </row>
    <row r="1446" spans="38:38" x14ac:dyDescent="0.25">
      <c r="AL1446" s="11"/>
    </row>
    <row r="1447" spans="38:38" x14ac:dyDescent="0.25">
      <c r="AL1447" s="11"/>
    </row>
    <row r="1448" spans="38:38" x14ac:dyDescent="0.25">
      <c r="AL1448" s="11"/>
    </row>
    <row r="1449" spans="38:38" x14ac:dyDescent="0.25">
      <c r="AL1449" s="11"/>
    </row>
    <row r="1450" spans="38:38" x14ac:dyDescent="0.25">
      <c r="AL1450" s="11"/>
    </row>
    <row r="1451" spans="38:38" x14ac:dyDescent="0.25">
      <c r="AL1451" s="11"/>
    </row>
    <row r="1452" spans="38:38" x14ac:dyDescent="0.25">
      <c r="AL1452" s="11"/>
    </row>
    <row r="1453" spans="38:38" x14ac:dyDescent="0.25">
      <c r="AL1453" s="11"/>
    </row>
    <row r="1454" spans="38:38" x14ac:dyDescent="0.25">
      <c r="AL1454" s="11"/>
    </row>
    <row r="1455" spans="38:38" x14ac:dyDescent="0.25">
      <c r="AL1455" s="11"/>
    </row>
    <row r="1456" spans="38:38" x14ac:dyDescent="0.25">
      <c r="AL1456" s="11"/>
    </row>
    <row r="1457" spans="38:38" x14ac:dyDescent="0.25">
      <c r="AL1457" s="11"/>
    </row>
    <row r="1458" spans="38:38" x14ac:dyDescent="0.25">
      <c r="AL1458" s="11"/>
    </row>
    <row r="1459" spans="38:38" x14ac:dyDescent="0.25">
      <c r="AL1459" s="11"/>
    </row>
    <row r="1460" spans="38:38" x14ac:dyDescent="0.25">
      <c r="AL1460" s="11"/>
    </row>
    <row r="1461" spans="38:38" x14ac:dyDescent="0.25">
      <c r="AL1461" s="11"/>
    </row>
    <row r="1462" spans="38:38" x14ac:dyDescent="0.25">
      <c r="AL1462" s="11"/>
    </row>
    <row r="1463" spans="38:38" x14ac:dyDescent="0.25">
      <c r="AL1463" s="11"/>
    </row>
    <row r="1464" spans="38:38" x14ac:dyDescent="0.25">
      <c r="AL1464" s="11"/>
    </row>
    <row r="1465" spans="38:38" x14ac:dyDescent="0.25">
      <c r="AL1465" s="11"/>
    </row>
    <row r="1466" spans="38:38" x14ac:dyDescent="0.25">
      <c r="AL1466" s="11"/>
    </row>
    <row r="1467" spans="38:38" x14ac:dyDescent="0.25">
      <c r="AL1467" s="11"/>
    </row>
    <row r="1468" spans="38:38" x14ac:dyDescent="0.25">
      <c r="AL1468" s="11"/>
    </row>
    <row r="1469" spans="38:38" x14ac:dyDescent="0.25">
      <c r="AL1469" s="11"/>
    </row>
    <row r="1470" spans="38:38" x14ac:dyDescent="0.25">
      <c r="AL1470" s="11"/>
    </row>
    <row r="1471" spans="38:38" x14ac:dyDescent="0.25">
      <c r="AL1471" s="11"/>
    </row>
    <row r="1472" spans="38:38" x14ac:dyDescent="0.25">
      <c r="AL1472" s="11"/>
    </row>
    <row r="1473" spans="38:38" x14ac:dyDescent="0.25">
      <c r="AL1473" s="11"/>
    </row>
    <row r="1474" spans="38:38" x14ac:dyDescent="0.25">
      <c r="AL1474" s="11"/>
    </row>
    <row r="1475" spans="38:38" x14ac:dyDescent="0.25">
      <c r="AL1475" s="11"/>
    </row>
    <row r="1476" spans="38:38" x14ac:dyDescent="0.25">
      <c r="AL1476" s="11"/>
    </row>
    <row r="1477" spans="38:38" x14ac:dyDescent="0.25">
      <c r="AL1477" s="11"/>
    </row>
    <row r="1478" spans="38:38" x14ac:dyDescent="0.25">
      <c r="AL1478" s="11"/>
    </row>
    <row r="1479" spans="38:38" x14ac:dyDescent="0.25">
      <c r="AL1479" s="11"/>
    </row>
    <row r="1480" spans="38:38" x14ac:dyDescent="0.25">
      <c r="AL1480" s="11"/>
    </row>
    <row r="1481" spans="38:38" x14ac:dyDescent="0.25">
      <c r="AL1481" s="11"/>
    </row>
    <row r="1482" spans="38:38" x14ac:dyDescent="0.25">
      <c r="AL1482" s="11"/>
    </row>
    <row r="1483" spans="38:38" x14ac:dyDescent="0.25">
      <c r="AL1483" s="11"/>
    </row>
    <row r="1484" spans="38:38" x14ac:dyDescent="0.25">
      <c r="AL1484" s="11"/>
    </row>
    <row r="1485" spans="38:38" x14ac:dyDescent="0.25">
      <c r="AL1485" s="11"/>
    </row>
    <row r="1486" spans="38:38" x14ac:dyDescent="0.25">
      <c r="AL1486" s="11"/>
    </row>
    <row r="1487" spans="38:38" x14ac:dyDescent="0.25">
      <c r="AL1487" s="11"/>
    </row>
    <row r="1488" spans="38:38" x14ac:dyDescent="0.25">
      <c r="AL1488" s="11"/>
    </row>
    <row r="1489" spans="38:38" x14ac:dyDescent="0.25">
      <c r="AL1489" s="11"/>
    </row>
    <row r="1490" spans="38:38" x14ac:dyDescent="0.25">
      <c r="AL1490" s="11"/>
    </row>
    <row r="1491" spans="38:38" x14ac:dyDescent="0.25">
      <c r="AL1491" s="11"/>
    </row>
    <row r="1492" spans="38:38" x14ac:dyDescent="0.25">
      <c r="AL1492" s="11"/>
    </row>
    <row r="1493" spans="38:38" x14ac:dyDescent="0.25">
      <c r="AL1493" s="11"/>
    </row>
    <row r="1494" spans="38:38" x14ac:dyDescent="0.25">
      <c r="AL1494" s="11"/>
    </row>
    <row r="1495" spans="38:38" x14ac:dyDescent="0.25">
      <c r="AL1495" s="11"/>
    </row>
    <row r="1496" spans="38:38" x14ac:dyDescent="0.25">
      <c r="AL1496" s="11"/>
    </row>
    <row r="1497" spans="38:38" x14ac:dyDescent="0.25">
      <c r="AL1497" s="11"/>
    </row>
    <row r="1498" spans="38:38" x14ac:dyDescent="0.25">
      <c r="AL1498" s="11"/>
    </row>
    <row r="1499" spans="38:38" x14ac:dyDescent="0.25">
      <c r="AL1499" s="11"/>
    </row>
    <row r="1500" spans="38:38" x14ac:dyDescent="0.25">
      <c r="AL1500" s="11"/>
    </row>
    <row r="1501" spans="38:38" x14ac:dyDescent="0.25">
      <c r="AL1501" s="11"/>
    </row>
    <row r="1502" spans="38:38" x14ac:dyDescent="0.25">
      <c r="AL1502" s="11"/>
    </row>
    <row r="1503" spans="38:38" x14ac:dyDescent="0.25">
      <c r="AL1503" s="11"/>
    </row>
    <row r="1504" spans="38:38" x14ac:dyDescent="0.25">
      <c r="AL1504" s="11"/>
    </row>
    <row r="1505" spans="38:38" x14ac:dyDescent="0.25">
      <c r="AL1505" s="11"/>
    </row>
    <row r="1506" spans="38:38" x14ac:dyDescent="0.25">
      <c r="AL1506" s="11"/>
    </row>
    <row r="1507" spans="38:38" x14ac:dyDescent="0.25">
      <c r="AL1507" s="11"/>
    </row>
    <row r="1508" spans="38:38" x14ac:dyDescent="0.25">
      <c r="AL1508" s="11"/>
    </row>
    <row r="1509" spans="38:38" x14ac:dyDescent="0.25">
      <c r="AL1509" s="11"/>
    </row>
    <row r="1510" spans="38:38" x14ac:dyDescent="0.25">
      <c r="AL1510" s="11"/>
    </row>
    <row r="1511" spans="38:38" x14ac:dyDescent="0.25">
      <c r="AL1511" s="11"/>
    </row>
    <row r="1512" spans="38:38" x14ac:dyDescent="0.25">
      <c r="AL1512" s="11"/>
    </row>
    <row r="1513" spans="38:38" x14ac:dyDescent="0.25">
      <c r="AL1513" s="11"/>
    </row>
    <row r="1514" spans="38:38" x14ac:dyDescent="0.25">
      <c r="AL1514" s="11"/>
    </row>
    <row r="1515" spans="38:38" x14ac:dyDescent="0.25">
      <c r="AL1515" s="11"/>
    </row>
    <row r="1516" spans="38:38" x14ac:dyDescent="0.25">
      <c r="AL1516" s="11"/>
    </row>
    <row r="1517" spans="38:38" x14ac:dyDescent="0.25">
      <c r="AL1517" s="11"/>
    </row>
    <row r="1518" spans="38:38" x14ac:dyDescent="0.25">
      <c r="AL1518" s="11"/>
    </row>
    <row r="1519" spans="38:38" x14ac:dyDescent="0.25">
      <c r="AL1519" s="11"/>
    </row>
    <row r="1520" spans="38:38" x14ac:dyDescent="0.25">
      <c r="AL1520" s="11"/>
    </row>
    <row r="1521" spans="38:38" x14ac:dyDescent="0.25">
      <c r="AL1521" s="11"/>
    </row>
    <row r="1522" spans="38:38" x14ac:dyDescent="0.25">
      <c r="AL1522" s="11"/>
    </row>
    <row r="1523" spans="38:38" x14ac:dyDescent="0.25">
      <c r="AL1523" s="11"/>
    </row>
    <row r="1524" spans="38:38" x14ac:dyDescent="0.25">
      <c r="AL1524" s="11"/>
    </row>
    <row r="1525" spans="38:38" x14ac:dyDescent="0.25">
      <c r="AL1525" s="11"/>
    </row>
    <row r="1526" spans="38:38" x14ac:dyDescent="0.25">
      <c r="AL1526" s="11"/>
    </row>
    <row r="1527" spans="38:38" x14ac:dyDescent="0.25">
      <c r="AL1527" s="11"/>
    </row>
    <row r="1528" spans="38:38" x14ac:dyDescent="0.25">
      <c r="AL1528" s="11"/>
    </row>
    <row r="1529" spans="38:38" x14ac:dyDescent="0.25">
      <c r="AL1529" s="11"/>
    </row>
    <row r="1530" spans="38:38" x14ac:dyDescent="0.25">
      <c r="AL1530" s="11"/>
    </row>
    <row r="1531" spans="38:38" x14ac:dyDescent="0.25">
      <c r="AL1531" s="11"/>
    </row>
    <row r="1532" spans="38:38" x14ac:dyDescent="0.25">
      <c r="AL1532" s="11"/>
    </row>
    <row r="1533" spans="38:38" x14ac:dyDescent="0.25">
      <c r="AL1533" s="11"/>
    </row>
    <row r="1534" spans="38:38" x14ac:dyDescent="0.25">
      <c r="AL1534" s="11"/>
    </row>
    <row r="1535" spans="38:38" x14ac:dyDescent="0.25">
      <c r="AL1535" s="11"/>
    </row>
    <row r="1536" spans="38:38" x14ac:dyDescent="0.25">
      <c r="AL1536" s="11"/>
    </row>
    <row r="1537" spans="38:38" x14ac:dyDescent="0.25">
      <c r="AL1537" s="11"/>
    </row>
    <row r="1538" spans="38:38" x14ac:dyDescent="0.25">
      <c r="AL1538" s="11"/>
    </row>
    <row r="1539" spans="38:38" x14ac:dyDescent="0.25">
      <c r="AL1539" s="11"/>
    </row>
    <row r="1540" spans="38:38" x14ac:dyDescent="0.25">
      <c r="AL1540" s="11"/>
    </row>
    <row r="1541" spans="38:38" x14ac:dyDescent="0.25">
      <c r="AL1541" s="11"/>
    </row>
    <row r="1542" spans="38:38" x14ac:dyDescent="0.25">
      <c r="AL1542" s="11"/>
    </row>
    <row r="1543" spans="38:38" x14ac:dyDescent="0.25">
      <c r="AL1543" s="11"/>
    </row>
    <row r="1544" spans="38:38" x14ac:dyDescent="0.25">
      <c r="AL1544" s="11"/>
    </row>
    <row r="1545" spans="38:38" x14ac:dyDescent="0.25">
      <c r="AL1545" s="11"/>
    </row>
    <row r="1546" spans="38:38" x14ac:dyDescent="0.25">
      <c r="AL1546" s="11"/>
    </row>
    <row r="1547" spans="38:38" x14ac:dyDescent="0.25">
      <c r="AL1547" s="11"/>
    </row>
    <row r="1548" spans="38:38" x14ac:dyDescent="0.25">
      <c r="AL1548" s="11"/>
    </row>
    <row r="1549" spans="38:38" x14ac:dyDescent="0.25">
      <c r="AL1549" s="11"/>
    </row>
    <row r="1550" spans="38:38" x14ac:dyDescent="0.25">
      <c r="AL1550" s="11"/>
    </row>
    <row r="1551" spans="38:38" x14ac:dyDescent="0.25">
      <c r="AL1551" s="11"/>
    </row>
    <row r="1552" spans="38:38" x14ac:dyDescent="0.25">
      <c r="AL1552" s="11"/>
    </row>
    <row r="1553" spans="38:38" x14ac:dyDescent="0.25">
      <c r="AL1553" s="11"/>
    </row>
    <row r="1554" spans="38:38" x14ac:dyDescent="0.25">
      <c r="AL1554" s="11"/>
    </row>
    <row r="1555" spans="38:38" x14ac:dyDescent="0.25">
      <c r="AL1555" s="11"/>
    </row>
    <row r="1556" spans="38:38" x14ac:dyDescent="0.25">
      <c r="AL1556" s="11"/>
    </row>
    <row r="1557" spans="38:38" x14ac:dyDescent="0.25">
      <c r="AL1557" s="11"/>
    </row>
    <row r="1558" spans="38:38" x14ac:dyDescent="0.25">
      <c r="AL1558" s="11"/>
    </row>
    <row r="1559" spans="38:38" x14ac:dyDescent="0.25">
      <c r="AL1559" s="11"/>
    </row>
    <row r="1560" spans="38:38" x14ac:dyDescent="0.25">
      <c r="AL1560" s="11"/>
    </row>
    <row r="1561" spans="38:38" x14ac:dyDescent="0.25">
      <c r="AL1561" s="11"/>
    </row>
    <row r="1562" spans="38:38" x14ac:dyDescent="0.25">
      <c r="AL1562" s="11"/>
    </row>
    <row r="1563" spans="38:38" x14ac:dyDescent="0.25">
      <c r="AL1563" s="11"/>
    </row>
    <row r="1564" spans="38:38" x14ac:dyDescent="0.25">
      <c r="AL1564" s="11"/>
    </row>
    <row r="1565" spans="38:38" x14ac:dyDescent="0.25">
      <c r="AL1565" s="11"/>
    </row>
    <row r="1566" spans="38:38" x14ac:dyDescent="0.25">
      <c r="AL1566" s="11"/>
    </row>
    <row r="1567" spans="38:38" x14ac:dyDescent="0.25">
      <c r="AL1567" s="11"/>
    </row>
    <row r="1568" spans="38:38" x14ac:dyDescent="0.25">
      <c r="AL1568" s="11"/>
    </row>
    <row r="1569" spans="38:38" x14ac:dyDescent="0.25">
      <c r="AL1569" s="11"/>
    </row>
    <row r="1570" spans="38:38" x14ac:dyDescent="0.25">
      <c r="AL1570" s="11"/>
    </row>
    <row r="1571" spans="38:38" x14ac:dyDescent="0.25">
      <c r="AL1571" s="11"/>
    </row>
    <row r="1572" spans="38:38" x14ac:dyDescent="0.25">
      <c r="AL1572" s="11"/>
    </row>
    <row r="1573" spans="38:38" x14ac:dyDescent="0.25">
      <c r="AL1573" s="11"/>
    </row>
    <row r="1574" spans="38:38" x14ac:dyDescent="0.25">
      <c r="AL1574" s="11"/>
    </row>
    <row r="1575" spans="38:38" x14ac:dyDescent="0.25">
      <c r="AL1575" s="11"/>
    </row>
    <row r="1576" spans="38:38" x14ac:dyDescent="0.25">
      <c r="AL1576" s="11"/>
    </row>
    <row r="1577" spans="38:38" x14ac:dyDescent="0.25">
      <c r="AL1577" s="11"/>
    </row>
    <row r="1578" spans="38:38" x14ac:dyDescent="0.25">
      <c r="AL1578" s="11"/>
    </row>
    <row r="1579" spans="38:38" x14ac:dyDescent="0.25">
      <c r="AL1579" s="11"/>
    </row>
    <row r="1580" spans="38:38" x14ac:dyDescent="0.25">
      <c r="AL1580" s="11"/>
    </row>
    <row r="1581" spans="38:38" x14ac:dyDescent="0.25">
      <c r="AL1581" s="11"/>
    </row>
    <row r="1582" spans="38:38" x14ac:dyDescent="0.25">
      <c r="AL1582" s="11"/>
    </row>
    <row r="1583" spans="38:38" x14ac:dyDescent="0.25">
      <c r="AL1583" s="11"/>
    </row>
    <row r="1584" spans="38:38" x14ac:dyDescent="0.25">
      <c r="AL1584" s="11"/>
    </row>
    <row r="1585" spans="38:38" x14ac:dyDescent="0.25">
      <c r="AL1585" s="11"/>
    </row>
    <row r="1586" spans="38:38" x14ac:dyDescent="0.25">
      <c r="AL1586" s="11"/>
    </row>
    <row r="1587" spans="38:38" x14ac:dyDescent="0.25">
      <c r="AL1587" s="11"/>
    </row>
    <row r="1588" spans="38:38" x14ac:dyDescent="0.25">
      <c r="AL1588" s="11"/>
    </row>
    <row r="1589" spans="38:38" x14ac:dyDescent="0.25">
      <c r="AL1589" s="11"/>
    </row>
    <row r="1590" spans="38:38" x14ac:dyDescent="0.25">
      <c r="AL1590" s="11"/>
    </row>
    <row r="1591" spans="38:38" x14ac:dyDescent="0.25">
      <c r="AL1591" s="11"/>
    </row>
    <row r="1592" spans="38:38" x14ac:dyDescent="0.25">
      <c r="AL1592" s="11"/>
    </row>
    <row r="1593" spans="38:38" x14ac:dyDescent="0.25">
      <c r="AL1593" s="11"/>
    </row>
    <row r="1594" spans="38:38" x14ac:dyDescent="0.25">
      <c r="AL1594" s="11"/>
    </row>
    <row r="1595" spans="38:38" x14ac:dyDescent="0.25">
      <c r="AL1595" s="11"/>
    </row>
    <row r="1596" spans="38:38" x14ac:dyDescent="0.25">
      <c r="AL1596" s="11"/>
    </row>
    <row r="1597" spans="38:38" x14ac:dyDescent="0.25">
      <c r="AL1597" s="11"/>
    </row>
    <row r="1598" spans="38:38" x14ac:dyDescent="0.25">
      <c r="AL1598" s="11"/>
    </row>
    <row r="1599" spans="38:38" x14ac:dyDescent="0.25">
      <c r="AL1599" s="11"/>
    </row>
    <row r="1600" spans="38:38" x14ac:dyDescent="0.25">
      <c r="AL1600" s="11"/>
    </row>
    <row r="1601" spans="38:38" x14ac:dyDescent="0.25">
      <c r="AL1601" s="11"/>
    </row>
    <row r="1602" spans="38:38" x14ac:dyDescent="0.25">
      <c r="AL1602" s="11"/>
    </row>
    <row r="1603" spans="38:38" x14ac:dyDescent="0.25">
      <c r="AL1603" s="11"/>
    </row>
    <row r="1604" spans="38:38" x14ac:dyDescent="0.25">
      <c r="AL1604" s="11"/>
    </row>
    <row r="1605" spans="38:38" x14ac:dyDescent="0.25">
      <c r="AL1605" s="11"/>
    </row>
    <row r="1606" spans="38:38" x14ac:dyDescent="0.25">
      <c r="AL1606" s="11"/>
    </row>
    <row r="1607" spans="38:38" x14ac:dyDescent="0.25">
      <c r="AL1607" s="11"/>
    </row>
    <row r="1608" spans="38:38" x14ac:dyDescent="0.25">
      <c r="AL1608" s="11"/>
    </row>
    <row r="1609" spans="38:38" x14ac:dyDescent="0.25">
      <c r="AL1609" s="11"/>
    </row>
    <row r="1610" spans="38:38" x14ac:dyDescent="0.25">
      <c r="AL1610" s="11"/>
    </row>
    <row r="1611" spans="38:38" x14ac:dyDescent="0.25">
      <c r="AL1611" s="11"/>
    </row>
    <row r="1612" spans="38:38" x14ac:dyDescent="0.25">
      <c r="AL1612" s="11"/>
    </row>
    <row r="1613" spans="38:38" x14ac:dyDescent="0.25">
      <c r="AL1613" s="11"/>
    </row>
    <row r="1614" spans="38:38" x14ac:dyDescent="0.25">
      <c r="AL1614" s="11"/>
    </row>
    <row r="1615" spans="38:38" x14ac:dyDescent="0.25">
      <c r="AL1615" s="11"/>
    </row>
    <row r="1616" spans="38:38" x14ac:dyDescent="0.25">
      <c r="AL1616" s="11"/>
    </row>
    <row r="1617" spans="38:38" x14ac:dyDescent="0.25">
      <c r="AL1617" s="11"/>
    </row>
    <row r="1618" spans="38:38" x14ac:dyDescent="0.25">
      <c r="AL1618" s="11"/>
    </row>
    <row r="1619" spans="38:38" x14ac:dyDescent="0.25">
      <c r="AL1619" s="11"/>
    </row>
    <row r="1620" spans="38:38" x14ac:dyDescent="0.25">
      <c r="AL1620" s="11"/>
    </row>
    <row r="1621" spans="38:38" x14ac:dyDescent="0.25">
      <c r="AL1621" s="11"/>
    </row>
    <row r="1622" spans="38:38" x14ac:dyDescent="0.25">
      <c r="AL1622" s="11"/>
    </row>
    <row r="1623" spans="38:38" x14ac:dyDescent="0.25">
      <c r="AL1623" s="11"/>
    </row>
    <row r="1624" spans="38:38" x14ac:dyDescent="0.25">
      <c r="AL1624" s="11"/>
    </row>
    <row r="1625" spans="38:38" x14ac:dyDescent="0.25">
      <c r="AL1625" s="11"/>
    </row>
    <row r="1626" spans="38:38" x14ac:dyDescent="0.25">
      <c r="AL1626" s="11"/>
    </row>
    <row r="1627" spans="38:38" x14ac:dyDescent="0.25">
      <c r="AL1627" s="11"/>
    </row>
    <row r="1628" spans="38:38" x14ac:dyDescent="0.25">
      <c r="AL1628" s="11"/>
    </row>
    <row r="1629" spans="38:38" x14ac:dyDescent="0.25">
      <c r="AL1629" s="11"/>
    </row>
    <row r="1630" spans="38:38" x14ac:dyDescent="0.25">
      <c r="AL1630" s="11"/>
    </row>
    <row r="1631" spans="38:38" x14ac:dyDescent="0.25">
      <c r="AL1631" s="11"/>
    </row>
    <row r="1632" spans="38:38" x14ac:dyDescent="0.25">
      <c r="AL1632" s="11"/>
    </row>
    <row r="1633" spans="38:38" x14ac:dyDescent="0.25">
      <c r="AL1633" s="11"/>
    </row>
    <row r="1634" spans="38:38" x14ac:dyDescent="0.25">
      <c r="AL1634" s="11"/>
    </row>
    <row r="1635" spans="38:38" x14ac:dyDescent="0.25">
      <c r="AL1635" s="11"/>
    </row>
    <row r="1636" spans="38:38" x14ac:dyDescent="0.25">
      <c r="AL1636" s="11"/>
    </row>
    <row r="1637" spans="38:38" x14ac:dyDescent="0.25">
      <c r="AL1637" s="11"/>
    </row>
    <row r="1638" spans="38:38" x14ac:dyDescent="0.25">
      <c r="AL1638" s="11"/>
    </row>
    <row r="1639" spans="38:38" x14ac:dyDescent="0.25">
      <c r="AL1639" s="11"/>
    </row>
    <row r="1640" spans="38:38" x14ac:dyDescent="0.25">
      <c r="AL1640" s="11"/>
    </row>
    <row r="1641" spans="38:38" x14ac:dyDescent="0.25">
      <c r="AL1641" s="11"/>
    </row>
    <row r="1642" spans="38:38" x14ac:dyDescent="0.25">
      <c r="AL1642" s="11"/>
    </row>
    <row r="1643" spans="38:38" x14ac:dyDescent="0.25">
      <c r="AL1643" s="11"/>
    </row>
    <row r="1644" spans="38:38" x14ac:dyDescent="0.25">
      <c r="AL1644" s="11"/>
    </row>
    <row r="1645" spans="38:38" x14ac:dyDescent="0.25">
      <c r="AL1645" s="11"/>
    </row>
    <row r="1646" spans="38:38" x14ac:dyDescent="0.25">
      <c r="AL1646" s="11"/>
    </row>
    <row r="1647" spans="38:38" x14ac:dyDescent="0.25">
      <c r="AL1647" s="11"/>
    </row>
    <row r="1648" spans="38:38" x14ac:dyDescent="0.25">
      <c r="AL1648" s="11"/>
    </row>
    <row r="1649" spans="38:38" x14ac:dyDescent="0.25">
      <c r="AL1649" s="11"/>
    </row>
    <row r="1650" spans="38:38" x14ac:dyDescent="0.25">
      <c r="AL1650" s="11"/>
    </row>
    <row r="1651" spans="38:38" x14ac:dyDescent="0.25">
      <c r="AL1651" s="11"/>
    </row>
    <row r="1652" spans="38:38" x14ac:dyDescent="0.25">
      <c r="AL1652" s="11"/>
    </row>
    <row r="1653" spans="38:38" x14ac:dyDescent="0.25">
      <c r="AL1653" s="11"/>
    </row>
    <row r="1654" spans="38:38" x14ac:dyDescent="0.25">
      <c r="AL1654" s="11"/>
    </row>
    <row r="1655" spans="38:38" x14ac:dyDescent="0.25">
      <c r="AL1655" s="11"/>
    </row>
    <row r="1656" spans="38:38" x14ac:dyDescent="0.25">
      <c r="AL1656" s="11"/>
    </row>
    <row r="1657" spans="38:38" x14ac:dyDescent="0.25">
      <c r="AL1657" s="11"/>
    </row>
    <row r="1658" spans="38:38" x14ac:dyDescent="0.25">
      <c r="AL1658" s="11"/>
    </row>
    <row r="1659" spans="38:38" x14ac:dyDescent="0.25">
      <c r="AL1659" s="11"/>
    </row>
    <row r="1660" spans="38:38" x14ac:dyDescent="0.25">
      <c r="AL1660" s="11"/>
    </row>
    <row r="1661" spans="38:38" x14ac:dyDescent="0.25">
      <c r="AL1661" s="11"/>
    </row>
    <row r="1662" spans="38:38" x14ac:dyDescent="0.25">
      <c r="AL1662" s="11"/>
    </row>
    <row r="1663" spans="38:38" x14ac:dyDescent="0.25">
      <c r="AL1663" s="11"/>
    </row>
    <row r="1664" spans="38:38" x14ac:dyDescent="0.25">
      <c r="AL1664" s="11"/>
    </row>
    <row r="1665" spans="38:38" x14ac:dyDescent="0.25">
      <c r="AL1665" s="11"/>
    </row>
    <row r="1666" spans="38:38" x14ac:dyDescent="0.25">
      <c r="AL1666" s="11"/>
    </row>
    <row r="1667" spans="38:38" x14ac:dyDescent="0.25">
      <c r="AL1667" s="11"/>
    </row>
    <row r="1668" spans="38:38" x14ac:dyDescent="0.25">
      <c r="AL1668" s="11"/>
    </row>
    <row r="1669" spans="38:38" x14ac:dyDescent="0.25">
      <c r="AL1669" s="11"/>
    </row>
    <row r="1670" spans="38:38" x14ac:dyDescent="0.25">
      <c r="AL1670" s="11"/>
    </row>
    <row r="1671" spans="38:38" x14ac:dyDescent="0.25">
      <c r="AL1671" s="11"/>
    </row>
    <row r="1672" spans="38:38" x14ac:dyDescent="0.25">
      <c r="AL1672" s="11"/>
    </row>
    <row r="1673" spans="38:38" x14ac:dyDescent="0.25">
      <c r="AL1673" s="11"/>
    </row>
    <row r="1674" spans="38:38" x14ac:dyDescent="0.25">
      <c r="AL1674" s="11"/>
    </row>
    <row r="1675" spans="38:38" x14ac:dyDescent="0.25">
      <c r="AL1675" s="11"/>
    </row>
    <row r="1676" spans="38:38" x14ac:dyDescent="0.25">
      <c r="AL1676" s="11"/>
    </row>
    <row r="1677" spans="38:38" x14ac:dyDescent="0.25">
      <c r="AL1677" s="11"/>
    </row>
    <row r="1678" spans="38:38" x14ac:dyDescent="0.25">
      <c r="AL1678" s="11"/>
    </row>
    <row r="1679" spans="38:38" x14ac:dyDescent="0.25">
      <c r="AL1679" s="11"/>
    </row>
    <row r="1680" spans="38:38" x14ac:dyDescent="0.25">
      <c r="AL1680" s="11"/>
    </row>
    <row r="1681" spans="38:38" x14ac:dyDescent="0.25">
      <c r="AL1681" s="11"/>
    </row>
    <row r="1682" spans="38:38" x14ac:dyDescent="0.25">
      <c r="AL1682" s="11"/>
    </row>
    <row r="1683" spans="38:38" x14ac:dyDescent="0.25">
      <c r="AL1683" s="11"/>
    </row>
    <row r="1684" spans="38:38" x14ac:dyDescent="0.25">
      <c r="AL1684" s="11"/>
    </row>
    <row r="1685" spans="38:38" x14ac:dyDescent="0.25">
      <c r="AL1685" s="11"/>
    </row>
    <row r="1686" spans="38:38" x14ac:dyDescent="0.25">
      <c r="AL1686" s="11"/>
    </row>
    <row r="1687" spans="38:38" x14ac:dyDescent="0.25">
      <c r="AL1687" s="11"/>
    </row>
    <row r="1688" spans="38:38" x14ac:dyDescent="0.25">
      <c r="AL1688" s="11"/>
    </row>
    <row r="1689" spans="38:38" x14ac:dyDescent="0.25">
      <c r="AL1689" s="11"/>
    </row>
    <row r="1690" spans="38:38" x14ac:dyDescent="0.25">
      <c r="AL1690" s="11"/>
    </row>
    <row r="1691" spans="38:38" x14ac:dyDescent="0.25">
      <c r="AL1691" s="11"/>
    </row>
    <row r="1692" spans="38:38" x14ac:dyDescent="0.25">
      <c r="AL1692" s="11"/>
    </row>
    <row r="1693" spans="38:38" x14ac:dyDescent="0.25">
      <c r="AL1693" s="11"/>
    </row>
    <row r="1694" spans="38:38" x14ac:dyDescent="0.25">
      <c r="AL1694" s="11"/>
    </row>
    <row r="1695" spans="38:38" x14ac:dyDescent="0.25">
      <c r="AL1695" s="11"/>
    </row>
    <row r="1696" spans="38:38" x14ac:dyDescent="0.25">
      <c r="AL1696" s="11"/>
    </row>
    <row r="1697" spans="38:38" x14ac:dyDescent="0.25">
      <c r="AL1697" s="11"/>
    </row>
    <row r="1698" spans="38:38" x14ac:dyDescent="0.25">
      <c r="AL1698" s="11"/>
    </row>
    <row r="1699" spans="38:38" x14ac:dyDescent="0.25">
      <c r="AL1699" s="11"/>
    </row>
    <row r="1700" spans="38:38" x14ac:dyDescent="0.25">
      <c r="AL1700" s="11"/>
    </row>
    <row r="1701" spans="38:38" x14ac:dyDescent="0.25">
      <c r="AL1701" s="11"/>
    </row>
    <row r="1702" spans="38:38" x14ac:dyDescent="0.25">
      <c r="AL1702" s="11"/>
    </row>
    <row r="1703" spans="38:38" x14ac:dyDescent="0.25">
      <c r="AL1703" s="11"/>
    </row>
    <row r="1704" spans="38:38" x14ac:dyDescent="0.25">
      <c r="AL1704" s="11"/>
    </row>
    <row r="1705" spans="38:38" x14ac:dyDescent="0.25">
      <c r="AL1705" s="11"/>
    </row>
    <row r="1706" spans="38:38" x14ac:dyDescent="0.25">
      <c r="AL1706" s="11"/>
    </row>
    <row r="1707" spans="38:38" x14ac:dyDescent="0.25">
      <c r="AL1707" s="11"/>
    </row>
    <row r="1708" spans="38:38" x14ac:dyDescent="0.25">
      <c r="AL1708" s="11"/>
    </row>
    <row r="1709" spans="38:38" x14ac:dyDescent="0.25">
      <c r="AL1709" s="11"/>
    </row>
    <row r="1710" spans="38:38" x14ac:dyDescent="0.25">
      <c r="AL1710" s="11"/>
    </row>
    <row r="1711" spans="38:38" x14ac:dyDescent="0.25">
      <c r="AL1711" s="11"/>
    </row>
    <row r="1712" spans="38:38" x14ac:dyDescent="0.25">
      <c r="AL1712" s="11"/>
    </row>
    <row r="1713" spans="38:38" x14ac:dyDescent="0.25">
      <c r="AL1713" s="11"/>
    </row>
    <row r="1714" spans="38:38" x14ac:dyDescent="0.25">
      <c r="AL1714" s="11"/>
    </row>
    <row r="1715" spans="38:38" x14ac:dyDescent="0.25">
      <c r="AL1715" s="11"/>
    </row>
    <row r="1716" spans="38:38" x14ac:dyDescent="0.25">
      <c r="AL1716" s="11"/>
    </row>
    <row r="1717" spans="38:38" x14ac:dyDescent="0.25">
      <c r="AL1717" s="11"/>
    </row>
    <row r="1718" spans="38:38" x14ac:dyDescent="0.25">
      <c r="AL1718" s="11"/>
    </row>
    <row r="1719" spans="38:38" x14ac:dyDescent="0.25">
      <c r="AL1719" s="11"/>
    </row>
    <row r="1720" spans="38:38" x14ac:dyDescent="0.25">
      <c r="AL1720" s="11"/>
    </row>
    <row r="1721" spans="38:38" x14ac:dyDescent="0.25">
      <c r="AL1721" s="11"/>
    </row>
    <row r="1722" spans="38:38" x14ac:dyDescent="0.25">
      <c r="AL1722" s="11"/>
    </row>
    <row r="1723" spans="38:38" x14ac:dyDescent="0.25">
      <c r="AL1723" s="11"/>
    </row>
    <row r="1724" spans="38:38" x14ac:dyDescent="0.25">
      <c r="AL1724" s="11"/>
    </row>
    <row r="1725" spans="38:38" x14ac:dyDescent="0.25">
      <c r="AL1725" s="11"/>
    </row>
    <row r="1726" spans="38:38" x14ac:dyDescent="0.25">
      <c r="AL1726" s="11"/>
    </row>
    <row r="1727" spans="38:38" x14ac:dyDescent="0.25">
      <c r="AL1727" s="11"/>
    </row>
    <row r="1728" spans="38:38" x14ac:dyDescent="0.25">
      <c r="AL1728" s="11"/>
    </row>
    <row r="1729" spans="38:38" x14ac:dyDescent="0.25">
      <c r="AL1729" s="11"/>
    </row>
    <row r="1730" spans="38:38" x14ac:dyDescent="0.25">
      <c r="AL1730" s="11"/>
    </row>
    <row r="1731" spans="38:38" x14ac:dyDescent="0.25">
      <c r="AL1731" s="11"/>
    </row>
    <row r="1732" spans="38:38" x14ac:dyDescent="0.25">
      <c r="AL1732" s="11"/>
    </row>
    <row r="1733" spans="38:38" x14ac:dyDescent="0.25">
      <c r="AL1733" s="11"/>
    </row>
    <row r="1734" spans="38:38" x14ac:dyDescent="0.25">
      <c r="AL1734" s="11"/>
    </row>
    <row r="1735" spans="38:38" x14ac:dyDescent="0.25">
      <c r="AL1735" s="11"/>
    </row>
    <row r="1736" spans="38:38" x14ac:dyDescent="0.25">
      <c r="AL1736" s="11"/>
    </row>
    <row r="1737" spans="38:38" x14ac:dyDescent="0.25">
      <c r="AL1737" s="11"/>
    </row>
    <row r="1738" spans="38:38" x14ac:dyDescent="0.25">
      <c r="AL1738" s="11"/>
    </row>
    <row r="1739" spans="38:38" x14ac:dyDescent="0.25">
      <c r="AL1739" s="11"/>
    </row>
    <row r="1740" spans="38:38" x14ac:dyDescent="0.25">
      <c r="AL1740" s="11"/>
    </row>
    <row r="1741" spans="38:38" x14ac:dyDescent="0.25">
      <c r="AL1741" s="11"/>
    </row>
    <row r="1742" spans="38:38" x14ac:dyDescent="0.25">
      <c r="AL1742" s="11"/>
    </row>
    <row r="1743" spans="38:38" x14ac:dyDescent="0.25">
      <c r="AL1743" s="11"/>
    </row>
    <row r="1744" spans="38:38" x14ac:dyDescent="0.25">
      <c r="AL1744" s="11"/>
    </row>
    <row r="1745" spans="38:38" x14ac:dyDescent="0.25">
      <c r="AL1745" s="11"/>
    </row>
    <row r="1746" spans="38:38" x14ac:dyDescent="0.25">
      <c r="AL1746" s="11"/>
    </row>
    <row r="1747" spans="38:38" x14ac:dyDescent="0.25">
      <c r="AL1747" s="11"/>
    </row>
    <row r="1748" spans="38:38" x14ac:dyDescent="0.25">
      <c r="AL1748" s="11"/>
    </row>
    <row r="1749" spans="38:38" x14ac:dyDescent="0.25">
      <c r="AL1749" s="11"/>
    </row>
    <row r="1750" spans="38:38" x14ac:dyDescent="0.25">
      <c r="AL1750" s="11"/>
    </row>
    <row r="1751" spans="38:38" x14ac:dyDescent="0.25">
      <c r="AL1751" s="11"/>
    </row>
    <row r="1752" spans="38:38" x14ac:dyDescent="0.25">
      <c r="AL1752" s="11"/>
    </row>
    <row r="1753" spans="38:38" x14ac:dyDescent="0.25">
      <c r="AL1753" s="11"/>
    </row>
    <row r="1754" spans="38:38" x14ac:dyDescent="0.25">
      <c r="AL1754" s="11"/>
    </row>
    <row r="1755" spans="38:38" x14ac:dyDescent="0.25">
      <c r="AL1755" s="11"/>
    </row>
    <row r="1756" spans="38:38" x14ac:dyDescent="0.25">
      <c r="AL1756" s="11"/>
    </row>
    <row r="1757" spans="38:38" x14ac:dyDescent="0.25">
      <c r="AL1757" s="11"/>
    </row>
    <row r="1758" spans="38:38" x14ac:dyDescent="0.25">
      <c r="AL1758" s="11"/>
    </row>
    <row r="1759" spans="38:38" x14ac:dyDescent="0.25">
      <c r="AL1759" s="11"/>
    </row>
    <row r="1760" spans="38:38" x14ac:dyDescent="0.25">
      <c r="AL1760" s="11"/>
    </row>
    <row r="1761" spans="38:38" x14ac:dyDescent="0.25">
      <c r="AL1761" s="11"/>
    </row>
    <row r="1762" spans="38:38" x14ac:dyDescent="0.25">
      <c r="AL1762" s="11"/>
    </row>
    <row r="1763" spans="38:38" x14ac:dyDescent="0.25">
      <c r="AL1763" s="11"/>
    </row>
    <row r="1764" spans="38:38" x14ac:dyDescent="0.25">
      <c r="AL1764" s="11"/>
    </row>
    <row r="1765" spans="38:38" x14ac:dyDescent="0.25">
      <c r="AL1765" s="11"/>
    </row>
    <row r="1766" spans="38:38" x14ac:dyDescent="0.25">
      <c r="AL1766" s="11"/>
    </row>
    <row r="1767" spans="38:38" x14ac:dyDescent="0.25">
      <c r="AL1767" s="11"/>
    </row>
    <row r="1768" spans="38:38" x14ac:dyDescent="0.25">
      <c r="AL1768" s="11"/>
    </row>
    <row r="1769" spans="38:38" x14ac:dyDescent="0.25">
      <c r="AL1769" s="11"/>
    </row>
    <row r="1770" spans="38:38" x14ac:dyDescent="0.25">
      <c r="AL1770" s="11"/>
    </row>
    <row r="1771" spans="38:38" x14ac:dyDescent="0.25">
      <c r="AL1771" s="11"/>
    </row>
    <row r="1772" spans="38:38" x14ac:dyDescent="0.25">
      <c r="AL1772" s="11"/>
    </row>
    <row r="1773" spans="38:38" x14ac:dyDescent="0.25">
      <c r="AL1773" s="11"/>
    </row>
    <row r="1774" spans="38:38" x14ac:dyDescent="0.25">
      <c r="AL1774" s="11"/>
    </row>
    <row r="1775" spans="38:38" x14ac:dyDescent="0.25">
      <c r="AL1775" s="11"/>
    </row>
    <row r="1776" spans="38:38" x14ac:dyDescent="0.25">
      <c r="AL1776" s="11"/>
    </row>
    <row r="1777" spans="38:38" x14ac:dyDescent="0.25">
      <c r="AL1777" s="11"/>
    </row>
    <row r="1778" spans="38:38" x14ac:dyDescent="0.25">
      <c r="AL1778" s="11"/>
    </row>
    <row r="1779" spans="38:38" x14ac:dyDescent="0.25">
      <c r="AL1779" s="11"/>
    </row>
    <row r="1780" spans="38:38" x14ac:dyDescent="0.25">
      <c r="AL1780" s="11"/>
    </row>
    <row r="1781" spans="38:38" x14ac:dyDescent="0.25">
      <c r="AL1781" s="11"/>
    </row>
    <row r="1782" spans="38:38" x14ac:dyDescent="0.25">
      <c r="AL1782" s="11"/>
    </row>
    <row r="1783" spans="38:38" x14ac:dyDescent="0.25">
      <c r="AL1783" s="11"/>
    </row>
    <row r="1784" spans="38:38" x14ac:dyDescent="0.25">
      <c r="AL1784" s="11"/>
    </row>
    <row r="1785" spans="38:38" x14ac:dyDescent="0.25">
      <c r="AL1785" s="11"/>
    </row>
    <row r="1786" spans="38:38" x14ac:dyDescent="0.25">
      <c r="AL1786" s="11"/>
    </row>
    <row r="1787" spans="38:38" x14ac:dyDescent="0.25">
      <c r="AL1787" s="11"/>
    </row>
    <row r="1788" spans="38:38" x14ac:dyDescent="0.25">
      <c r="AL1788" s="11"/>
    </row>
    <row r="1789" spans="38:38" x14ac:dyDescent="0.25">
      <c r="AL1789" s="11"/>
    </row>
    <row r="1790" spans="38:38" x14ac:dyDescent="0.25">
      <c r="AL1790" s="11"/>
    </row>
    <row r="1791" spans="38:38" x14ac:dyDescent="0.25">
      <c r="AL1791" s="11"/>
    </row>
    <row r="1792" spans="38:38" x14ac:dyDescent="0.25">
      <c r="AL1792" s="11"/>
    </row>
    <row r="1793" spans="38:38" x14ac:dyDescent="0.25">
      <c r="AL1793" s="11"/>
    </row>
    <row r="1794" spans="38:38" x14ac:dyDescent="0.25">
      <c r="AL1794" s="11"/>
    </row>
    <row r="1795" spans="38:38" x14ac:dyDescent="0.25">
      <c r="AL1795" s="11"/>
    </row>
    <row r="1796" spans="38:38" x14ac:dyDescent="0.25">
      <c r="AL1796" s="11"/>
    </row>
    <row r="1797" spans="38:38" x14ac:dyDescent="0.25">
      <c r="AL1797" s="11"/>
    </row>
    <row r="1798" spans="38:38" x14ac:dyDescent="0.25">
      <c r="AL1798" s="11"/>
    </row>
    <row r="1799" spans="38:38" x14ac:dyDescent="0.25">
      <c r="AL1799" s="11"/>
    </row>
    <row r="1800" spans="38:38" x14ac:dyDescent="0.25">
      <c r="AL1800" s="11"/>
    </row>
    <row r="1801" spans="38:38" x14ac:dyDescent="0.25">
      <c r="AL1801" s="11"/>
    </row>
    <row r="1802" spans="38:38" x14ac:dyDescent="0.25">
      <c r="AL1802" s="11"/>
    </row>
    <row r="1803" spans="38:38" x14ac:dyDescent="0.25">
      <c r="AL1803" s="11"/>
    </row>
    <row r="1804" spans="38:38" x14ac:dyDescent="0.25">
      <c r="AL1804" s="11"/>
    </row>
    <row r="1805" spans="38:38" x14ac:dyDescent="0.25">
      <c r="AL1805" s="11"/>
    </row>
    <row r="1806" spans="38:38" x14ac:dyDescent="0.25">
      <c r="AL1806" s="11"/>
    </row>
    <row r="1807" spans="38:38" x14ac:dyDescent="0.25">
      <c r="AL1807" s="11"/>
    </row>
    <row r="1808" spans="38:38" x14ac:dyDescent="0.25">
      <c r="AL1808" s="11"/>
    </row>
    <row r="1809" spans="38:38" x14ac:dyDescent="0.25">
      <c r="AL1809" s="11"/>
    </row>
    <row r="1810" spans="38:38" x14ac:dyDescent="0.25">
      <c r="AL1810" s="11"/>
    </row>
    <row r="1811" spans="38:38" x14ac:dyDescent="0.25">
      <c r="AL1811" s="11"/>
    </row>
    <row r="1812" spans="38:38" x14ac:dyDescent="0.25">
      <c r="AL1812" s="11"/>
    </row>
    <row r="1813" spans="38:38" x14ac:dyDescent="0.25">
      <c r="AL1813" s="11"/>
    </row>
    <row r="1814" spans="38:38" x14ac:dyDescent="0.25">
      <c r="AL1814" s="11"/>
    </row>
    <row r="1815" spans="38:38" x14ac:dyDescent="0.25">
      <c r="AL1815" s="11"/>
    </row>
    <row r="1816" spans="38:38" x14ac:dyDescent="0.25">
      <c r="AL1816" s="11"/>
    </row>
    <row r="1817" spans="38:38" x14ac:dyDescent="0.25">
      <c r="AL1817" s="11"/>
    </row>
    <row r="1818" spans="38:38" x14ac:dyDescent="0.25">
      <c r="AL1818" s="11"/>
    </row>
    <row r="1819" spans="38:38" x14ac:dyDescent="0.25">
      <c r="AL1819" s="11"/>
    </row>
    <row r="1820" spans="38:38" x14ac:dyDescent="0.25">
      <c r="AL1820" s="11"/>
    </row>
    <row r="1821" spans="38:38" x14ac:dyDescent="0.25">
      <c r="AL1821" s="11"/>
    </row>
    <row r="1822" spans="38:38" x14ac:dyDescent="0.25">
      <c r="AL1822" s="11"/>
    </row>
    <row r="1823" spans="38:38" x14ac:dyDescent="0.25">
      <c r="AL1823" s="11"/>
    </row>
    <row r="1824" spans="38:38" x14ac:dyDescent="0.25">
      <c r="AL1824" s="11"/>
    </row>
    <row r="1825" spans="38:38" x14ac:dyDescent="0.25">
      <c r="AL1825" s="11"/>
    </row>
    <row r="1826" spans="38:38" x14ac:dyDescent="0.25">
      <c r="AL1826" s="11"/>
    </row>
    <row r="1827" spans="38:38" x14ac:dyDescent="0.25">
      <c r="AL1827" s="11"/>
    </row>
    <row r="1828" spans="38:38" x14ac:dyDescent="0.25">
      <c r="AL1828" s="11"/>
    </row>
    <row r="1829" spans="38:38" x14ac:dyDescent="0.25">
      <c r="AL1829" s="11"/>
    </row>
    <row r="1830" spans="38:38" x14ac:dyDescent="0.25">
      <c r="AL1830" s="11"/>
    </row>
    <row r="1831" spans="38:38" x14ac:dyDescent="0.25">
      <c r="AL1831" s="11"/>
    </row>
    <row r="1832" spans="38:38" x14ac:dyDescent="0.25">
      <c r="AL1832" s="11"/>
    </row>
    <row r="1833" spans="38:38" x14ac:dyDescent="0.25">
      <c r="AL1833" s="11"/>
    </row>
    <row r="1834" spans="38:38" x14ac:dyDescent="0.25">
      <c r="AL1834" s="11"/>
    </row>
    <row r="1835" spans="38:38" x14ac:dyDescent="0.25">
      <c r="AL1835" s="11"/>
    </row>
    <row r="1836" spans="38:38" x14ac:dyDescent="0.25">
      <c r="AL1836" s="11"/>
    </row>
    <row r="1837" spans="38:38" x14ac:dyDescent="0.25">
      <c r="AL1837" s="11"/>
    </row>
    <row r="1838" spans="38:38" x14ac:dyDescent="0.25">
      <c r="AL1838" s="11"/>
    </row>
    <row r="1839" spans="38:38" x14ac:dyDescent="0.25">
      <c r="AL1839" s="11"/>
    </row>
    <row r="1840" spans="38:38" x14ac:dyDescent="0.25">
      <c r="AL1840" s="11"/>
    </row>
    <row r="1841" spans="38:38" x14ac:dyDescent="0.25">
      <c r="AL1841" s="11"/>
    </row>
    <row r="1842" spans="38:38" x14ac:dyDescent="0.25">
      <c r="AL1842" s="11"/>
    </row>
    <row r="1843" spans="38:38" x14ac:dyDescent="0.25">
      <c r="AL1843" s="11"/>
    </row>
    <row r="1844" spans="38:38" x14ac:dyDescent="0.25">
      <c r="AL1844" s="11"/>
    </row>
    <row r="1845" spans="38:38" x14ac:dyDescent="0.25">
      <c r="AL1845" s="11"/>
    </row>
    <row r="1846" spans="38:38" x14ac:dyDescent="0.25">
      <c r="AL1846" s="11"/>
    </row>
    <row r="1847" spans="38:38" x14ac:dyDescent="0.25">
      <c r="AL1847" s="11"/>
    </row>
  </sheetData>
  <autoFilter ref="A2:AM2"/>
  <sortState ref="A3:AP49">
    <sortCondition ref="A3:A49"/>
  </sortState>
  <mergeCells count="122">
    <mergeCell ref="A73:D73"/>
    <mergeCell ref="A74:D74"/>
    <mergeCell ref="A75:D75"/>
    <mergeCell ref="A76:D76"/>
    <mergeCell ref="A77:D77"/>
    <mergeCell ref="A78:D78"/>
    <mergeCell ref="A48:D48"/>
    <mergeCell ref="A58:D58"/>
    <mergeCell ref="A142:D142"/>
    <mergeCell ref="A64:D64"/>
    <mergeCell ref="A71:D71"/>
    <mergeCell ref="A89:D89"/>
    <mergeCell ref="A79:D79"/>
    <mergeCell ref="A126:D126"/>
    <mergeCell ref="A116:D116"/>
    <mergeCell ref="A117:D117"/>
    <mergeCell ref="A118:D118"/>
    <mergeCell ref="A119:D119"/>
    <mergeCell ref="A120:D120"/>
    <mergeCell ref="A111:D111"/>
    <mergeCell ref="A112:D112"/>
    <mergeCell ref="A113:D113"/>
    <mergeCell ref="A114:D114"/>
    <mergeCell ref="A115:D115"/>
    <mergeCell ref="A143:D143"/>
    <mergeCell ref="M145:S145"/>
    <mergeCell ref="A139:D139"/>
    <mergeCell ref="A140:D140"/>
    <mergeCell ref="A141:D141"/>
    <mergeCell ref="A104:D104"/>
    <mergeCell ref="A97:D97"/>
    <mergeCell ref="A134:D134"/>
    <mergeCell ref="A135:D135"/>
    <mergeCell ref="A136:D136"/>
    <mergeCell ref="A137:D137"/>
    <mergeCell ref="A138:D138"/>
    <mergeCell ref="A132:D132"/>
    <mergeCell ref="A125:D125"/>
    <mergeCell ref="A133:D133"/>
    <mergeCell ref="A127:D127"/>
    <mergeCell ref="A128:D128"/>
    <mergeCell ref="A129:D129"/>
    <mergeCell ref="A130:D130"/>
    <mergeCell ref="A131:D131"/>
    <mergeCell ref="A121:D121"/>
    <mergeCell ref="A122:D122"/>
    <mergeCell ref="A123:D123"/>
    <mergeCell ref="A124:D124"/>
    <mergeCell ref="A109:D109"/>
    <mergeCell ref="A110:D110"/>
    <mergeCell ref="A106:D106"/>
    <mergeCell ref="A107:D107"/>
    <mergeCell ref="A108:D108"/>
    <mergeCell ref="A100:D100"/>
    <mergeCell ref="A101:D101"/>
    <mergeCell ref="A102:D102"/>
    <mergeCell ref="A103:D103"/>
    <mergeCell ref="A105:D105"/>
    <mergeCell ref="A94:D94"/>
    <mergeCell ref="A95:D95"/>
    <mergeCell ref="A96:D96"/>
    <mergeCell ref="A98:D98"/>
    <mergeCell ref="A99:D99"/>
    <mergeCell ref="A90:D90"/>
    <mergeCell ref="A91:D91"/>
    <mergeCell ref="A92:D92"/>
    <mergeCell ref="A93:D93"/>
    <mergeCell ref="A85:D85"/>
    <mergeCell ref="A86:D86"/>
    <mergeCell ref="A87:D87"/>
    <mergeCell ref="A88:D88"/>
    <mergeCell ref="A80:D80"/>
    <mergeCell ref="A81:D81"/>
    <mergeCell ref="A82:D82"/>
    <mergeCell ref="A83:D83"/>
    <mergeCell ref="A84:D84"/>
    <mergeCell ref="E49:F49"/>
    <mergeCell ref="A49:D49"/>
    <mergeCell ref="A50:D50"/>
    <mergeCell ref="A51:D51"/>
    <mergeCell ref="A52:D52"/>
    <mergeCell ref="A53:D53"/>
    <mergeCell ref="A54:D54"/>
    <mergeCell ref="A55:D55"/>
    <mergeCell ref="A56:D56"/>
    <mergeCell ref="AG148:AH149"/>
    <mergeCell ref="H148:I149"/>
    <mergeCell ref="B145:D145"/>
    <mergeCell ref="B147:D147"/>
    <mergeCell ref="AC147:AD147"/>
    <mergeCell ref="T147:AB147"/>
    <mergeCell ref="T145:Y145"/>
    <mergeCell ref="G147:S147"/>
    <mergeCell ref="E147:F147"/>
    <mergeCell ref="J145:L145"/>
    <mergeCell ref="G145:I145"/>
    <mergeCell ref="G146:I146"/>
    <mergeCell ref="M146:S146"/>
    <mergeCell ref="G1:S1"/>
    <mergeCell ref="AC1:AD1"/>
    <mergeCell ref="T1:AB1"/>
    <mergeCell ref="AE147:AH147"/>
    <mergeCell ref="AE145:AG145"/>
    <mergeCell ref="AE1:AH1"/>
    <mergeCell ref="T146:Y146"/>
    <mergeCell ref="AE146:AG146"/>
    <mergeCell ref="B146:D146"/>
    <mergeCell ref="J146:L146"/>
    <mergeCell ref="B144:D144"/>
    <mergeCell ref="A60:D60"/>
    <mergeCell ref="A61:D61"/>
    <mergeCell ref="A62:D62"/>
    <mergeCell ref="A63:D63"/>
    <mergeCell ref="A65:D65"/>
    <mergeCell ref="A66:D66"/>
    <mergeCell ref="A69:D69"/>
    <mergeCell ref="A70:D70"/>
    <mergeCell ref="A72:D72"/>
    <mergeCell ref="A57:D57"/>
    <mergeCell ref="A59:D59"/>
    <mergeCell ref="A67:D67"/>
    <mergeCell ref="A68:D68"/>
  </mergeCells>
  <phoneticPr fontId="0" type="noConversion"/>
  <printOptions headings="1" gridLines="1"/>
  <pageMargins left="0.17" right="0.19" top="0.17" bottom="0.34" header="0.17" footer="0.23"/>
  <pageSetup scale="65" fitToWidth="0" orientation="landscape" r:id="rId1"/>
  <headerFooter alignWithMargins="0">
    <oddFooter>&amp;L&amp;F,&amp;A&amp;C&amp;D&amp;R&amp;P</oddFooter>
  </headerFooter>
  <colBreaks count="2" manualBreakCount="2">
    <brk id="19" max="1048575" man="1"/>
    <brk id="2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Science Center Targets</vt:lpstr>
      <vt:lpstr>Sheet1</vt:lpstr>
      <vt:lpstr>'Science Center Targets'!Print_Titles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rmusson</dc:creator>
  <cp:lastModifiedBy>Terri Arnold</cp:lastModifiedBy>
  <cp:lastPrinted>2012-07-24T14:30:41Z</cp:lastPrinted>
  <dcterms:created xsi:type="dcterms:W3CDTF">2004-03-19T12:08:35Z</dcterms:created>
  <dcterms:modified xsi:type="dcterms:W3CDTF">2014-09-04T14:37:38Z</dcterms:modified>
</cp:coreProperties>
</file>