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15" yWindow="945" windowWidth="17355" windowHeight="5895" firstSheet="1" activeTab="3"/>
  </bookViews>
  <sheets>
    <sheet name="WY2014 NFSN Chem Sampling" sheetId="4" r:id="rId1"/>
    <sheet name="WY2014 NFSN Eco Sampling" sheetId="10" r:id="rId2"/>
    <sheet name="Sample counts" sheetId="11" r:id="rId3"/>
    <sheet name="Sample frequency" sheetId="12" r:id="rId4"/>
    <sheet name="Definitions" sheetId="5" r:id="rId5"/>
    <sheet name="WY2013 NFSN Eco Sampling" sheetId="14" r:id="rId6"/>
    <sheet name="WY2013 NFSN Chem Sampling" sheetId="15" r:id="rId7"/>
  </sheets>
  <definedNames>
    <definedName name="_xlnm._FilterDatabase" localSheetId="2" hidden="1">'Sample counts'!$A$1:$V$47</definedName>
    <definedName name="_xlnm._FilterDatabase" localSheetId="0" hidden="1">'WY2014 NFSN Chem Sampling'!$A$3:$BA$3</definedName>
    <definedName name="_xlnm._FilterDatabase" localSheetId="1" hidden="1">'WY2014 NFSN Eco Sampling'!$A$1:$AF$43</definedName>
    <definedName name="_xlnm.Print_Titles" localSheetId="0">'WY2014 NFSN Chem Sampling'!$B:$D</definedName>
    <definedName name="_xlnm.Print_Titles" localSheetId="1">'WY2014 NFSN Eco Sampling'!$B:$D,'WY2014 NFSN Eco Sampling'!$2:$4</definedName>
  </definedNames>
  <calcPr calcId="145621"/>
</workbook>
</file>

<file path=xl/calcChain.xml><?xml version="1.0" encoding="utf-8"?>
<calcChain xmlns="http://schemas.openxmlformats.org/spreadsheetml/2006/main">
  <c r="H188" i="15" l="1"/>
  <c r="H187" i="15"/>
  <c r="H186" i="15"/>
  <c r="H185" i="15"/>
  <c r="H184" i="15"/>
  <c r="H183" i="15"/>
  <c r="H182" i="15"/>
  <c r="AL180" i="15"/>
  <c r="AL182" i="15" s="1"/>
  <c r="AD180" i="15"/>
  <c r="V180" i="15"/>
  <c r="N180" i="15"/>
  <c r="J178" i="15"/>
  <c r="AW177" i="15"/>
  <c r="AV177" i="15"/>
  <c r="AU177" i="15"/>
  <c r="AT177" i="15"/>
  <c r="AS177" i="15"/>
  <c r="AR177" i="15"/>
  <c r="AQ177" i="15"/>
  <c r="AP177" i="15"/>
  <c r="AO177" i="15"/>
  <c r="AN177" i="15"/>
  <c r="AM177" i="15"/>
  <c r="AL177" i="15"/>
  <c r="AK177" i="15"/>
  <c r="AJ177" i="15"/>
  <c r="AI177" i="15"/>
  <c r="AH177" i="15"/>
  <c r="AG177" i="15"/>
  <c r="AF177" i="15"/>
  <c r="AE177" i="15"/>
  <c r="AD177" i="15"/>
  <c r="AC177" i="15"/>
  <c r="AB177" i="15"/>
  <c r="AA177" i="15"/>
  <c r="Z177" i="15"/>
  <c r="Y177" i="15"/>
  <c r="X177" i="15"/>
  <c r="W177" i="15"/>
  <c r="V177" i="15"/>
  <c r="U177" i="15"/>
  <c r="T177" i="15"/>
  <c r="S177" i="15"/>
  <c r="R177" i="15"/>
  <c r="Q177" i="15"/>
  <c r="P177" i="15"/>
  <c r="O177" i="15"/>
  <c r="N177" i="15"/>
  <c r="AW173" i="15"/>
  <c r="AV173" i="15"/>
  <c r="AU173" i="15"/>
  <c r="AT173" i="15"/>
  <c r="AS173" i="15"/>
  <c r="AR173" i="15"/>
  <c r="AQ173" i="15"/>
  <c r="AP173" i="15"/>
  <c r="AO173" i="15"/>
  <c r="AN173" i="15"/>
  <c r="AM173" i="15"/>
  <c r="AL173" i="15"/>
  <c r="AK173" i="15"/>
  <c r="AJ173" i="15"/>
  <c r="AI173" i="15"/>
  <c r="AH173" i="15"/>
  <c r="AG173" i="15"/>
  <c r="AF173" i="15"/>
  <c r="AE173" i="15"/>
  <c r="AD173" i="15"/>
  <c r="AC173" i="15"/>
  <c r="AB173" i="15"/>
  <c r="AA173" i="15"/>
  <c r="Z173" i="15"/>
  <c r="Y173" i="15"/>
  <c r="X173" i="15"/>
  <c r="W173" i="15"/>
  <c r="V173" i="15"/>
  <c r="U173" i="15"/>
  <c r="T173" i="15"/>
  <c r="S173" i="15"/>
  <c r="R173" i="15"/>
  <c r="Q173" i="15"/>
  <c r="P173" i="15"/>
  <c r="O173" i="15"/>
  <c r="N173" i="15"/>
  <c r="AW170" i="15"/>
  <c r="AV170" i="15"/>
  <c r="AU170" i="15"/>
  <c r="AT170" i="15"/>
  <c r="AS170" i="15"/>
  <c r="AR170" i="15"/>
  <c r="AQ170" i="15"/>
  <c r="AP170" i="15"/>
  <c r="AO170" i="15"/>
  <c r="AN170" i="15"/>
  <c r="AM170" i="15"/>
  <c r="AL170" i="15"/>
  <c r="AK170" i="15"/>
  <c r="AJ170" i="15"/>
  <c r="AI170" i="15"/>
  <c r="AH170" i="15"/>
  <c r="AG170" i="15"/>
  <c r="AF170" i="15"/>
  <c r="AE170" i="15"/>
  <c r="AD170" i="15"/>
  <c r="AC170" i="15"/>
  <c r="AB170" i="15"/>
  <c r="AA170" i="15"/>
  <c r="Z170" i="15"/>
  <c r="Y170" i="15"/>
  <c r="X170" i="15"/>
  <c r="W170" i="15"/>
  <c r="V170" i="15"/>
  <c r="U170" i="15"/>
  <c r="T170" i="15"/>
  <c r="S170" i="15"/>
  <c r="R170" i="15"/>
  <c r="Q170" i="15"/>
  <c r="P170" i="15"/>
  <c r="O170" i="15"/>
  <c r="N170" i="15"/>
  <c r="AW165" i="15"/>
  <c r="AV165" i="15"/>
  <c r="AU165" i="15"/>
  <c r="AT165" i="15"/>
  <c r="AS165" i="15"/>
  <c r="AR165" i="15"/>
  <c r="AQ165" i="15"/>
  <c r="AP165" i="15"/>
  <c r="AO165" i="15"/>
  <c r="AN165" i="15"/>
  <c r="AM165" i="15"/>
  <c r="AL165" i="15"/>
  <c r="AK165" i="15"/>
  <c r="AJ165" i="15"/>
  <c r="AI165" i="15"/>
  <c r="AH165" i="15"/>
  <c r="AG165" i="15"/>
  <c r="AF165" i="15"/>
  <c r="AE165" i="15"/>
  <c r="AD165" i="15"/>
  <c r="AC165" i="15"/>
  <c r="AB165" i="15"/>
  <c r="AA165" i="15"/>
  <c r="Z165" i="15"/>
  <c r="Y165" i="15"/>
  <c r="X165" i="15"/>
  <c r="W165" i="15"/>
  <c r="V165" i="15"/>
  <c r="U165" i="15"/>
  <c r="T165" i="15"/>
  <c r="S165" i="15"/>
  <c r="R165" i="15"/>
  <c r="Q165" i="15"/>
  <c r="P165" i="15"/>
  <c r="O165" i="15"/>
  <c r="N165" i="15"/>
  <c r="AW160" i="15"/>
  <c r="AV160" i="15"/>
  <c r="AU160" i="15"/>
  <c r="AT160" i="15"/>
  <c r="AS160" i="15"/>
  <c r="AR160" i="15"/>
  <c r="AQ160" i="15"/>
  <c r="AP160" i="15"/>
  <c r="AO160" i="15"/>
  <c r="AN160" i="15"/>
  <c r="AM160" i="15"/>
  <c r="AL160" i="15"/>
  <c r="AK160" i="15"/>
  <c r="AJ160" i="15"/>
  <c r="AI160" i="15"/>
  <c r="AH160" i="15"/>
  <c r="AG160" i="15"/>
  <c r="AF160" i="15"/>
  <c r="AE160" i="15"/>
  <c r="AD160" i="15"/>
  <c r="AC160" i="15"/>
  <c r="AB160" i="15"/>
  <c r="AA160" i="15"/>
  <c r="Z160" i="15"/>
  <c r="Y160" i="15"/>
  <c r="X160" i="15"/>
  <c r="W160" i="15"/>
  <c r="V160" i="15"/>
  <c r="U160" i="15"/>
  <c r="T160" i="15"/>
  <c r="S160" i="15"/>
  <c r="R160" i="15"/>
  <c r="Q160" i="15"/>
  <c r="P160" i="15"/>
  <c r="O160" i="15"/>
  <c r="N160" i="15"/>
  <c r="AW153" i="15"/>
  <c r="AV153" i="15"/>
  <c r="AU153" i="15"/>
  <c r="AT153" i="15"/>
  <c r="AS153" i="15"/>
  <c r="AR153" i="15"/>
  <c r="AQ153" i="15"/>
  <c r="AP153" i="15"/>
  <c r="AO153" i="15"/>
  <c r="AN153" i="15"/>
  <c r="AM153" i="15"/>
  <c r="AL153" i="15"/>
  <c r="AK153" i="15"/>
  <c r="AJ153" i="15"/>
  <c r="AI153" i="15"/>
  <c r="AH153" i="15"/>
  <c r="AG153" i="15"/>
  <c r="AF153" i="15"/>
  <c r="AE153" i="15"/>
  <c r="AD153" i="15"/>
  <c r="AC153" i="15"/>
  <c r="AB153" i="15"/>
  <c r="AA153" i="15"/>
  <c r="Z153" i="15"/>
  <c r="Y153" i="15"/>
  <c r="X153" i="15"/>
  <c r="W153" i="15"/>
  <c r="V153" i="15"/>
  <c r="U153" i="15"/>
  <c r="T153" i="15"/>
  <c r="S153" i="15"/>
  <c r="R153" i="15"/>
  <c r="Q153" i="15"/>
  <c r="P153" i="15"/>
  <c r="O153" i="15"/>
  <c r="N153" i="15"/>
  <c r="AW149" i="15"/>
  <c r="AV149" i="15"/>
  <c r="AU149" i="15"/>
  <c r="AT149" i="15"/>
  <c r="AS149" i="15"/>
  <c r="AR149" i="15"/>
  <c r="AQ149" i="15"/>
  <c r="AP149" i="15"/>
  <c r="AO149" i="15"/>
  <c r="AN149" i="15"/>
  <c r="AM149" i="15"/>
  <c r="AL149" i="15"/>
  <c r="AK149" i="15"/>
  <c r="AJ149" i="15"/>
  <c r="AI149" i="15"/>
  <c r="AH149" i="15"/>
  <c r="AG149" i="15"/>
  <c r="AF149" i="15"/>
  <c r="AE149" i="15"/>
  <c r="AD149" i="15"/>
  <c r="AC149" i="15"/>
  <c r="AB149" i="15"/>
  <c r="AA149" i="15"/>
  <c r="Z149" i="15"/>
  <c r="Y149" i="15"/>
  <c r="X149" i="15"/>
  <c r="W149" i="15"/>
  <c r="V149" i="15"/>
  <c r="U149" i="15"/>
  <c r="T149" i="15"/>
  <c r="S149" i="15"/>
  <c r="R149" i="15"/>
  <c r="Q149" i="15"/>
  <c r="P149" i="15"/>
  <c r="O149" i="15"/>
  <c r="N149" i="15"/>
  <c r="AW142" i="15"/>
  <c r="AV142" i="15"/>
  <c r="AU142" i="15"/>
  <c r="AT142" i="15"/>
  <c r="AS142" i="15"/>
  <c r="AR142" i="15"/>
  <c r="AQ142" i="15"/>
  <c r="AP142" i="15"/>
  <c r="AO142" i="15"/>
  <c r="AN142" i="15"/>
  <c r="AM142" i="15"/>
  <c r="AL142" i="15"/>
  <c r="AK142" i="15"/>
  <c r="AJ142" i="15"/>
  <c r="AI142" i="15"/>
  <c r="AH142" i="15"/>
  <c r="AG142" i="15"/>
  <c r="AF142" i="15"/>
  <c r="AE142" i="15"/>
  <c r="AD142" i="15"/>
  <c r="AC142" i="15"/>
  <c r="AB142" i="15"/>
  <c r="AA142" i="15"/>
  <c r="Z142" i="15"/>
  <c r="Y142" i="15"/>
  <c r="X142" i="15"/>
  <c r="W142" i="15"/>
  <c r="V142" i="15"/>
  <c r="U142" i="15"/>
  <c r="T142" i="15"/>
  <c r="S142" i="15"/>
  <c r="R142" i="15"/>
  <c r="Q142" i="15"/>
  <c r="P142" i="15"/>
  <c r="O142" i="15"/>
  <c r="N142" i="15"/>
  <c r="AW139" i="15"/>
  <c r="AV139" i="15"/>
  <c r="AU139" i="15"/>
  <c r="AT139" i="15"/>
  <c r="AS139" i="15"/>
  <c r="AR139" i="15"/>
  <c r="AQ139" i="15"/>
  <c r="AP139" i="15"/>
  <c r="AO139" i="15"/>
  <c r="AN139" i="15"/>
  <c r="AM139" i="15"/>
  <c r="AL139" i="15"/>
  <c r="AK139" i="15"/>
  <c r="AJ139" i="15"/>
  <c r="AI139" i="15"/>
  <c r="AH139" i="15"/>
  <c r="AG139" i="15"/>
  <c r="AF139" i="15"/>
  <c r="AE139" i="15"/>
  <c r="AD139" i="15"/>
  <c r="AC139" i="15"/>
  <c r="AB139" i="15"/>
  <c r="AA139" i="15"/>
  <c r="Z139" i="15"/>
  <c r="Y139" i="15"/>
  <c r="X139" i="15"/>
  <c r="W139" i="15"/>
  <c r="V139" i="15"/>
  <c r="U139" i="15"/>
  <c r="T139" i="15"/>
  <c r="S139" i="15"/>
  <c r="R139" i="15"/>
  <c r="Q139" i="15"/>
  <c r="P139" i="15"/>
  <c r="O139" i="15"/>
  <c r="N139" i="15"/>
  <c r="AW136" i="15"/>
  <c r="AV136" i="15"/>
  <c r="AU136" i="15"/>
  <c r="AT136" i="15"/>
  <c r="AS136" i="15"/>
  <c r="AR136" i="15"/>
  <c r="AQ136" i="15"/>
  <c r="AP136" i="15"/>
  <c r="AO136" i="15"/>
  <c r="AN136" i="15"/>
  <c r="AM136" i="15"/>
  <c r="AL136" i="15"/>
  <c r="AK136" i="15"/>
  <c r="AJ136" i="15"/>
  <c r="AI136" i="15"/>
  <c r="AH136" i="15"/>
  <c r="AG136" i="15"/>
  <c r="AF136" i="15"/>
  <c r="AE136" i="15"/>
  <c r="AD136" i="15"/>
  <c r="AC136" i="15"/>
  <c r="AB136" i="15"/>
  <c r="AA136" i="15"/>
  <c r="Z136" i="15"/>
  <c r="Y136" i="15"/>
  <c r="X136" i="15"/>
  <c r="W136" i="15"/>
  <c r="V136" i="15"/>
  <c r="U136" i="15"/>
  <c r="T136" i="15"/>
  <c r="S136" i="15"/>
  <c r="R136" i="15"/>
  <c r="Q136" i="15"/>
  <c r="P136" i="15"/>
  <c r="O136" i="15"/>
  <c r="N136" i="15"/>
  <c r="AW133" i="15"/>
  <c r="AV133" i="15"/>
  <c r="AU133" i="15"/>
  <c r="AT133" i="15"/>
  <c r="AS133" i="15"/>
  <c r="AR133" i="15"/>
  <c r="AQ133" i="15"/>
  <c r="AP133" i="15"/>
  <c r="AO133" i="15"/>
  <c r="AN133" i="15"/>
  <c r="AM133" i="15"/>
  <c r="AL133" i="15"/>
  <c r="AK133" i="15"/>
  <c r="AJ133" i="15"/>
  <c r="AI133" i="15"/>
  <c r="AH133" i="15"/>
  <c r="AG133" i="15"/>
  <c r="AF133" i="15"/>
  <c r="AE133" i="15"/>
  <c r="AD133" i="15"/>
  <c r="AC133" i="15"/>
  <c r="AB133" i="15"/>
  <c r="AA133" i="15"/>
  <c r="Z133" i="15"/>
  <c r="Y133" i="15"/>
  <c r="X133" i="15"/>
  <c r="W133" i="15"/>
  <c r="V133" i="15"/>
  <c r="U133" i="15"/>
  <c r="T133" i="15"/>
  <c r="S133" i="15"/>
  <c r="R133" i="15"/>
  <c r="Q133" i="15"/>
  <c r="P133" i="15"/>
  <c r="O133" i="15"/>
  <c r="N133" i="15"/>
  <c r="AW128" i="15"/>
  <c r="AV128" i="15"/>
  <c r="AU128" i="15"/>
  <c r="AT128" i="15"/>
  <c r="AS128" i="15"/>
  <c r="AR128" i="15"/>
  <c r="AQ128" i="15"/>
  <c r="AP128" i="15"/>
  <c r="AO128" i="15"/>
  <c r="AN128" i="15"/>
  <c r="AM128" i="15"/>
  <c r="AL128" i="15"/>
  <c r="AK128" i="15"/>
  <c r="AJ128" i="15"/>
  <c r="AI128" i="15"/>
  <c r="AH128" i="15"/>
  <c r="AG128" i="15"/>
  <c r="AF128" i="15"/>
  <c r="AE128" i="15"/>
  <c r="AD128" i="15"/>
  <c r="AC128" i="15"/>
  <c r="AB128" i="15"/>
  <c r="AA128" i="15"/>
  <c r="Z128" i="15"/>
  <c r="Y128" i="15"/>
  <c r="X128" i="15"/>
  <c r="W128" i="15"/>
  <c r="V128" i="15"/>
  <c r="U128" i="15"/>
  <c r="T128" i="15"/>
  <c r="S128" i="15"/>
  <c r="R128" i="15"/>
  <c r="Q128" i="15"/>
  <c r="P128" i="15"/>
  <c r="O128" i="15"/>
  <c r="N128" i="15"/>
  <c r="AW123" i="15"/>
  <c r="AV123" i="15"/>
  <c r="AU123" i="15"/>
  <c r="AT123" i="15"/>
  <c r="AS123" i="15"/>
  <c r="AR123" i="15"/>
  <c r="AQ123" i="15"/>
  <c r="AP123" i="15"/>
  <c r="AO123" i="15"/>
  <c r="AN123" i="15"/>
  <c r="AM123" i="15"/>
  <c r="AL123" i="15"/>
  <c r="AK123" i="15"/>
  <c r="AJ123" i="15"/>
  <c r="AI123" i="15"/>
  <c r="AH123" i="15"/>
  <c r="AG123" i="15"/>
  <c r="AF123" i="15"/>
  <c r="AE123" i="15"/>
  <c r="AD123" i="15"/>
  <c r="AC123" i="15"/>
  <c r="AB123" i="15"/>
  <c r="AA123" i="15"/>
  <c r="Z123" i="15"/>
  <c r="Y123" i="15"/>
  <c r="X123" i="15"/>
  <c r="W123" i="15"/>
  <c r="V123" i="15"/>
  <c r="U123" i="15"/>
  <c r="T123" i="15"/>
  <c r="S123" i="15"/>
  <c r="R123" i="15"/>
  <c r="Q123" i="15"/>
  <c r="P123" i="15"/>
  <c r="O123" i="15"/>
  <c r="N123" i="15"/>
  <c r="AW119" i="15"/>
  <c r="AV119" i="15"/>
  <c r="AU119" i="15"/>
  <c r="AT119" i="15"/>
  <c r="AS119" i="15"/>
  <c r="AR119" i="15"/>
  <c r="AQ119" i="15"/>
  <c r="AP119" i="15"/>
  <c r="AO119" i="15"/>
  <c r="AN119" i="15"/>
  <c r="AM119" i="15"/>
  <c r="AL119" i="15"/>
  <c r="AK119" i="15"/>
  <c r="AJ119" i="15"/>
  <c r="AI119" i="15"/>
  <c r="AH119" i="15"/>
  <c r="AG119" i="15"/>
  <c r="AF119" i="15"/>
  <c r="AE119" i="15"/>
  <c r="AD119" i="15"/>
  <c r="AC119" i="15"/>
  <c r="AB119" i="15"/>
  <c r="AA119" i="15"/>
  <c r="Z119" i="15"/>
  <c r="Y119" i="15"/>
  <c r="X119" i="15"/>
  <c r="W119" i="15"/>
  <c r="V119" i="15"/>
  <c r="U119" i="15"/>
  <c r="T119" i="15"/>
  <c r="S119" i="15"/>
  <c r="R119" i="15"/>
  <c r="Q119" i="15"/>
  <c r="P119" i="15"/>
  <c r="O119" i="15"/>
  <c r="N119" i="15"/>
  <c r="AW116" i="15"/>
  <c r="AV116" i="15"/>
  <c r="AU116" i="15"/>
  <c r="AT116" i="15"/>
  <c r="AS116" i="15"/>
  <c r="AR116" i="15"/>
  <c r="AQ116" i="15"/>
  <c r="AP116" i="15"/>
  <c r="AO116" i="15"/>
  <c r="AN116" i="15"/>
  <c r="AM116" i="15"/>
  <c r="AL116" i="15"/>
  <c r="AK116" i="15"/>
  <c r="AJ116" i="15"/>
  <c r="AI116" i="15"/>
  <c r="AH116" i="15"/>
  <c r="AG116" i="15"/>
  <c r="AF116" i="15"/>
  <c r="AE116" i="15"/>
  <c r="AD116" i="15"/>
  <c r="AC116" i="15"/>
  <c r="AB116" i="15"/>
  <c r="AA116" i="15"/>
  <c r="Z116" i="15"/>
  <c r="Y116" i="15"/>
  <c r="X116" i="15"/>
  <c r="W116" i="15"/>
  <c r="V116" i="15"/>
  <c r="U116" i="15"/>
  <c r="T116" i="15"/>
  <c r="S116" i="15"/>
  <c r="R116" i="15"/>
  <c r="Q116" i="15"/>
  <c r="P116" i="15"/>
  <c r="O116" i="15"/>
  <c r="N116" i="15"/>
  <c r="AW113" i="15"/>
  <c r="AV113" i="15"/>
  <c r="AU113" i="15"/>
  <c r="AT113" i="15"/>
  <c r="AS113" i="15"/>
  <c r="AR113" i="15"/>
  <c r="AQ113" i="15"/>
  <c r="AP113" i="15"/>
  <c r="AO113" i="15"/>
  <c r="AN113" i="15"/>
  <c r="AM113" i="15"/>
  <c r="AL113" i="15"/>
  <c r="AK113" i="15"/>
  <c r="AJ113" i="15"/>
  <c r="AI113" i="15"/>
  <c r="AH113" i="15"/>
  <c r="AG113" i="15"/>
  <c r="AF113" i="15"/>
  <c r="AE113" i="15"/>
  <c r="AD113" i="15"/>
  <c r="AC113" i="15"/>
  <c r="AB113" i="15"/>
  <c r="AA113" i="15"/>
  <c r="Z113" i="15"/>
  <c r="Y113" i="15"/>
  <c r="X113" i="15"/>
  <c r="W113" i="15"/>
  <c r="V113" i="15"/>
  <c r="U113" i="15"/>
  <c r="T113" i="15"/>
  <c r="S113" i="15"/>
  <c r="R113" i="15"/>
  <c r="Q113" i="15"/>
  <c r="P113" i="15"/>
  <c r="O113" i="15"/>
  <c r="N113" i="15"/>
  <c r="AW107" i="15"/>
  <c r="AV107" i="15"/>
  <c r="AU107" i="15"/>
  <c r="AT107" i="15"/>
  <c r="AS107" i="15"/>
  <c r="AR107" i="15"/>
  <c r="AQ107" i="15"/>
  <c r="AP107" i="15"/>
  <c r="AO107" i="15"/>
  <c r="AN107" i="15"/>
  <c r="AM107" i="15"/>
  <c r="AL107" i="15"/>
  <c r="AK107" i="15"/>
  <c r="AJ107" i="15"/>
  <c r="AI107" i="15"/>
  <c r="AH107" i="15"/>
  <c r="AG107" i="15"/>
  <c r="AF107" i="15"/>
  <c r="AE107" i="15"/>
  <c r="AD107" i="15"/>
  <c r="AC107" i="15"/>
  <c r="AB107" i="15"/>
  <c r="AA107" i="15"/>
  <c r="Z107" i="15"/>
  <c r="Y107" i="15"/>
  <c r="X107" i="15"/>
  <c r="W107" i="15"/>
  <c r="V107" i="15"/>
  <c r="U107" i="15"/>
  <c r="T107" i="15"/>
  <c r="S107" i="15"/>
  <c r="R107" i="15"/>
  <c r="Q107" i="15"/>
  <c r="P107" i="15"/>
  <c r="O107" i="15"/>
  <c r="N107" i="15"/>
  <c r="AW102" i="15"/>
  <c r="AV102" i="15"/>
  <c r="AU102" i="15"/>
  <c r="AT102" i="15"/>
  <c r="AS102" i="15"/>
  <c r="AR102" i="15"/>
  <c r="AQ102" i="15"/>
  <c r="AP102" i="15"/>
  <c r="AO102" i="15"/>
  <c r="AN102" i="15"/>
  <c r="AM102" i="15"/>
  <c r="AL102" i="15"/>
  <c r="AK102" i="15"/>
  <c r="AJ102" i="15"/>
  <c r="AI102" i="15"/>
  <c r="AH102" i="15"/>
  <c r="AG102" i="15"/>
  <c r="AF102" i="15"/>
  <c r="AE102" i="15"/>
  <c r="AD102" i="15"/>
  <c r="AC102" i="15"/>
  <c r="AB102" i="15"/>
  <c r="AA102" i="15"/>
  <c r="Z102" i="15"/>
  <c r="Y102" i="15"/>
  <c r="X102" i="15"/>
  <c r="W102" i="15"/>
  <c r="V102" i="15"/>
  <c r="U102" i="15"/>
  <c r="T102" i="15"/>
  <c r="S102" i="15"/>
  <c r="R102" i="15"/>
  <c r="Q102" i="15"/>
  <c r="P102" i="15"/>
  <c r="O102" i="15"/>
  <c r="N102" i="15"/>
  <c r="AW97" i="15"/>
  <c r="AV97" i="15"/>
  <c r="AU97" i="15"/>
  <c r="AT97" i="15"/>
  <c r="AS97" i="15"/>
  <c r="AR97" i="15"/>
  <c r="AQ97" i="15"/>
  <c r="AP97" i="15"/>
  <c r="AO97" i="15"/>
  <c r="AN97" i="15"/>
  <c r="AM97" i="15"/>
  <c r="AL97" i="15"/>
  <c r="AK97" i="15"/>
  <c r="AJ97" i="15"/>
  <c r="AI97" i="15"/>
  <c r="AH97" i="15"/>
  <c r="AG97" i="15"/>
  <c r="AF97" i="15"/>
  <c r="AE97" i="15"/>
  <c r="AD97" i="15"/>
  <c r="AC97" i="15"/>
  <c r="AB97" i="15"/>
  <c r="AA97" i="15"/>
  <c r="Z97" i="15"/>
  <c r="Y97" i="15"/>
  <c r="X97" i="15"/>
  <c r="W97" i="15"/>
  <c r="V97" i="15"/>
  <c r="U97" i="15"/>
  <c r="T97" i="15"/>
  <c r="S97" i="15"/>
  <c r="R97" i="15"/>
  <c r="Q97" i="15"/>
  <c r="P97" i="15"/>
  <c r="O97" i="15"/>
  <c r="N97" i="15"/>
  <c r="AW93" i="15"/>
  <c r="AV93" i="15"/>
  <c r="AU93" i="15"/>
  <c r="AT93" i="15"/>
  <c r="AS93" i="15"/>
  <c r="AR93" i="15"/>
  <c r="AQ93" i="15"/>
  <c r="AP93" i="15"/>
  <c r="AO93" i="15"/>
  <c r="AN93" i="15"/>
  <c r="AM93" i="15"/>
  <c r="AL93" i="15"/>
  <c r="AK93" i="15"/>
  <c r="AJ93" i="15"/>
  <c r="AI93" i="15"/>
  <c r="AH93" i="15"/>
  <c r="AG93" i="15"/>
  <c r="AF93" i="15"/>
  <c r="AE93" i="15"/>
  <c r="AD93" i="15"/>
  <c r="AC93" i="15"/>
  <c r="AB93" i="15"/>
  <c r="AA93" i="15"/>
  <c r="Z93" i="15"/>
  <c r="Y93" i="15"/>
  <c r="X93" i="15"/>
  <c r="W93" i="15"/>
  <c r="V93" i="15"/>
  <c r="U93" i="15"/>
  <c r="T93" i="15"/>
  <c r="S93" i="15"/>
  <c r="R93" i="15"/>
  <c r="Q93" i="15"/>
  <c r="P93" i="15"/>
  <c r="O93" i="15"/>
  <c r="N93" i="15"/>
  <c r="AW90" i="15"/>
  <c r="AV90" i="15"/>
  <c r="AU90" i="15"/>
  <c r="AT90" i="15"/>
  <c r="AS90" i="15"/>
  <c r="AR90" i="15"/>
  <c r="AQ90" i="15"/>
  <c r="AP90" i="15"/>
  <c r="AO90" i="15"/>
  <c r="AN90" i="15"/>
  <c r="AM90" i="15"/>
  <c r="AL90" i="15"/>
  <c r="AK90" i="15"/>
  <c r="AJ90" i="15"/>
  <c r="AI90" i="15"/>
  <c r="AH90" i="15"/>
  <c r="AG90" i="15"/>
  <c r="AF90" i="15"/>
  <c r="AE90" i="15"/>
  <c r="AD90" i="15"/>
  <c r="AC90" i="15"/>
  <c r="AB90" i="15"/>
  <c r="AA90" i="15"/>
  <c r="Z90" i="15"/>
  <c r="Y90" i="15"/>
  <c r="X90" i="15"/>
  <c r="W90" i="15"/>
  <c r="V90" i="15"/>
  <c r="U90" i="15"/>
  <c r="T90" i="15"/>
  <c r="S90" i="15"/>
  <c r="R90" i="15"/>
  <c r="Q90" i="15"/>
  <c r="P90" i="15"/>
  <c r="O90" i="15"/>
  <c r="N90" i="15"/>
  <c r="AW84" i="15"/>
  <c r="AV84" i="15"/>
  <c r="AU84" i="15"/>
  <c r="AT84" i="15"/>
  <c r="AS84" i="15"/>
  <c r="AR84" i="15"/>
  <c r="AQ84" i="15"/>
  <c r="AP84" i="15"/>
  <c r="AO84" i="15"/>
  <c r="AN84" i="15"/>
  <c r="AM84" i="15"/>
  <c r="AL84" i="15"/>
  <c r="AK84" i="15"/>
  <c r="AJ84" i="15"/>
  <c r="AI84" i="15"/>
  <c r="AH84" i="15"/>
  <c r="AG84" i="15"/>
  <c r="AF84" i="15"/>
  <c r="AE84" i="15"/>
  <c r="AD84" i="15"/>
  <c r="AC84" i="15"/>
  <c r="AB84" i="15"/>
  <c r="AA84" i="15"/>
  <c r="Z84" i="15"/>
  <c r="Y84" i="15"/>
  <c r="X84" i="15"/>
  <c r="W84" i="15"/>
  <c r="V84" i="15"/>
  <c r="U84" i="15"/>
  <c r="T84" i="15"/>
  <c r="S84" i="15"/>
  <c r="R84" i="15"/>
  <c r="Q84" i="15"/>
  <c r="P84" i="15"/>
  <c r="O84" i="15"/>
  <c r="N84" i="15"/>
  <c r="AW75" i="15"/>
  <c r="AV75" i="15"/>
  <c r="AU75" i="15"/>
  <c r="AT75" i="15"/>
  <c r="AS75" i="15"/>
  <c r="AR75" i="15"/>
  <c r="AQ75" i="15"/>
  <c r="AP75" i="15"/>
  <c r="AO75" i="15"/>
  <c r="AN75" i="15"/>
  <c r="AM75" i="15"/>
  <c r="AL75" i="15"/>
  <c r="AK75" i="15"/>
  <c r="AJ75" i="15"/>
  <c r="AI75" i="15"/>
  <c r="AH75" i="15"/>
  <c r="AG75" i="15"/>
  <c r="AF75" i="15"/>
  <c r="AE75" i="15"/>
  <c r="AD75" i="15"/>
  <c r="AC75" i="15"/>
  <c r="AB75" i="15"/>
  <c r="AA75" i="15"/>
  <c r="Z75" i="15"/>
  <c r="Y75" i="15"/>
  <c r="X75" i="15"/>
  <c r="W75" i="15"/>
  <c r="V75" i="15"/>
  <c r="U75" i="15"/>
  <c r="T75" i="15"/>
  <c r="S75" i="15"/>
  <c r="R75" i="15"/>
  <c r="Q75" i="15"/>
  <c r="P75" i="15"/>
  <c r="O75" i="15"/>
  <c r="N75" i="15"/>
  <c r="AW69" i="15"/>
  <c r="AV69" i="15"/>
  <c r="AU69" i="15"/>
  <c r="AT69" i="15"/>
  <c r="AS69" i="15"/>
  <c r="AR69" i="15"/>
  <c r="AQ69" i="15"/>
  <c r="AP69" i="15"/>
  <c r="AO69" i="15"/>
  <c r="AN69" i="15"/>
  <c r="AM69" i="15"/>
  <c r="AL69" i="15"/>
  <c r="AK69" i="15"/>
  <c r="AJ69" i="15"/>
  <c r="AI69" i="15"/>
  <c r="AH69" i="15"/>
  <c r="AG69" i="15"/>
  <c r="AF69" i="15"/>
  <c r="AE69" i="15"/>
  <c r="AD69" i="15"/>
  <c r="AC69" i="15"/>
  <c r="AB69" i="15"/>
  <c r="AA69" i="15"/>
  <c r="Z69" i="15"/>
  <c r="Y69" i="15"/>
  <c r="X69" i="15"/>
  <c r="W69" i="15"/>
  <c r="V69" i="15"/>
  <c r="U69" i="15"/>
  <c r="T69" i="15"/>
  <c r="S69" i="15"/>
  <c r="R69" i="15"/>
  <c r="Q69" i="15"/>
  <c r="P69" i="15"/>
  <c r="O69" i="15"/>
  <c r="N69" i="15"/>
  <c r="AW65" i="15"/>
  <c r="AV65" i="15"/>
  <c r="AU65" i="15"/>
  <c r="AT65" i="15"/>
  <c r="AS65" i="15"/>
  <c r="AR65" i="15"/>
  <c r="AQ65" i="15"/>
  <c r="AP65" i="15"/>
  <c r="AO65" i="15"/>
  <c r="AN65" i="15"/>
  <c r="AM65" i="15"/>
  <c r="AL65" i="15"/>
  <c r="AK65" i="15"/>
  <c r="AJ65" i="15"/>
  <c r="AI65" i="15"/>
  <c r="AH65" i="15"/>
  <c r="AG65" i="15"/>
  <c r="AF65" i="15"/>
  <c r="AE65" i="15"/>
  <c r="AD65" i="15"/>
  <c r="AC65" i="15"/>
  <c r="AB65" i="15"/>
  <c r="AA65" i="15"/>
  <c r="Z65" i="15"/>
  <c r="Y65" i="15"/>
  <c r="X65" i="15"/>
  <c r="W65" i="15"/>
  <c r="V65" i="15"/>
  <c r="U65" i="15"/>
  <c r="T65" i="15"/>
  <c r="S65" i="15"/>
  <c r="R65" i="15"/>
  <c r="Q65" i="15"/>
  <c r="P65" i="15"/>
  <c r="O65" i="15"/>
  <c r="N65" i="15"/>
  <c r="AW58" i="15"/>
  <c r="AV58" i="15"/>
  <c r="AU58" i="15"/>
  <c r="AT58" i="15"/>
  <c r="AS58" i="15"/>
  <c r="AR58" i="15"/>
  <c r="AQ58" i="15"/>
  <c r="AP58" i="15"/>
  <c r="AO58" i="15"/>
  <c r="AN58" i="15"/>
  <c r="AM58" i="15"/>
  <c r="AL58" i="15"/>
  <c r="AK58" i="15"/>
  <c r="AJ58" i="15"/>
  <c r="AI58" i="15"/>
  <c r="AH58" i="15"/>
  <c r="AG58" i="15"/>
  <c r="AF58" i="15"/>
  <c r="AE58" i="15"/>
  <c r="AD58" i="15"/>
  <c r="AC58" i="15"/>
  <c r="AB58" i="15"/>
  <c r="AA58" i="15"/>
  <c r="Z58" i="15"/>
  <c r="Y58" i="15"/>
  <c r="X58" i="15"/>
  <c r="W58" i="15"/>
  <c r="V58" i="15"/>
  <c r="U58" i="15"/>
  <c r="T58" i="15"/>
  <c r="S58" i="15"/>
  <c r="R58" i="15"/>
  <c r="Q58" i="15"/>
  <c r="P58" i="15"/>
  <c r="O58" i="15"/>
  <c r="N58" i="15"/>
  <c r="AW54" i="15"/>
  <c r="AV54" i="15"/>
  <c r="AU54" i="15"/>
  <c r="AT54" i="15"/>
  <c r="AS54" i="15"/>
  <c r="AR54" i="15"/>
  <c r="AQ54" i="15"/>
  <c r="AP54" i="15"/>
  <c r="AO54" i="15"/>
  <c r="AN54" i="15"/>
  <c r="AM54" i="15"/>
  <c r="AL54" i="15"/>
  <c r="AK54" i="15"/>
  <c r="AJ54" i="15"/>
  <c r="AI54" i="15"/>
  <c r="AH54" i="15"/>
  <c r="AG54" i="15"/>
  <c r="AF54" i="15"/>
  <c r="AE54" i="15"/>
  <c r="AD54" i="15"/>
  <c r="AC54" i="15"/>
  <c r="AB54" i="15"/>
  <c r="AA54" i="15"/>
  <c r="Z54" i="15"/>
  <c r="Y54" i="15"/>
  <c r="X54" i="15"/>
  <c r="W54" i="15"/>
  <c r="V54" i="15"/>
  <c r="U54" i="15"/>
  <c r="T54" i="15"/>
  <c r="S54" i="15"/>
  <c r="R54" i="15"/>
  <c r="Q54" i="15"/>
  <c r="P54" i="15"/>
  <c r="O54" i="15"/>
  <c r="N54" i="15"/>
  <c r="AW51" i="15"/>
  <c r="AV51" i="15"/>
  <c r="AU51" i="15"/>
  <c r="AT51" i="15"/>
  <c r="AS51" i="15"/>
  <c r="AR51" i="15"/>
  <c r="AQ51" i="15"/>
  <c r="AP51" i="15"/>
  <c r="AO51" i="15"/>
  <c r="AN51" i="15"/>
  <c r="AM51" i="15"/>
  <c r="AL51" i="15"/>
  <c r="AK51" i="15"/>
  <c r="AJ51" i="15"/>
  <c r="AI51" i="15"/>
  <c r="AH51" i="15"/>
  <c r="AG51" i="15"/>
  <c r="AF51" i="15"/>
  <c r="AE51" i="15"/>
  <c r="AD51" i="15"/>
  <c r="AC51" i="15"/>
  <c r="AB51" i="15"/>
  <c r="AA51" i="15"/>
  <c r="Z51" i="15"/>
  <c r="Y51" i="15"/>
  <c r="X51" i="15"/>
  <c r="W51" i="15"/>
  <c r="V51" i="15"/>
  <c r="U51" i="15"/>
  <c r="T51" i="15"/>
  <c r="S51" i="15"/>
  <c r="R51" i="15"/>
  <c r="Q51" i="15"/>
  <c r="P51" i="15"/>
  <c r="O51" i="15"/>
  <c r="N51" i="15"/>
  <c r="AW47" i="15"/>
  <c r="AV47" i="15"/>
  <c r="AU47" i="15"/>
  <c r="AT47" i="15"/>
  <c r="AS47" i="15"/>
  <c r="AR47" i="15"/>
  <c r="AQ47" i="15"/>
  <c r="AP47" i="15"/>
  <c r="AO47" i="15"/>
  <c r="AN47" i="15"/>
  <c r="AM47" i="15"/>
  <c r="AL47" i="15"/>
  <c r="AK47" i="15"/>
  <c r="AJ47" i="15"/>
  <c r="AI47" i="15"/>
  <c r="AH47" i="15"/>
  <c r="AG47" i="15"/>
  <c r="AF47" i="15"/>
  <c r="AE47" i="15"/>
  <c r="AD47" i="15"/>
  <c r="AC47" i="15"/>
  <c r="AB47" i="15"/>
  <c r="AA47" i="15"/>
  <c r="Z47" i="15"/>
  <c r="Y47" i="15"/>
  <c r="X47" i="15"/>
  <c r="W47" i="15"/>
  <c r="V47" i="15"/>
  <c r="U47" i="15"/>
  <c r="T47" i="15"/>
  <c r="S47" i="15"/>
  <c r="R47" i="15"/>
  <c r="Q47" i="15"/>
  <c r="P47" i="15"/>
  <c r="O47" i="15"/>
  <c r="N47" i="15"/>
  <c r="AW42" i="15"/>
  <c r="AV42" i="15"/>
  <c r="AU42" i="15"/>
  <c r="AT42" i="15"/>
  <c r="AS42" i="15"/>
  <c r="AR42" i="15"/>
  <c r="AQ42" i="15"/>
  <c r="AP42" i="15"/>
  <c r="AO42" i="15"/>
  <c r="AN42" i="15"/>
  <c r="AM42" i="15"/>
  <c r="AL42" i="15"/>
  <c r="AK42" i="15"/>
  <c r="AJ42" i="15"/>
  <c r="AI42" i="15"/>
  <c r="AH42" i="15"/>
  <c r="AG42" i="15"/>
  <c r="AF42" i="15"/>
  <c r="AE42" i="15"/>
  <c r="AD42" i="15"/>
  <c r="AC42" i="15"/>
  <c r="AB42" i="15"/>
  <c r="AA42" i="15"/>
  <c r="Z42" i="15"/>
  <c r="Y42" i="15"/>
  <c r="X42" i="15"/>
  <c r="W42" i="15"/>
  <c r="V42" i="15"/>
  <c r="U42" i="15"/>
  <c r="T42" i="15"/>
  <c r="S42" i="15"/>
  <c r="R42" i="15"/>
  <c r="Q42" i="15"/>
  <c r="P42" i="15"/>
  <c r="O42" i="15"/>
  <c r="N42" i="15"/>
  <c r="AW39" i="15"/>
  <c r="AV39" i="15"/>
  <c r="AU39" i="15"/>
  <c r="AT39" i="15"/>
  <c r="AS39" i="15"/>
  <c r="AR39" i="15"/>
  <c r="AQ39" i="15"/>
  <c r="AP39" i="15"/>
  <c r="AO39" i="15"/>
  <c r="AN39" i="15"/>
  <c r="AM39" i="15"/>
  <c r="AL39" i="15"/>
  <c r="AK39" i="15"/>
  <c r="AJ39" i="15"/>
  <c r="AI39" i="15"/>
  <c r="AH39" i="15"/>
  <c r="AG39" i="15"/>
  <c r="AF39" i="15"/>
  <c r="AE39" i="15"/>
  <c r="AD39" i="15"/>
  <c r="AC39" i="15"/>
  <c r="AB39" i="15"/>
  <c r="AA39" i="15"/>
  <c r="Z39" i="15"/>
  <c r="Y39" i="15"/>
  <c r="X39" i="15"/>
  <c r="W39" i="15"/>
  <c r="V39" i="15"/>
  <c r="U39" i="15"/>
  <c r="T39" i="15"/>
  <c r="S39" i="15"/>
  <c r="R39" i="15"/>
  <c r="Q39" i="15"/>
  <c r="P39" i="15"/>
  <c r="O39" i="15"/>
  <c r="N39" i="15"/>
  <c r="AW34" i="15"/>
  <c r="AV34" i="15"/>
  <c r="AU34" i="15"/>
  <c r="AT34" i="15"/>
  <c r="AS34" i="15"/>
  <c r="AR34" i="15"/>
  <c r="AQ34" i="15"/>
  <c r="AP34" i="15"/>
  <c r="AO34" i="15"/>
  <c r="AN34" i="15"/>
  <c r="AM34" i="15"/>
  <c r="AL34" i="15"/>
  <c r="AK34" i="15"/>
  <c r="AJ34" i="15"/>
  <c r="AI34" i="15"/>
  <c r="AH34" i="15"/>
  <c r="AG34" i="15"/>
  <c r="AF34" i="15"/>
  <c r="AE34" i="15"/>
  <c r="AD34" i="15"/>
  <c r="AC34" i="15"/>
  <c r="AB34" i="15"/>
  <c r="AA34" i="15"/>
  <c r="Z34" i="15"/>
  <c r="Y34" i="15"/>
  <c r="X34" i="15"/>
  <c r="W34" i="15"/>
  <c r="V34" i="15"/>
  <c r="U34" i="15"/>
  <c r="T34" i="15"/>
  <c r="S34" i="15"/>
  <c r="R34" i="15"/>
  <c r="Q34" i="15"/>
  <c r="P34" i="15"/>
  <c r="O34" i="15"/>
  <c r="N34" i="15"/>
  <c r="AW29" i="15"/>
  <c r="AV29" i="15"/>
  <c r="AU29" i="15"/>
  <c r="AT29" i="15"/>
  <c r="AS29" i="15"/>
  <c r="AR29" i="15"/>
  <c r="AQ29" i="15"/>
  <c r="AP29" i="15"/>
  <c r="AO29" i="15"/>
  <c r="AN29" i="15"/>
  <c r="AM29" i="15"/>
  <c r="AL29" i="15"/>
  <c r="AK29" i="15"/>
  <c r="AJ29" i="15"/>
  <c r="AI29" i="15"/>
  <c r="AH29" i="15"/>
  <c r="AG29" i="15"/>
  <c r="AF29" i="15"/>
  <c r="AE29" i="15"/>
  <c r="AD29" i="15"/>
  <c r="AC29" i="15"/>
  <c r="AB29" i="15"/>
  <c r="AA29" i="15"/>
  <c r="Z29" i="15"/>
  <c r="Y29" i="15"/>
  <c r="X29" i="15"/>
  <c r="W29" i="15"/>
  <c r="V29" i="15"/>
  <c r="U29" i="15"/>
  <c r="T29" i="15"/>
  <c r="S29" i="15"/>
  <c r="R29" i="15"/>
  <c r="Q29" i="15"/>
  <c r="P29" i="15"/>
  <c r="O29" i="15"/>
  <c r="N29" i="15"/>
  <c r="AW21" i="15"/>
  <c r="AV21" i="15"/>
  <c r="AU21" i="15"/>
  <c r="AT21" i="15"/>
  <c r="AS21" i="15"/>
  <c r="AR21" i="15"/>
  <c r="AQ21" i="15"/>
  <c r="AP21" i="15"/>
  <c r="AO21" i="15"/>
  <c r="AN21" i="15"/>
  <c r="AM21" i="15"/>
  <c r="AL21" i="15"/>
  <c r="AK21" i="15"/>
  <c r="AJ21" i="15"/>
  <c r="AI21" i="15"/>
  <c r="AH21" i="15"/>
  <c r="AG21" i="15"/>
  <c r="AF21" i="15"/>
  <c r="AE21" i="15"/>
  <c r="AD21" i="15"/>
  <c r="AC21" i="15"/>
  <c r="AB21" i="15"/>
  <c r="AA21" i="15"/>
  <c r="Z21" i="15"/>
  <c r="Y21" i="15"/>
  <c r="X21" i="15"/>
  <c r="W21" i="15"/>
  <c r="V21" i="15"/>
  <c r="U21" i="15"/>
  <c r="T21" i="15"/>
  <c r="S21" i="15"/>
  <c r="R21" i="15"/>
  <c r="Q21" i="15"/>
  <c r="P21" i="15"/>
  <c r="O21" i="15"/>
  <c r="N21" i="15"/>
  <c r="AW16" i="15"/>
  <c r="AV16" i="15"/>
  <c r="AU16" i="15"/>
  <c r="AT16" i="15"/>
  <c r="AS16" i="15"/>
  <c r="AR16" i="15"/>
  <c r="AQ16" i="15"/>
  <c r="AP16" i="15"/>
  <c r="AO16" i="15"/>
  <c r="AN16" i="15"/>
  <c r="AM16" i="15"/>
  <c r="AL16" i="15"/>
  <c r="AK16" i="15"/>
  <c r="AJ16" i="15"/>
  <c r="AI16" i="15"/>
  <c r="AH16" i="15"/>
  <c r="AG16" i="15"/>
  <c r="AF16" i="15"/>
  <c r="AE16" i="15"/>
  <c r="AD16" i="15"/>
  <c r="AC16" i="15"/>
  <c r="AB16" i="15"/>
  <c r="AA16" i="15"/>
  <c r="Z16" i="15"/>
  <c r="Y16" i="15"/>
  <c r="X16" i="15"/>
  <c r="W16" i="15"/>
  <c r="V16" i="15"/>
  <c r="U16" i="15"/>
  <c r="T16" i="15"/>
  <c r="S16" i="15"/>
  <c r="R16" i="15"/>
  <c r="Q16" i="15"/>
  <c r="P16" i="15"/>
  <c r="O16" i="15"/>
  <c r="N16" i="15"/>
  <c r="AW10" i="15"/>
  <c r="AV10" i="15"/>
  <c r="AU10" i="15"/>
  <c r="AT10" i="15"/>
  <c r="AS10" i="15"/>
  <c r="AR10" i="15"/>
  <c r="AQ10" i="15"/>
  <c r="AP10" i="15"/>
  <c r="AO10" i="15"/>
  <c r="AN10" i="15"/>
  <c r="AM10" i="15"/>
  <c r="AL10" i="15"/>
  <c r="AK10" i="15"/>
  <c r="AJ10" i="15"/>
  <c r="AI10" i="15"/>
  <c r="AH10" i="15"/>
  <c r="AG10" i="15"/>
  <c r="AF10" i="15"/>
  <c r="AE10" i="15"/>
  <c r="AD10" i="15"/>
  <c r="AC10" i="15"/>
  <c r="AB10" i="15"/>
  <c r="AA10" i="15"/>
  <c r="Z10" i="15"/>
  <c r="Y10" i="15"/>
  <c r="X10" i="15"/>
  <c r="W10" i="15"/>
  <c r="V10" i="15"/>
  <c r="U10" i="15"/>
  <c r="T10" i="15"/>
  <c r="S10" i="15"/>
  <c r="R10" i="15"/>
  <c r="Q10" i="15"/>
  <c r="P10" i="15"/>
  <c r="O10" i="15"/>
  <c r="N10" i="15"/>
  <c r="AW7" i="15"/>
  <c r="AV7" i="15"/>
  <c r="AU7" i="15"/>
  <c r="AT7" i="15"/>
  <c r="AS7" i="15"/>
  <c r="AR7" i="15"/>
  <c r="AQ7" i="15"/>
  <c r="AP7" i="15"/>
  <c r="AP180" i="15" s="1"/>
  <c r="AJ182" i="15" s="1"/>
  <c r="AO7" i="15"/>
  <c r="AN7" i="15"/>
  <c r="AN180" i="15" s="1"/>
  <c r="AM7" i="15"/>
  <c r="AL7" i="15"/>
  <c r="AK7" i="15"/>
  <c r="AJ7" i="15"/>
  <c r="AJ180" i="15" s="1"/>
  <c r="AI7" i="15"/>
  <c r="AH7" i="15"/>
  <c r="AH180" i="15" s="1"/>
  <c r="AG7" i="15"/>
  <c r="AF7" i="15"/>
  <c r="AF180" i="15" s="1"/>
  <c r="AE7" i="15"/>
  <c r="AD7" i="15"/>
  <c r="AC7" i="15"/>
  <c r="AB7" i="15"/>
  <c r="AB180" i="15" s="1"/>
  <c r="AA7" i="15"/>
  <c r="Z7" i="15"/>
  <c r="Z180" i="15" s="1"/>
  <c r="Y7" i="15"/>
  <c r="X7" i="15"/>
  <c r="X180" i="15" s="1"/>
  <c r="W7" i="15"/>
  <c r="V7" i="15"/>
  <c r="U7" i="15"/>
  <c r="T7" i="15"/>
  <c r="T180" i="15" s="1"/>
  <c r="S7" i="15"/>
  <c r="R7" i="15"/>
  <c r="R180" i="15" s="1"/>
  <c r="Q7" i="15"/>
  <c r="P7" i="15"/>
  <c r="P180" i="15" s="1"/>
  <c r="O7" i="15"/>
  <c r="N7" i="15"/>
  <c r="Z182" i="15" l="1"/>
  <c r="X181" i="15"/>
  <c r="T182" i="15"/>
  <c r="R181" i="15"/>
  <c r="R182" i="15" s="1"/>
  <c r="X184" i="15"/>
  <c r="AJ184" i="15"/>
  <c r="AJ181" i="15"/>
  <c r="AJ183" i="15" s="1"/>
  <c r="R184" i="15"/>
  <c r="N184" i="15"/>
  <c r="N181" i="15"/>
  <c r="N182" i="15" s="1"/>
  <c r="P182" i="15"/>
  <c r="X182" i="15"/>
  <c r="J38" i="11" l="1"/>
  <c r="J37" i="11"/>
  <c r="J36" i="11"/>
  <c r="J35" i="11"/>
  <c r="J34" i="11"/>
  <c r="J33" i="11"/>
  <c r="J32" i="11"/>
  <c r="J30" i="11"/>
  <c r="J28" i="11"/>
  <c r="J27" i="11"/>
  <c r="J26" i="11"/>
  <c r="J23" i="11"/>
  <c r="J21" i="11"/>
  <c r="J20" i="11"/>
  <c r="J18" i="11"/>
  <c r="J17" i="11"/>
  <c r="J14" i="11"/>
  <c r="J13" i="11"/>
  <c r="J11" i="11"/>
  <c r="J10" i="11"/>
  <c r="J8" i="11"/>
  <c r="J7" i="11"/>
  <c r="J6" i="11"/>
  <c r="J5" i="11"/>
  <c r="J4" i="11"/>
  <c r="K20" i="11"/>
  <c r="K21" i="11"/>
  <c r="K23" i="11"/>
  <c r="K26" i="11"/>
  <c r="K27" i="11"/>
  <c r="K28" i="11"/>
  <c r="K30" i="11"/>
  <c r="K32" i="11"/>
  <c r="K33" i="11"/>
  <c r="K34" i="11"/>
  <c r="K35" i="11"/>
  <c r="K36" i="11"/>
  <c r="K37" i="11"/>
  <c r="K38" i="11"/>
  <c r="K18" i="11"/>
  <c r="K17" i="11"/>
  <c r="K14" i="11"/>
  <c r="K13" i="11"/>
  <c r="K11" i="11"/>
  <c r="K10" i="11"/>
  <c r="K8" i="11"/>
  <c r="K7" i="11"/>
  <c r="K6" i="11"/>
  <c r="K5" i="11"/>
  <c r="K4" i="11"/>
  <c r="L38" i="11"/>
  <c r="L37" i="11"/>
  <c r="L36" i="11"/>
  <c r="L35" i="11"/>
  <c r="L34" i="11"/>
  <c r="L33" i="11"/>
  <c r="L32" i="11"/>
  <c r="L30" i="11"/>
  <c r="L28" i="11"/>
  <c r="L27" i="11"/>
  <c r="L26" i="11"/>
  <c r="L23" i="11"/>
  <c r="L21" i="11"/>
  <c r="L20" i="11"/>
  <c r="L18" i="11"/>
  <c r="L17" i="11"/>
  <c r="L14" i="11"/>
  <c r="L13" i="11"/>
  <c r="L11" i="11"/>
  <c r="L10" i="11"/>
  <c r="L8" i="11"/>
  <c r="L7" i="11"/>
  <c r="L6" i="11"/>
  <c r="L5" i="11"/>
  <c r="L4" i="11"/>
  <c r="I38" i="11"/>
  <c r="I37" i="11"/>
  <c r="I36" i="11"/>
  <c r="I35" i="11"/>
  <c r="I34" i="11"/>
  <c r="I33" i="11"/>
  <c r="I32" i="11"/>
  <c r="I30" i="11"/>
  <c r="I28" i="11"/>
  <c r="I27" i="11"/>
  <c r="I26" i="11"/>
  <c r="I23" i="11"/>
  <c r="I21" i="11"/>
  <c r="I20" i="11"/>
  <c r="I18" i="11"/>
  <c r="I17" i="11"/>
  <c r="I14" i="11"/>
  <c r="I13" i="11"/>
  <c r="I11" i="11"/>
  <c r="I10" i="11"/>
  <c r="I8" i="11"/>
  <c r="I7" i="11"/>
  <c r="I6" i="11"/>
  <c r="I5" i="11"/>
  <c r="I4" i="11"/>
  <c r="AK45" i="10"/>
  <c r="AF45" i="10"/>
  <c r="Z45" i="10"/>
  <c r="W45" i="10"/>
  <c r="T45" i="10"/>
  <c r="Q45" i="10"/>
  <c r="AM43" i="10"/>
  <c r="AH43" i="10"/>
  <c r="AB43" i="10"/>
  <c r="Y43" i="10"/>
  <c r="V43" i="10"/>
  <c r="S43" i="10"/>
  <c r="AM42" i="10"/>
  <c r="AH42" i="10"/>
  <c r="AB42" i="10"/>
  <c r="Y42" i="10"/>
  <c r="V42" i="10"/>
  <c r="S42" i="10"/>
  <c r="AM41" i="10"/>
  <c r="AH41" i="10"/>
  <c r="AB41" i="10"/>
  <c r="Y41" i="10"/>
  <c r="V41" i="10"/>
  <c r="AN41" i="10" s="1"/>
  <c r="S41" i="10"/>
  <c r="AM40" i="10"/>
  <c r="AH40" i="10"/>
  <c r="AB40" i="10"/>
  <c r="Y40" i="10"/>
  <c r="V40" i="10"/>
  <c r="S40" i="10"/>
  <c r="AM39" i="10"/>
  <c r="AH39" i="10"/>
  <c r="AB39" i="10"/>
  <c r="Y39" i="10"/>
  <c r="V39" i="10"/>
  <c r="S39" i="10"/>
  <c r="AM38" i="10"/>
  <c r="AH38" i="10"/>
  <c r="AB38" i="10"/>
  <c r="Y38" i="10"/>
  <c r="V38" i="10"/>
  <c r="S38" i="10"/>
  <c r="AM37" i="10"/>
  <c r="AH37" i="10"/>
  <c r="AB37" i="10"/>
  <c r="Y37" i="10"/>
  <c r="V37" i="10"/>
  <c r="AN37" i="10" s="1"/>
  <c r="S37" i="10"/>
  <c r="AM36" i="10"/>
  <c r="AH36" i="10"/>
  <c r="AB36" i="10"/>
  <c r="Y36" i="10"/>
  <c r="V36" i="10"/>
  <c r="S36" i="10"/>
  <c r="AM35" i="10"/>
  <c r="AH35" i="10"/>
  <c r="AB35" i="10"/>
  <c r="Y35" i="10"/>
  <c r="V35" i="10"/>
  <c r="S35" i="10"/>
  <c r="AM34" i="10"/>
  <c r="AH34" i="10"/>
  <c r="AB34" i="10"/>
  <c r="Y34" i="10"/>
  <c r="V34" i="10"/>
  <c r="S34" i="10"/>
  <c r="AM33" i="10"/>
  <c r="AH33" i="10"/>
  <c r="AB33" i="10"/>
  <c r="Y33" i="10"/>
  <c r="V33" i="10"/>
  <c r="AN33" i="10" s="1"/>
  <c r="S33" i="10"/>
  <c r="AM32" i="10"/>
  <c r="AH32" i="10"/>
  <c r="AB32" i="10"/>
  <c r="Y32" i="10"/>
  <c r="V32" i="10"/>
  <c r="S32" i="10"/>
  <c r="AM31" i="10"/>
  <c r="AH31" i="10"/>
  <c r="AB31" i="10"/>
  <c r="Y31" i="10"/>
  <c r="V31" i="10"/>
  <c r="S31" i="10"/>
  <c r="AM30" i="10"/>
  <c r="AH30" i="10"/>
  <c r="AB30" i="10"/>
  <c r="Y30" i="10"/>
  <c r="V30" i="10"/>
  <c r="S30" i="10"/>
  <c r="AM29" i="10"/>
  <c r="AH29" i="10"/>
  <c r="AB29" i="10"/>
  <c r="Y29" i="10"/>
  <c r="V29" i="10"/>
  <c r="AN29" i="10" s="1"/>
  <c r="S29" i="10"/>
  <c r="AM28" i="10"/>
  <c r="AH28" i="10"/>
  <c r="AB28" i="10"/>
  <c r="Y28" i="10"/>
  <c r="V28" i="10"/>
  <c r="S28" i="10"/>
  <c r="AM27" i="10"/>
  <c r="AH27" i="10"/>
  <c r="AB27" i="10"/>
  <c r="Y27" i="10"/>
  <c r="V27" i="10"/>
  <c r="S27" i="10"/>
  <c r="AM26" i="10"/>
  <c r="AH26" i="10"/>
  <c r="AB26" i="10"/>
  <c r="Y26" i="10"/>
  <c r="V26" i="10"/>
  <c r="S26" i="10"/>
  <c r="AM25" i="10"/>
  <c r="AH25" i="10"/>
  <c r="AB25" i="10"/>
  <c r="Y25" i="10"/>
  <c r="V25" i="10"/>
  <c r="AN25" i="10" s="1"/>
  <c r="S25" i="10"/>
  <c r="AM24" i="10"/>
  <c r="AH24" i="10"/>
  <c r="AB24" i="10"/>
  <c r="Y24" i="10"/>
  <c r="V24" i="10"/>
  <c r="S24" i="10"/>
  <c r="AM23" i="10"/>
  <c r="AH23" i="10"/>
  <c r="AB23" i="10"/>
  <c r="Y23" i="10"/>
  <c r="V23" i="10"/>
  <c r="S23" i="10"/>
  <c r="AM22" i="10"/>
  <c r="AH22" i="10"/>
  <c r="AB22" i="10"/>
  <c r="Y22" i="10"/>
  <c r="V22" i="10"/>
  <c r="S22" i="10"/>
  <c r="AM21" i="10"/>
  <c r="AH21" i="10"/>
  <c r="AB21" i="10"/>
  <c r="Y21" i="10"/>
  <c r="V21" i="10"/>
  <c r="AN21" i="10" s="1"/>
  <c r="S21" i="10"/>
  <c r="AM20" i="10"/>
  <c r="AH20" i="10"/>
  <c r="AB20" i="10"/>
  <c r="Y20" i="10"/>
  <c r="V20" i="10"/>
  <c r="S20" i="10"/>
  <c r="AM19" i="10"/>
  <c r="AH19" i="10"/>
  <c r="AB19" i="10"/>
  <c r="Y19" i="10"/>
  <c r="V19" i="10"/>
  <c r="S19" i="10"/>
  <c r="AM18" i="10"/>
  <c r="AH18" i="10"/>
  <c r="AB18" i="10"/>
  <c r="Y18" i="10"/>
  <c r="V18" i="10"/>
  <c r="S18" i="10"/>
  <c r="AM17" i="10"/>
  <c r="AH17" i="10"/>
  <c r="AB17" i="10"/>
  <c r="Y17" i="10"/>
  <c r="V17" i="10"/>
  <c r="AN17" i="10" s="1"/>
  <c r="S17" i="10"/>
  <c r="AM16" i="10"/>
  <c r="AH16" i="10"/>
  <c r="AB16" i="10"/>
  <c r="Y16" i="10"/>
  <c r="V16" i="10"/>
  <c r="S16" i="10"/>
  <c r="AM15" i="10"/>
  <c r="AH15" i="10"/>
  <c r="AB15" i="10"/>
  <c r="Y15" i="10"/>
  <c r="V15" i="10"/>
  <c r="S15" i="10"/>
  <c r="AM14" i="10"/>
  <c r="AH14" i="10"/>
  <c r="AB14" i="10"/>
  <c r="Y14" i="10"/>
  <c r="V14" i="10"/>
  <c r="S14" i="10"/>
  <c r="AM13" i="10"/>
  <c r="AH13" i="10"/>
  <c r="AB13" i="10"/>
  <c r="Y13" i="10"/>
  <c r="V13" i="10"/>
  <c r="AN13" i="10" s="1"/>
  <c r="S13" i="10"/>
  <c r="AM12" i="10"/>
  <c r="AH12" i="10"/>
  <c r="AB12" i="10"/>
  <c r="Y12" i="10"/>
  <c r="V12" i="10"/>
  <c r="S12" i="10"/>
  <c r="AM11" i="10"/>
  <c r="AH11" i="10"/>
  <c r="AB11" i="10"/>
  <c r="Y11" i="10"/>
  <c r="V11" i="10"/>
  <c r="S11" i="10"/>
  <c r="AM10" i="10"/>
  <c r="AH10" i="10"/>
  <c r="AB10" i="10"/>
  <c r="Y10" i="10"/>
  <c r="V10" i="10"/>
  <c r="S10" i="10"/>
  <c r="AM9" i="10"/>
  <c r="AH9" i="10"/>
  <c r="AB9" i="10"/>
  <c r="Y9" i="10"/>
  <c r="V9" i="10"/>
  <c r="AN9" i="10" s="1"/>
  <c r="S9" i="10"/>
  <c r="AM8" i="10"/>
  <c r="AH8" i="10"/>
  <c r="AB8" i="10"/>
  <c r="Y8" i="10"/>
  <c r="V8" i="10"/>
  <c r="S8" i="10"/>
  <c r="AM7" i="10"/>
  <c r="AH7" i="10"/>
  <c r="AB7" i="10"/>
  <c r="Y7" i="10"/>
  <c r="V7" i="10"/>
  <c r="S7" i="10"/>
  <c r="AM6" i="10"/>
  <c r="AH6" i="10"/>
  <c r="AB6" i="10"/>
  <c r="Y6" i="10"/>
  <c r="V6" i="10"/>
  <c r="S6" i="10"/>
  <c r="AM5" i="10"/>
  <c r="AH5" i="10"/>
  <c r="AB5" i="10"/>
  <c r="Y5" i="10"/>
  <c r="V5" i="10"/>
  <c r="AN5" i="10" s="1"/>
  <c r="S5" i="10"/>
  <c r="AN8" i="10" l="1"/>
  <c r="AN16" i="10"/>
  <c r="AN28" i="10"/>
  <c r="AN36" i="10"/>
  <c r="AN6" i="10"/>
  <c r="AN7" i="10"/>
  <c r="AN10" i="10"/>
  <c r="AN11" i="10"/>
  <c r="AN14" i="10"/>
  <c r="AN15" i="10"/>
  <c r="AN18" i="10"/>
  <c r="AN19" i="10"/>
  <c r="AN22" i="10"/>
  <c r="AN23" i="10"/>
  <c r="AN26" i="10"/>
  <c r="AN27" i="10"/>
  <c r="AN30" i="10"/>
  <c r="AN31" i="10"/>
  <c r="AN34" i="10"/>
  <c r="AN35" i="10"/>
  <c r="AN38" i="10"/>
  <c r="AN39" i="10"/>
  <c r="AN42" i="10"/>
  <c r="AN43" i="10"/>
  <c r="AN12" i="10"/>
  <c r="AN20" i="10"/>
  <c r="AN24" i="10"/>
  <c r="AN32" i="10"/>
  <c r="AN40" i="10"/>
  <c r="AK45" i="14" l="1"/>
  <c r="AF45" i="14"/>
  <c r="Z45" i="14"/>
  <c r="W45" i="14"/>
  <c r="T45" i="14"/>
  <c r="Q45" i="14"/>
  <c r="AM43" i="14"/>
  <c r="AH43" i="14"/>
  <c r="AB43" i="14"/>
  <c r="Y43" i="14"/>
  <c r="V43" i="14"/>
  <c r="S43" i="14"/>
  <c r="AM42" i="14"/>
  <c r="AH42" i="14"/>
  <c r="AB42" i="14"/>
  <c r="Y42" i="14"/>
  <c r="V42" i="14"/>
  <c r="S42" i="14"/>
  <c r="AM41" i="14"/>
  <c r="AH41" i="14"/>
  <c r="AB41" i="14"/>
  <c r="Y41" i="14"/>
  <c r="V41" i="14"/>
  <c r="S41" i="14"/>
  <c r="AN41" i="14" s="1"/>
  <c r="AM40" i="14"/>
  <c r="AH40" i="14"/>
  <c r="AB40" i="14"/>
  <c r="Y40" i="14"/>
  <c r="AN40" i="14" s="1"/>
  <c r="V40" i="14"/>
  <c r="S40" i="14"/>
  <c r="AM39" i="14"/>
  <c r="AH39" i="14"/>
  <c r="AB39" i="14"/>
  <c r="Y39" i="14"/>
  <c r="V39" i="14"/>
  <c r="S39" i="14"/>
  <c r="AM38" i="14"/>
  <c r="AH38" i="14"/>
  <c r="AB38" i="14"/>
  <c r="Y38" i="14"/>
  <c r="V38" i="14"/>
  <c r="S38" i="14"/>
  <c r="AM37" i="14"/>
  <c r="AH37" i="14"/>
  <c r="AB37" i="14"/>
  <c r="Y37" i="14"/>
  <c r="V37" i="14"/>
  <c r="S37" i="14"/>
  <c r="AN37" i="14" s="1"/>
  <c r="AM36" i="14"/>
  <c r="AH36" i="14"/>
  <c r="AB36" i="14"/>
  <c r="Y36" i="14"/>
  <c r="AN36" i="14" s="1"/>
  <c r="V36" i="14"/>
  <c r="S36" i="14"/>
  <c r="AM35" i="14"/>
  <c r="AH35" i="14"/>
  <c r="AB35" i="14"/>
  <c r="Y35" i="14"/>
  <c r="V35" i="14"/>
  <c r="S35" i="14"/>
  <c r="AM34" i="14"/>
  <c r="AH34" i="14"/>
  <c r="AB34" i="14"/>
  <c r="Y34" i="14"/>
  <c r="V34" i="14"/>
  <c r="S34" i="14"/>
  <c r="AM33" i="14"/>
  <c r="AH33" i="14"/>
  <c r="AB33" i="14"/>
  <c r="Y33" i="14"/>
  <c r="V33" i="14"/>
  <c r="S33" i="14"/>
  <c r="AM32" i="14"/>
  <c r="AH32" i="14"/>
  <c r="AB32" i="14"/>
  <c r="Y32" i="14"/>
  <c r="AN32" i="14" s="1"/>
  <c r="V32" i="14"/>
  <c r="S32" i="14"/>
  <c r="AM31" i="14"/>
  <c r="AH31" i="14"/>
  <c r="AB31" i="14"/>
  <c r="Y31" i="14"/>
  <c r="V31" i="14"/>
  <c r="S31" i="14"/>
  <c r="AM30" i="14"/>
  <c r="AH30" i="14"/>
  <c r="AB30" i="14"/>
  <c r="Y30" i="14"/>
  <c r="V30" i="14"/>
  <c r="S30" i="14"/>
  <c r="AM29" i="14"/>
  <c r="AH29" i="14"/>
  <c r="AB29" i="14"/>
  <c r="Y29" i="14"/>
  <c r="V29" i="14"/>
  <c r="S29" i="14"/>
  <c r="AN29" i="14" s="1"/>
  <c r="AM28" i="14"/>
  <c r="AH28" i="14"/>
  <c r="AB28" i="14"/>
  <c r="Y28" i="14"/>
  <c r="AN28" i="14" s="1"/>
  <c r="V28" i="14"/>
  <c r="S28" i="14"/>
  <c r="AM27" i="14"/>
  <c r="AH27" i="14"/>
  <c r="AB27" i="14"/>
  <c r="Y27" i="14"/>
  <c r="V27" i="14"/>
  <c r="S27" i="14"/>
  <c r="AM26" i="14"/>
  <c r="AH26" i="14"/>
  <c r="AB26" i="14"/>
  <c r="Y26" i="14"/>
  <c r="V26" i="14"/>
  <c r="S26" i="14"/>
  <c r="AM25" i="14"/>
  <c r="AH25" i="14"/>
  <c r="AB25" i="14"/>
  <c r="Y25" i="14"/>
  <c r="V25" i="14"/>
  <c r="S25" i="14"/>
  <c r="AN25" i="14" s="1"/>
  <c r="AM24" i="14"/>
  <c r="AH24" i="14"/>
  <c r="AB24" i="14"/>
  <c r="Y24" i="14"/>
  <c r="AN24" i="14" s="1"/>
  <c r="V24" i="14"/>
  <c r="S24" i="14"/>
  <c r="AM23" i="14"/>
  <c r="AH23" i="14"/>
  <c r="AB23" i="14"/>
  <c r="Y23" i="14"/>
  <c r="V23" i="14"/>
  <c r="S23" i="14"/>
  <c r="AM22" i="14"/>
  <c r="AH22" i="14"/>
  <c r="AB22" i="14"/>
  <c r="Y22" i="14"/>
  <c r="V22" i="14"/>
  <c r="S22" i="14"/>
  <c r="AM21" i="14"/>
  <c r="AH21" i="14"/>
  <c r="AB21" i="14"/>
  <c r="Y21" i="14"/>
  <c r="V21" i="14"/>
  <c r="S21" i="14"/>
  <c r="AN21" i="14" s="1"/>
  <c r="AM20" i="14"/>
  <c r="AH20" i="14"/>
  <c r="AB20" i="14"/>
  <c r="Y20" i="14"/>
  <c r="AN20" i="14" s="1"/>
  <c r="V20" i="14"/>
  <c r="S20" i="14"/>
  <c r="AM19" i="14"/>
  <c r="AH19" i="14"/>
  <c r="AB19" i="14"/>
  <c r="Y19" i="14"/>
  <c r="V19" i="14"/>
  <c r="S19" i="14"/>
  <c r="AM18" i="14"/>
  <c r="AH18" i="14"/>
  <c r="AB18" i="14"/>
  <c r="Y18" i="14"/>
  <c r="V18" i="14"/>
  <c r="S18" i="14"/>
  <c r="AM17" i="14"/>
  <c r="AH17" i="14"/>
  <c r="AB17" i="14"/>
  <c r="Y17" i="14"/>
  <c r="V17" i="14"/>
  <c r="S17" i="14"/>
  <c r="AN17" i="14" s="1"/>
  <c r="AM16" i="14"/>
  <c r="AH16" i="14"/>
  <c r="AB16" i="14"/>
  <c r="Y16" i="14"/>
  <c r="AN16" i="14" s="1"/>
  <c r="V16" i="14"/>
  <c r="S16" i="14"/>
  <c r="AM15" i="14"/>
  <c r="AH15" i="14"/>
  <c r="AB15" i="14"/>
  <c r="Y15" i="14"/>
  <c r="V15" i="14"/>
  <c r="S15" i="14"/>
  <c r="AM14" i="14"/>
  <c r="AH14" i="14"/>
  <c r="AB14" i="14"/>
  <c r="Y14" i="14"/>
  <c r="V14" i="14"/>
  <c r="S14" i="14"/>
  <c r="AM13" i="14"/>
  <c r="AH13" i="14"/>
  <c r="AB13" i="14"/>
  <c r="Y13" i="14"/>
  <c r="V13" i="14"/>
  <c r="S13" i="14"/>
  <c r="AN13" i="14" s="1"/>
  <c r="AM12" i="14"/>
  <c r="AH12" i="14"/>
  <c r="AB12" i="14"/>
  <c r="Y12" i="14"/>
  <c r="AN12" i="14" s="1"/>
  <c r="V12" i="14"/>
  <c r="S12" i="14"/>
  <c r="AM11" i="14"/>
  <c r="AH11" i="14"/>
  <c r="AB11" i="14"/>
  <c r="Y11" i="14"/>
  <c r="V11" i="14"/>
  <c r="S11" i="14"/>
  <c r="AM10" i="14"/>
  <c r="AH10" i="14"/>
  <c r="AB10" i="14"/>
  <c r="Y10" i="14"/>
  <c r="V10" i="14"/>
  <c r="S10" i="14"/>
  <c r="AM9" i="14"/>
  <c r="AH9" i="14"/>
  <c r="AB9" i="14"/>
  <c r="Y9" i="14"/>
  <c r="V9" i="14"/>
  <c r="S9" i="14"/>
  <c r="AN9" i="14" s="1"/>
  <c r="AM8" i="14"/>
  <c r="AH8" i="14"/>
  <c r="AB8" i="14"/>
  <c r="Y8" i="14"/>
  <c r="AN8" i="14" s="1"/>
  <c r="V8" i="14"/>
  <c r="S8" i="14"/>
  <c r="AM7" i="14"/>
  <c r="AH7" i="14"/>
  <c r="AB7" i="14"/>
  <c r="Y7" i="14"/>
  <c r="V7" i="14"/>
  <c r="S7" i="14"/>
  <c r="AM6" i="14"/>
  <c r="AH6" i="14"/>
  <c r="AB6" i="14"/>
  <c r="Y6" i="14"/>
  <c r="V6" i="14"/>
  <c r="S6" i="14"/>
  <c r="AM5" i="14"/>
  <c r="AH5" i="14"/>
  <c r="AB5" i="14"/>
  <c r="Y5" i="14"/>
  <c r="V5" i="14"/>
  <c r="S5" i="14"/>
  <c r="AN5" i="14" s="1"/>
  <c r="AN33" i="14" l="1"/>
  <c r="AN11" i="14"/>
  <c r="AN15" i="14"/>
  <c r="AN19" i="14"/>
  <c r="AN23" i="14"/>
  <c r="AN35" i="14"/>
  <c r="AN39" i="14"/>
  <c r="AN43" i="14"/>
  <c r="AN6" i="14"/>
  <c r="AN10" i="14"/>
  <c r="AN14" i="14"/>
  <c r="AN18" i="14"/>
  <c r="AN22" i="14"/>
  <c r="AN26" i="14"/>
  <c r="AN30" i="14"/>
  <c r="AN34" i="14"/>
  <c r="AN38" i="14"/>
  <c r="AN42" i="14"/>
  <c r="AN7" i="14"/>
  <c r="AN27" i="14"/>
  <c r="AN31" i="14"/>
  <c r="AR178" i="4"/>
  <c r="AQ178" i="4"/>
  <c r="AR174" i="4"/>
  <c r="AQ174" i="4"/>
  <c r="AR171" i="4"/>
  <c r="AQ171" i="4"/>
  <c r="AR166" i="4"/>
  <c r="AQ166" i="4"/>
  <c r="AR161" i="4"/>
  <c r="AQ161" i="4"/>
  <c r="AR154" i="4"/>
  <c r="AQ154" i="4"/>
  <c r="AR150" i="4"/>
  <c r="AQ150" i="4"/>
  <c r="AR143" i="4"/>
  <c r="AQ143" i="4"/>
  <c r="AR140" i="4"/>
  <c r="AQ140" i="4"/>
  <c r="AR137" i="4"/>
  <c r="AQ137" i="4"/>
  <c r="AR134" i="4"/>
  <c r="AQ134" i="4"/>
  <c r="AR129" i="4"/>
  <c r="AQ129" i="4"/>
  <c r="AR124" i="4"/>
  <c r="AQ124" i="4"/>
  <c r="AR120" i="4"/>
  <c r="AQ120" i="4"/>
  <c r="AR117" i="4"/>
  <c r="AQ117" i="4"/>
  <c r="AR114" i="4"/>
  <c r="AQ114" i="4"/>
  <c r="AR108" i="4"/>
  <c r="AQ108" i="4"/>
  <c r="AR103" i="4"/>
  <c r="AQ103" i="4"/>
  <c r="AR98" i="4"/>
  <c r="AQ98" i="4"/>
  <c r="AR94" i="4"/>
  <c r="AQ94" i="4"/>
  <c r="AR91" i="4"/>
  <c r="AQ91" i="4"/>
  <c r="AR85" i="4"/>
  <c r="AQ85" i="4"/>
  <c r="AR76" i="4"/>
  <c r="AQ76" i="4"/>
  <c r="AR70" i="4"/>
  <c r="AQ70" i="4"/>
  <c r="AR66" i="4"/>
  <c r="AQ66" i="4"/>
  <c r="AR59" i="4"/>
  <c r="AQ59" i="4"/>
  <c r="AR55" i="4"/>
  <c r="AQ55" i="4"/>
  <c r="AR52" i="4"/>
  <c r="AQ52" i="4"/>
  <c r="AR48" i="4"/>
  <c r="AQ48" i="4"/>
  <c r="AR43" i="4"/>
  <c r="AQ43" i="4"/>
  <c r="AR40" i="4"/>
  <c r="AQ40" i="4"/>
  <c r="AR35" i="4"/>
  <c r="AQ35" i="4"/>
  <c r="AR30" i="4"/>
  <c r="AQ30" i="4"/>
  <c r="AR21" i="4"/>
  <c r="AQ21" i="4"/>
  <c r="AR16" i="4"/>
  <c r="AQ16" i="4"/>
  <c r="AR10" i="4"/>
  <c r="AQ10" i="4"/>
  <c r="AR7" i="4"/>
  <c r="AQ7" i="4"/>
  <c r="G103" i="12" l="1"/>
  <c r="H103" i="12"/>
  <c r="I103" i="12"/>
  <c r="J103" i="12"/>
  <c r="K103" i="12"/>
  <c r="L103" i="12"/>
  <c r="M103" i="12"/>
  <c r="N103" i="12"/>
  <c r="O103" i="12"/>
  <c r="P103" i="12"/>
  <c r="Q103" i="12"/>
  <c r="K179" i="4" l="1"/>
  <c r="H189" i="4" l="1"/>
  <c r="H188" i="4"/>
  <c r="H186" i="4"/>
  <c r="H187" i="4"/>
  <c r="H185" i="4"/>
  <c r="H184" i="4"/>
  <c r="H183" i="4"/>
  <c r="F103" i="12"/>
  <c r="I62" i="11"/>
  <c r="E57" i="12"/>
  <c r="P98" i="4"/>
  <c r="Q98" i="4"/>
  <c r="R98" i="4"/>
  <c r="S98" i="4"/>
  <c r="C20" i="11" s="1"/>
  <c r="C62" i="11" s="1"/>
  <c r="T98" i="4"/>
  <c r="U98" i="4"/>
  <c r="V98" i="4"/>
  <c r="W98" i="4"/>
  <c r="X98" i="4"/>
  <c r="Y98" i="4"/>
  <c r="Z98" i="4"/>
  <c r="AA98" i="4"/>
  <c r="AB98" i="4"/>
  <c r="AC98" i="4"/>
  <c r="AD98" i="4"/>
  <c r="AE98" i="4"/>
  <c r="AF98" i="4"/>
  <c r="AG98" i="4"/>
  <c r="AH98" i="4"/>
  <c r="AI98" i="4"/>
  <c r="AJ98" i="4"/>
  <c r="AK98" i="4"/>
  <c r="AL98" i="4"/>
  <c r="AM98" i="4"/>
  <c r="AN98" i="4"/>
  <c r="AO98" i="4"/>
  <c r="AP98" i="4"/>
  <c r="AU98" i="4"/>
  <c r="AV98" i="4"/>
  <c r="AW98" i="4"/>
  <c r="AX98" i="4"/>
  <c r="O98" i="4"/>
  <c r="AE108" i="4"/>
  <c r="AC108" i="4"/>
  <c r="AA108" i="4"/>
  <c r="W108" i="4"/>
  <c r="D22" i="11" s="1"/>
  <c r="D64" i="11" s="1"/>
  <c r="U108" i="4"/>
  <c r="AX178" i="4"/>
  <c r="AW178" i="4"/>
  <c r="AV178" i="4"/>
  <c r="AU178" i="4"/>
  <c r="AP178" i="4"/>
  <c r="AO178" i="4"/>
  <c r="AX174" i="4"/>
  <c r="AW174" i="4"/>
  <c r="AV174" i="4"/>
  <c r="AU174" i="4"/>
  <c r="AP174" i="4"/>
  <c r="AO174" i="4"/>
  <c r="AX171" i="4"/>
  <c r="AW171" i="4"/>
  <c r="AV171" i="4"/>
  <c r="AU171" i="4"/>
  <c r="AP171" i="4"/>
  <c r="AO171" i="4"/>
  <c r="AX166" i="4"/>
  <c r="AW166" i="4"/>
  <c r="AV166" i="4"/>
  <c r="AU166" i="4"/>
  <c r="AP166" i="4"/>
  <c r="AO166" i="4"/>
  <c r="AX161" i="4"/>
  <c r="AW161" i="4"/>
  <c r="AV161" i="4"/>
  <c r="AU161" i="4"/>
  <c r="AP161" i="4"/>
  <c r="AO161" i="4"/>
  <c r="AX154" i="4"/>
  <c r="AW154" i="4"/>
  <c r="AV154" i="4"/>
  <c r="AU154" i="4"/>
  <c r="AP154" i="4"/>
  <c r="AO154" i="4"/>
  <c r="AX150" i="4"/>
  <c r="AW150" i="4"/>
  <c r="AV150" i="4"/>
  <c r="AU150" i="4"/>
  <c r="AP150" i="4"/>
  <c r="AO150" i="4"/>
  <c r="AX143" i="4"/>
  <c r="AW143" i="4"/>
  <c r="AV143" i="4"/>
  <c r="AU143" i="4"/>
  <c r="AP143" i="4"/>
  <c r="AO143" i="4"/>
  <c r="AX140" i="4"/>
  <c r="AW140" i="4"/>
  <c r="AV140" i="4"/>
  <c r="AU140" i="4"/>
  <c r="AP140" i="4"/>
  <c r="AO140" i="4"/>
  <c r="AX137" i="4"/>
  <c r="AW137" i="4"/>
  <c r="AV137" i="4"/>
  <c r="AU137" i="4"/>
  <c r="AP137" i="4"/>
  <c r="AO137" i="4"/>
  <c r="AX134" i="4"/>
  <c r="AW134" i="4"/>
  <c r="AV134" i="4"/>
  <c r="AU134" i="4"/>
  <c r="AP134" i="4"/>
  <c r="AO134" i="4"/>
  <c r="AX129" i="4"/>
  <c r="AW129" i="4"/>
  <c r="AV129" i="4"/>
  <c r="AU129" i="4"/>
  <c r="AP129" i="4"/>
  <c r="AO129" i="4"/>
  <c r="AX124" i="4"/>
  <c r="AW124" i="4"/>
  <c r="AV124" i="4"/>
  <c r="AU124" i="4"/>
  <c r="AP124" i="4"/>
  <c r="AO124" i="4"/>
  <c r="AX120" i="4"/>
  <c r="AW120" i="4"/>
  <c r="AV120" i="4"/>
  <c r="AU120" i="4"/>
  <c r="AP120" i="4"/>
  <c r="AO120" i="4"/>
  <c r="AX117" i="4"/>
  <c r="AW117" i="4"/>
  <c r="AV117" i="4"/>
  <c r="AU117" i="4"/>
  <c r="AP117" i="4"/>
  <c r="AO117" i="4"/>
  <c r="AX114" i="4"/>
  <c r="AW114" i="4"/>
  <c r="AV114" i="4"/>
  <c r="AU114" i="4"/>
  <c r="AP114" i="4"/>
  <c r="AO114" i="4"/>
  <c r="AX108" i="4"/>
  <c r="AW108" i="4"/>
  <c r="AV108" i="4"/>
  <c r="AU108" i="4"/>
  <c r="AP108" i="4"/>
  <c r="AO108" i="4"/>
  <c r="AX103" i="4"/>
  <c r="AW103" i="4"/>
  <c r="AV103" i="4"/>
  <c r="AU103" i="4"/>
  <c r="AP103" i="4"/>
  <c r="AO103" i="4"/>
  <c r="AX94" i="4"/>
  <c r="AW94" i="4"/>
  <c r="AV94" i="4"/>
  <c r="AU94" i="4"/>
  <c r="AP94" i="4"/>
  <c r="AO94" i="4"/>
  <c r="AX91" i="4"/>
  <c r="AW91" i="4"/>
  <c r="AV91" i="4"/>
  <c r="AU91" i="4"/>
  <c r="AP91" i="4"/>
  <c r="AO91" i="4"/>
  <c r="AX85" i="4"/>
  <c r="AW85" i="4"/>
  <c r="AV85" i="4"/>
  <c r="AU85" i="4"/>
  <c r="AP85" i="4"/>
  <c r="AO85" i="4"/>
  <c r="AX76" i="4"/>
  <c r="AW76" i="4"/>
  <c r="AV76" i="4"/>
  <c r="AU76" i="4"/>
  <c r="AP76" i="4"/>
  <c r="AO76" i="4"/>
  <c r="AX70" i="4"/>
  <c r="AW70" i="4"/>
  <c r="AV70" i="4"/>
  <c r="AU70" i="4"/>
  <c r="AP70" i="4"/>
  <c r="AO70" i="4"/>
  <c r="AX66" i="4"/>
  <c r="AW66" i="4"/>
  <c r="AV66" i="4"/>
  <c r="AU66" i="4"/>
  <c r="AP66" i="4"/>
  <c r="AO66" i="4"/>
  <c r="AX59" i="4"/>
  <c r="AW59" i="4"/>
  <c r="AV59" i="4"/>
  <c r="AU59" i="4"/>
  <c r="AP59" i="4"/>
  <c r="AO59" i="4"/>
  <c r="AX55" i="4"/>
  <c r="AW55" i="4"/>
  <c r="AV55" i="4"/>
  <c r="AU55" i="4"/>
  <c r="AP55" i="4"/>
  <c r="AO55" i="4"/>
  <c r="AX52" i="4"/>
  <c r="AW52" i="4"/>
  <c r="AV52" i="4"/>
  <c r="AU52" i="4"/>
  <c r="AP52" i="4"/>
  <c r="AO52" i="4"/>
  <c r="AX48" i="4"/>
  <c r="AW48" i="4"/>
  <c r="AV48" i="4"/>
  <c r="AU48" i="4"/>
  <c r="AP48" i="4"/>
  <c r="AO48" i="4"/>
  <c r="AX43" i="4"/>
  <c r="AW43" i="4"/>
  <c r="AV43" i="4"/>
  <c r="AU43" i="4"/>
  <c r="AP43" i="4"/>
  <c r="AO43" i="4"/>
  <c r="AX40" i="4"/>
  <c r="AW40" i="4"/>
  <c r="AV40" i="4"/>
  <c r="AU40" i="4"/>
  <c r="AP40" i="4"/>
  <c r="AO40" i="4"/>
  <c r="AX35" i="4"/>
  <c r="AW35" i="4"/>
  <c r="AV35" i="4"/>
  <c r="AU35" i="4"/>
  <c r="AP35" i="4"/>
  <c r="AO35" i="4"/>
  <c r="AX30" i="4"/>
  <c r="AW30" i="4"/>
  <c r="AV30" i="4"/>
  <c r="AU30" i="4"/>
  <c r="AP30" i="4"/>
  <c r="AO30" i="4"/>
  <c r="AX21" i="4"/>
  <c r="AW21" i="4"/>
  <c r="AV21" i="4"/>
  <c r="AU21" i="4"/>
  <c r="AP21" i="4"/>
  <c r="AO21" i="4"/>
  <c r="AX16" i="4"/>
  <c r="AW16" i="4"/>
  <c r="AV16" i="4"/>
  <c r="AU16" i="4"/>
  <c r="AP16" i="4"/>
  <c r="AO16" i="4"/>
  <c r="AX10" i="4"/>
  <c r="AW10" i="4"/>
  <c r="AV10" i="4"/>
  <c r="AU10" i="4"/>
  <c r="AP10" i="4"/>
  <c r="AO10" i="4"/>
  <c r="AX7" i="4"/>
  <c r="AW7" i="4"/>
  <c r="AV7" i="4"/>
  <c r="AU7" i="4"/>
  <c r="AP7" i="4"/>
  <c r="AO7" i="4"/>
  <c r="P85" i="4"/>
  <c r="Q85" i="4"/>
  <c r="R85" i="4"/>
  <c r="S85" i="4"/>
  <c r="T85" i="4"/>
  <c r="U85" i="4"/>
  <c r="V85" i="4"/>
  <c r="W85" i="4"/>
  <c r="D17" i="11" s="1"/>
  <c r="D59" i="11" s="1"/>
  <c r="X85" i="4"/>
  <c r="Y85" i="4"/>
  <c r="Z85" i="4"/>
  <c r="AA85" i="4"/>
  <c r="E17" i="11" s="1"/>
  <c r="E59" i="11" s="1"/>
  <c r="AB85" i="4"/>
  <c r="AC85" i="4"/>
  <c r="AD85" i="4"/>
  <c r="AE85" i="4"/>
  <c r="AF85" i="4"/>
  <c r="AG85" i="4"/>
  <c r="AH85" i="4"/>
  <c r="AI85" i="4"/>
  <c r="H17" i="11" s="1"/>
  <c r="H59" i="11" s="1"/>
  <c r="AJ85" i="4"/>
  <c r="AK85" i="4"/>
  <c r="AL85" i="4"/>
  <c r="AM85" i="4"/>
  <c r="AN85" i="4"/>
  <c r="O85" i="4"/>
  <c r="E56" i="12"/>
  <c r="P124" i="4"/>
  <c r="Q124" i="4"/>
  <c r="R124" i="4"/>
  <c r="S124" i="4"/>
  <c r="T124" i="4"/>
  <c r="U124" i="4"/>
  <c r="V124" i="4"/>
  <c r="W124" i="4"/>
  <c r="D26" i="11" s="1"/>
  <c r="D68" i="11" s="1"/>
  <c r="X124" i="4"/>
  <c r="Y124" i="4"/>
  <c r="Z124" i="4"/>
  <c r="AA124" i="4"/>
  <c r="AB124" i="4"/>
  <c r="AC124" i="4"/>
  <c r="AD124" i="4"/>
  <c r="AE124" i="4"/>
  <c r="AF124" i="4"/>
  <c r="AG124" i="4"/>
  <c r="AH124" i="4"/>
  <c r="AI124" i="4"/>
  <c r="AJ124" i="4"/>
  <c r="AK124" i="4"/>
  <c r="AL124" i="4"/>
  <c r="AM124" i="4"/>
  <c r="AN124" i="4"/>
  <c r="O124" i="4"/>
  <c r="B26" i="11" s="1"/>
  <c r="B68" i="11" s="1"/>
  <c r="P68" i="11" s="1"/>
  <c r="E38" i="12"/>
  <c r="E64" i="12"/>
  <c r="E3" i="12"/>
  <c r="E86" i="12"/>
  <c r="E85" i="12"/>
  <c r="E84" i="12"/>
  <c r="E83" i="12"/>
  <c r="E82" i="12"/>
  <c r="E36" i="12"/>
  <c r="E35" i="12"/>
  <c r="E99" i="12"/>
  <c r="E98" i="12"/>
  <c r="E97" i="12"/>
  <c r="E18" i="12"/>
  <c r="E17" i="12"/>
  <c r="E16" i="12"/>
  <c r="E15" i="12"/>
  <c r="E14" i="12"/>
  <c r="E13" i="12"/>
  <c r="E76" i="12"/>
  <c r="E96" i="12"/>
  <c r="E95" i="12"/>
  <c r="E94" i="12"/>
  <c r="E12" i="12"/>
  <c r="E11" i="12"/>
  <c r="E10" i="12"/>
  <c r="E9" i="12"/>
  <c r="E21" i="12"/>
  <c r="E93" i="12"/>
  <c r="E75" i="12"/>
  <c r="E74" i="12"/>
  <c r="E92" i="12"/>
  <c r="E91" i="12"/>
  <c r="E90" i="12"/>
  <c r="E89" i="12"/>
  <c r="E51" i="12"/>
  <c r="E50" i="12"/>
  <c r="E49" i="12"/>
  <c r="E48" i="12"/>
  <c r="E47" i="12"/>
  <c r="E46" i="12"/>
  <c r="E45" i="12"/>
  <c r="E63" i="12"/>
  <c r="E62" i="12"/>
  <c r="E8" i="12"/>
  <c r="E81" i="12"/>
  <c r="E40" i="12"/>
  <c r="E7" i="12"/>
  <c r="E6" i="12"/>
  <c r="E61" i="12"/>
  <c r="E60" i="12"/>
  <c r="E39" i="12"/>
  <c r="E72" i="12"/>
  <c r="E71" i="12"/>
  <c r="E70" i="12"/>
  <c r="E69" i="12"/>
  <c r="E20" i="12"/>
  <c r="E19" i="12"/>
  <c r="E34" i="12"/>
  <c r="E102" i="12"/>
  <c r="E101" i="12"/>
  <c r="E59" i="12"/>
  <c r="E33" i="12"/>
  <c r="E32" i="12"/>
  <c r="E31" i="12"/>
  <c r="E30" i="12"/>
  <c r="E29" i="12"/>
  <c r="E58" i="12"/>
  <c r="E68" i="12"/>
  <c r="E79" i="12"/>
  <c r="E80" i="12"/>
  <c r="E100" i="12"/>
  <c r="E44" i="12"/>
  <c r="E43" i="12"/>
  <c r="E42" i="12"/>
  <c r="E37" i="12"/>
  <c r="E41" i="12"/>
  <c r="E5" i="12"/>
  <c r="E4" i="12"/>
  <c r="E25" i="12"/>
  <c r="E28" i="12"/>
  <c r="E27" i="12"/>
  <c r="E26" i="12"/>
  <c r="E88" i="12"/>
  <c r="E87" i="12"/>
  <c r="E67" i="12"/>
  <c r="E66" i="12"/>
  <c r="E65" i="12"/>
  <c r="E55" i="12"/>
  <c r="E54" i="12"/>
  <c r="E53" i="12"/>
  <c r="E52" i="12"/>
  <c r="E73" i="12"/>
  <c r="E78" i="12"/>
  <c r="E77" i="12"/>
  <c r="E24" i="12"/>
  <c r="E23" i="12"/>
  <c r="E22" i="12"/>
  <c r="T21" i="4"/>
  <c r="U21" i="4"/>
  <c r="V21" i="4"/>
  <c r="W21" i="4"/>
  <c r="D5" i="11" s="1"/>
  <c r="D47" i="11" s="1"/>
  <c r="X21" i="4"/>
  <c r="Y21" i="4"/>
  <c r="Z21" i="4"/>
  <c r="AA21" i="4"/>
  <c r="AB21" i="4"/>
  <c r="AC21" i="4"/>
  <c r="F5" i="11" s="1"/>
  <c r="F47" i="11" s="1"/>
  <c r="AD21" i="4"/>
  <c r="AE21" i="4"/>
  <c r="AF21" i="4"/>
  <c r="AG21" i="4"/>
  <c r="AH21" i="4"/>
  <c r="AI21" i="4"/>
  <c r="H5" i="11" s="1"/>
  <c r="H47" i="11" s="1"/>
  <c r="AJ21" i="4"/>
  <c r="AK21" i="4"/>
  <c r="AL21" i="4"/>
  <c r="AM21" i="4"/>
  <c r="AN21" i="4"/>
  <c r="L80" i="11"/>
  <c r="L76" i="11"/>
  <c r="L75" i="11"/>
  <c r="L74" i="11"/>
  <c r="L72" i="11"/>
  <c r="L70" i="11"/>
  <c r="L69" i="11"/>
  <c r="L68" i="11"/>
  <c r="L65" i="11"/>
  <c r="L63" i="11"/>
  <c r="L60" i="11"/>
  <c r="L59" i="11"/>
  <c r="L56" i="11"/>
  <c r="L55" i="11"/>
  <c r="L53" i="11"/>
  <c r="L52" i="11"/>
  <c r="L50" i="11"/>
  <c r="L49" i="11"/>
  <c r="L48" i="11"/>
  <c r="K80" i="11"/>
  <c r="K79" i="11"/>
  <c r="K78" i="11"/>
  <c r="K77" i="11"/>
  <c r="K76" i="11"/>
  <c r="K75" i="11"/>
  <c r="K74" i="11"/>
  <c r="K72" i="11"/>
  <c r="K70" i="11"/>
  <c r="K69" i="11"/>
  <c r="K63" i="11"/>
  <c r="K59" i="11"/>
  <c r="K56" i="11"/>
  <c r="K55" i="11"/>
  <c r="K53" i="11"/>
  <c r="K52" i="11"/>
  <c r="K50" i="11"/>
  <c r="K48" i="11"/>
  <c r="K47" i="11"/>
  <c r="K46" i="11"/>
  <c r="J80" i="11"/>
  <c r="J79" i="11"/>
  <c r="J78" i="11"/>
  <c r="J77" i="11"/>
  <c r="J76" i="11"/>
  <c r="J74" i="11"/>
  <c r="J72" i="11"/>
  <c r="J70" i="11"/>
  <c r="J69" i="11"/>
  <c r="J68" i="11"/>
  <c r="J65" i="11"/>
  <c r="J63" i="11"/>
  <c r="J60" i="11"/>
  <c r="J59" i="11"/>
  <c r="J56" i="11"/>
  <c r="J55" i="11"/>
  <c r="J53" i="11"/>
  <c r="J52" i="11"/>
  <c r="J50" i="11"/>
  <c r="J48" i="11"/>
  <c r="J47" i="11"/>
  <c r="J46" i="11"/>
  <c r="AM35" i="4"/>
  <c r="AK35" i="4"/>
  <c r="AI35" i="4"/>
  <c r="H7" i="11" s="1"/>
  <c r="H49" i="11" s="1"/>
  <c r="AG35" i="4"/>
  <c r="AE35" i="4"/>
  <c r="AC35" i="4"/>
  <c r="AA35" i="4"/>
  <c r="Y35" i="4"/>
  <c r="E7" i="11" s="1"/>
  <c r="E49" i="11" s="1"/>
  <c r="W35" i="4"/>
  <c r="D7" i="11" s="1"/>
  <c r="U35" i="4"/>
  <c r="S35" i="4"/>
  <c r="Q35" i="4"/>
  <c r="O35" i="4"/>
  <c r="I74" i="11"/>
  <c r="I70" i="11"/>
  <c r="I65" i="11"/>
  <c r="I48" i="11"/>
  <c r="I52" i="11"/>
  <c r="P137" i="4"/>
  <c r="Q137" i="4"/>
  <c r="B29" i="11" s="1"/>
  <c r="B71" i="11" s="1"/>
  <c r="P71" i="11" s="1"/>
  <c r="R137" i="4"/>
  <c r="S137" i="4"/>
  <c r="T137" i="4"/>
  <c r="U137" i="4"/>
  <c r="C29" i="11" s="1"/>
  <c r="C71" i="11" s="1"/>
  <c r="V137" i="4"/>
  <c r="W137" i="4"/>
  <c r="D29" i="11" s="1"/>
  <c r="D71" i="11" s="1"/>
  <c r="X137" i="4"/>
  <c r="Y137" i="4"/>
  <c r="Z137" i="4"/>
  <c r="AA137" i="4"/>
  <c r="AB137" i="4"/>
  <c r="AC137" i="4"/>
  <c r="F29" i="11" s="1"/>
  <c r="F71" i="11" s="1"/>
  <c r="AD137" i="4"/>
  <c r="AE137" i="4"/>
  <c r="AF137" i="4"/>
  <c r="AG137" i="4"/>
  <c r="AH137" i="4"/>
  <c r="AI137" i="4"/>
  <c r="AJ137" i="4"/>
  <c r="AK137" i="4"/>
  <c r="AL137" i="4"/>
  <c r="AM137" i="4"/>
  <c r="AN137" i="4"/>
  <c r="P108" i="4"/>
  <c r="Q108" i="4"/>
  <c r="R108" i="4"/>
  <c r="R21" i="4"/>
  <c r="Q21" i="4"/>
  <c r="P21" i="4"/>
  <c r="AM108" i="4"/>
  <c r="AL108" i="4"/>
  <c r="AK108" i="4"/>
  <c r="AJ108" i="4"/>
  <c r="AI108" i="4"/>
  <c r="AH108" i="4"/>
  <c r="P48" i="4"/>
  <c r="Q48" i="4"/>
  <c r="R48" i="4"/>
  <c r="S48" i="4"/>
  <c r="T48" i="4"/>
  <c r="U48" i="4"/>
  <c r="V48" i="4"/>
  <c r="W48" i="4"/>
  <c r="X48" i="4"/>
  <c r="Y48" i="4"/>
  <c r="Z48" i="4"/>
  <c r="AA48" i="4"/>
  <c r="E10" i="11" s="1"/>
  <c r="E52" i="11" s="1"/>
  <c r="AB48" i="4"/>
  <c r="AC48" i="4"/>
  <c r="AD48" i="4"/>
  <c r="AE48" i="4"/>
  <c r="AF48" i="4"/>
  <c r="AG48" i="4"/>
  <c r="AH48" i="4"/>
  <c r="AI48" i="4"/>
  <c r="H10" i="11" s="1"/>
  <c r="H52" i="11" s="1"/>
  <c r="AJ48" i="4"/>
  <c r="AK48" i="4"/>
  <c r="AL48" i="4"/>
  <c r="AM48" i="4"/>
  <c r="G10" i="11" s="1"/>
  <c r="G52" i="11" s="1"/>
  <c r="AN48" i="4"/>
  <c r="P66" i="4"/>
  <c r="Q66" i="4"/>
  <c r="R66" i="4"/>
  <c r="S66" i="4"/>
  <c r="C14" i="11" s="1"/>
  <c r="C56" i="11" s="1"/>
  <c r="T66" i="4"/>
  <c r="U66" i="4"/>
  <c r="V66" i="4"/>
  <c r="W66" i="4"/>
  <c r="D14" i="11" s="1"/>
  <c r="D56" i="11" s="1"/>
  <c r="X66" i="4"/>
  <c r="Y66" i="4"/>
  <c r="Z66" i="4"/>
  <c r="AA66" i="4"/>
  <c r="AB66" i="4"/>
  <c r="AC66" i="4"/>
  <c r="F14" i="11" s="1"/>
  <c r="F56" i="11" s="1"/>
  <c r="AD66" i="4"/>
  <c r="AE66" i="4"/>
  <c r="AF66" i="4"/>
  <c r="AG66" i="4"/>
  <c r="AH66" i="4"/>
  <c r="AI66" i="4"/>
  <c r="H14" i="11" s="1"/>
  <c r="H56" i="11" s="1"/>
  <c r="AJ66" i="4"/>
  <c r="AK66" i="4"/>
  <c r="AL66" i="4"/>
  <c r="AM66" i="4"/>
  <c r="AN66" i="4"/>
  <c r="P76" i="4"/>
  <c r="Q76" i="4"/>
  <c r="R76" i="4"/>
  <c r="S76" i="4"/>
  <c r="T76" i="4"/>
  <c r="U76" i="4"/>
  <c r="V76" i="4"/>
  <c r="W76" i="4"/>
  <c r="D16" i="11" s="1"/>
  <c r="D58" i="11" s="1"/>
  <c r="X76" i="4"/>
  <c r="Y76" i="4"/>
  <c r="Z76" i="4"/>
  <c r="AA76" i="4"/>
  <c r="AB76" i="4"/>
  <c r="AC76" i="4"/>
  <c r="F16" i="11" s="1"/>
  <c r="F58" i="11" s="1"/>
  <c r="AD76" i="4"/>
  <c r="AE76" i="4"/>
  <c r="AF76" i="4"/>
  <c r="AG76" i="4"/>
  <c r="G16" i="11" s="1"/>
  <c r="G58" i="11" s="1"/>
  <c r="AH76" i="4"/>
  <c r="AI76" i="4"/>
  <c r="AJ76" i="4"/>
  <c r="AK76" i="4"/>
  <c r="AL76" i="4"/>
  <c r="AM76" i="4"/>
  <c r="AN76" i="4"/>
  <c r="P91" i="4"/>
  <c r="Q91" i="4"/>
  <c r="R91" i="4"/>
  <c r="S91" i="4"/>
  <c r="T91" i="4"/>
  <c r="U91" i="4"/>
  <c r="C18" i="11" s="1"/>
  <c r="C60" i="11" s="1"/>
  <c r="V91" i="4"/>
  <c r="W91" i="4"/>
  <c r="X91" i="4"/>
  <c r="Y91" i="4"/>
  <c r="E18" i="11" s="1"/>
  <c r="E60" i="11" s="1"/>
  <c r="Z91" i="4"/>
  <c r="AA91" i="4"/>
  <c r="AB91" i="4"/>
  <c r="AC91" i="4"/>
  <c r="F18" i="11" s="1"/>
  <c r="F60" i="11" s="1"/>
  <c r="AD91" i="4"/>
  <c r="AE91" i="4"/>
  <c r="AF91" i="4"/>
  <c r="AG91" i="4"/>
  <c r="AH91" i="4"/>
  <c r="AI91" i="4"/>
  <c r="AJ91" i="4"/>
  <c r="AK91" i="4"/>
  <c r="AL91" i="4"/>
  <c r="AM91" i="4"/>
  <c r="AN91" i="4"/>
  <c r="P103" i="4"/>
  <c r="Q103" i="4"/>
  <c r="R103" i="4"/>
  <c r="S103" i="4"/>
  <c r="C21" i="11" s="1"/>
  <c r="C63" i="11" s="1"/>
  <c r="T103" i="4"/>
  <c r="U103" i="4"/>
  <c r="V103" i="4"/>
  <c r="W103" i="4"/>
  <c r="X103" i="4"/>
  <c r="Y103" i="4"/>
  <c r="Z103" i="4"/>
  <c r="AA103" i="4"/>
  <c r="AB103" i="4"/>
  <c r="AC103" i="4"/>
  <c r="AD103" i="4"/>
  <c r="AE103" i="4"/>
  <c r="AF103" i="4"/>
  <c r="AG103" i="4"/>
  <c r="AH103" i="4"/>
  <c r="AI103" i="4"/>
  <c r="H21" i="11" s="1"/>
  <c r="H63" i="11" s="1"/>
  <c r="AJ103" i="4"/>
  <c r="AK103" i="4"/>
  <c r="AL103" i="4"/>
  <c r="AM103" i="4"/>
  <c r="AN103" i="4"/>
  <c r="P129" i="4"/>
  <c r="Q129" i="4"/>
  <c r="R129" i="4"/>
  <c r="S129" i="4"/>
  <c r="T129" i="4"/>
  <c r="U129" i="4"/>
  <c r="V129" i="4"/>
  <c r="W129" i="4"/>
  <c r="D27" i="11" s="1"/>
  <c r="X129" i="4"/>
  <c r="Y129" i="4"/>
  <c r="Z129" i="4"/>
  <c r="AA129" i="4"/>
  <c r="AB129" i="4"/>
  <c r="AC129" i="4"/>
  <c r="F27" i="11" s="1"/>
  <c r="AD129" i="4"/>
  <c r="AE129" i="4"/>
  <c r="AF129" i="4"/>
  <c r="AG129" i="4"/>
  <c r="AH129" i="4"/>
  <c r="AI129" i="4"/>
  <c r="H27" i="11" s="1"/>
  <c r="AJ129" i="4"/>
  <c r="AK129" i="4"/>
  <c r="AL129" i="4"/>
  <c r="AM129" i="4"/>
  <c r="G27" i="11" s="1"/>
  <c r="G69" i="11" s="1"/>
  <c r="AN129" i="4"/>
  <c r="P161" i="4"/>
  <c r="Q161" i="4"/>
  <c r="R161" i="4"/>
  <c r="S161" i="4"/>
  <c r="T161" i="4"/>
  <c r="U161" i="4"/>
  <c r="V161" i="4"/>
  <c r="W161" i="4"/>
  <c r="X161" i="4"/>
  <c r="Y161" i="4"/>
  <c r="E34" i="11" s="1"/>
  <c r="E76" i="11" s="1"/>
  <c r="Z161" i="4"/>
  <c r="AA161" i="4"/>
  <c r="AB161" i="4"/>
  <c r="AC161" i="4"/>
  <c r="F34" i="11" s="1"/>
  <c r="F76" i="11" s="1"/>
  <c r="AD161" i="4"/>
  <c r="AE161" i="4"/>
  <c r="AF161" i="4"/>
  <c r="AG161" i="4"/>
  <c r="G34" i="11" s="1"/>
  <c r="G76" i="11" s="1"/>
  <c r="AH161" i="4"/>
  <c r="AI161" i="4"/>
  <c r="AJ161" i="4"/>
  <c r="AK161" i="4"/>
  <c r="AL161" i="4"/>
  <c r="AM161" i="4"/>
  <c r="AN161" i="4"/>
  <c r="O161" i="4"/>
  <c r="B34" i="11" s="1"/>
  <c r="B76" i="11" s="1"/>
  <c r="P76" i="11" s="1"/>
  <c r="O129" i="4"/>
  <c r="B27" i="11" s="1"/>
  <c r="O103" i="4"/>
  <c r="O91" i="4"/>
  <c r="O76" i="4"/>
  <c r="B16" i="11" s="1"/>
  <c r="B58" i="11" s="1"/>
  <c r="P58" i="11" s="1"/>
  <c r="O66" i="4"/>
  <c r="B14" i="11" s="1"/>
  <c r="B56" i="11" s="1"/>
  <c r="P56" i="11" s="1"/>
  <c r="O48" i="4"/>
  <c r="O43" i="4"/>
  <c r="I45" i="11"/>
  <c r="J45" i="11"/>
  <c r="K45" i="11"/>
  <c r="L45" i="11"/>
  <c r="I51" i="11"/>
  <c r="J51" i="11"/>
  <c r="K51" i="11"/>
  <c r="L51" i="11"/>
  <c r="I54" i="11"/>
  <c r="J54" i="11"/>
  <c r="K54" i="11"/>
  <c r="L54" i="11"/>
  <c r="I57" i="11"/>
  <c r="J57" i="11"/>
  <c r="K57" i="11"/>
  <c r="L57" i="11"/>
  <c r="I58" i="11"/>
  <c r="J58" i="11"/>
  <c r="K58" i="11"/>
  <c r="L58" i="11"/>
  <c r="I61" i="11"/>
  <c r="J61" i="11"/>
  <c r="K61" i="11"/>
  <c r="L61" i="11"/>
  <c r="J62" i="11"/>
  <c r="K62" i="11"/>
  <c r="L62" i="11"/>
  <c r="I64" i="11"/>
  <c r="J64" i="11"/>
  <c r="K64" i="11"/>
  <c r="L64" i="11"/>
  <c r="I66" i="11"/>
  <c r="J66" i="11"/>
  <c r="K66" i="11"/>
  <c r="L66" i="11"/>
  <c r="I67" i="11"/>
  <c r="J67" i="11"/>
  <c r="K67" i="11"/>
  <c r="L67" i="11"/>
  <c r="I71" i="11"/>
  <c r="J71" i="11"/>
  <c r="K71" i="11"/>
  <c r="L71" i="11"/>
  <c r="I73" i="11"/>
  <c r="J73" i="11"/>
  <c r="K73" i="11"/>
  <c r="L73" i="11"/>
  <c r="L79" i="11"/>
  <c r="I80" i="11"/>
  <c r="I79" i="11"/>
  <c r="J75" i="11"/>
  <c r="I75" i="11"/>
  <c r="I72" i="11"/>
  <c r="I69" i="11"/>
  <c r="K68" i="11"/>
  <c r="I68" i="11"/>
  <c r="K65" i="11"/>
  <c r="I63" i="11"/>
  <c r="I59" i="11"/>
  <c r="I56" i="11"/>
  <c r="I55" i="11"/>
  <c r="L78" i="11"/>
  <c r="I78" i="11"/>
  <c r="L77" i="11"/>
  <c r="I77" i="11"/>
  <c r="I76" i="11"/>
  <c r="K60" i="11"/>
  <c r="I60" i="11"/>
  <c r="L47" i="11"/>
  <c r="I47" i="11"/>
  <c r="I50" i="11"/>
  <c r="I46" i="11"/>
  <c r="I53" i="11"/>
  <c r="K49" i="11"/>
  <c r="J49" i="11"/>
  <c r="I49" i="11"/>
  <c r="AG108" i="4"/>
  <c r="G22" i="11" s="1"/>
  <c r="G64" i="11" s="1"/>
  <c r="Y108" i="4"/>
  <c r="S108" i="4"/>
  <c r="O108" i="4"/>
  <c r="B22" i="11" s="1"/>
  <c r="B64" i="11" s="1"/>
  <c r="P64" i="11" s="1"/>
  <c r="S21" i="4"/>
  <c r="O137" i="4"/>
  <c r="O21" i="4"/>
  <c r="AN108" i="4"/>
  <c r="H22" i="11"/>
  <c r="H64" i="11" s="1"/>
  <c r="AF108" i="4"/>
  <c r="AD108" i="4"/>
  <c r="F22" i="11"/>
  <c r="F64" i="11" s="1"/>
  <c r="AB108" i="4"/>
  <c r="Z108" i="4"/>
  <c r="X108" i="4"/>
  <c r="V108" i="4"/>
  <c r="T108" i="4"/>
  <c r="AN70" i="4"/>
  <c r="AM70" i="4"/>
  <c r="AL70" i="4"/>
  <c r="AK70" i="4"/>
  <c r="AJ70" i="4"/>
  <c r="AI70" i="4"/>
  <c r="H15" i="11"/>
  <c r="H57" i="11" s="1"/>
  <c r="AH70" i="4"/>
  <c r="AG70" i="4"/>
  <c r="AF70" i="4"/>
  <c r="AE70" i="4"/>
  <c r="AD70" i="4"/>
  <c r="AC70" i="4"/>
  <c r="F15" i="11" s="1"/>
  <c r="F57" i="11" s="1"/>
  <c r="AB70" i="4"/>
  <c r="AA70" i="4"/>
  <c r="E15" i="11" s="1"/>
  <c r="E57" i="11" s="1"/>
  <c r="Z70" i="4"/>
  <c r="Y70" i="4"/>
  <c r="X70" i="4"/>
  <c r="W70" i="4"/>
  <c r="D15" i="11" s="1"/>
  <c r="D57" i="11" s="1"/>
  <c r="V70" i="4"/>
  <c r="U70" i="4"/>
  <c r="T70" i="4"/>
  <c r="S70" i="4"/>
  <c r="C15" i="11" s="1"/>
  <c r="R70" i="4"/>
  <c r="Q70" i="4"/>
  <c r="P70" i="4"/>
  <c r="O70" i="4"/>
  <c r="AN10" i="4"/>
  <c r="AM10" i="4"/>
  <c r="AL10" i="4"/>
  <c r="AK10" i="4"/>
  <c r="AJ10" i="4"/>
  <c r="AI10" i="4"/>
  <c r="H3" i="11" s="1"/>
  <c r="H45" i="11" s="1"/>
  <c r="AH10" i="4"/>
  <c r="AG10" i="4"/>
  <c r="G3" i="11" s="1"/>
  <c r="G45" i="11" s="1"/>
  <c r="AF10" i="4"/>
  <c r="AE10" i="4"/>
  <c r="AD10" i="4"/>
  <c r="AC10" i="4"/>
  <c r="F3" i="11" s="1"/>
  <c r="F45" i="11" s="1"/>
  <c r="AB10" i="4"/>
  <c r="AA10" i="4"/>
  <c r="Z10" i="4"/>
  <c r="Y10" i="4"/>
  <c r="X10" i="4"/>
  <c r="W10" i="4"/>
  <c r="D3" i="11" s="1"/>
  <c r="D45" i="11" s="1"/>
  <c r="V10" i="4"/>
  <c r="U10" i="4"/>
  <c r="T10" i="4"/>
  <c r="S10" i="4"/>
  <c r="R10" i="4"/>
  <c r="Q10" i="4"/>
  <c r="P10" i="4"/>
  <c r="O10" i="4"/>
  <c r="C57" i="11"/>
  <c r="B15" i="11"/>
  <c r="B57" i="11" s="1"/>
  <c r="P57" i="11" s="1"/>
  <c r="AG178" i="4"/>
  <c r="AG174" i="4"/>
  <c r="G37" i="11" s="1"/>
  <c r="G79" i="11" s="1"/>
  <c r="AG171" i="4"/>
  <c r="AG166" i="4"/>
  <c r="AG154" i="4"/>
  <c r="AG150" i="4"/>
  <c r="AG143" i="4"/>
  <c r="AG140" i="4"/>
  <c r="AG134" i="4"/>
  <c r="AG120" i="4"/>
  <c r="AG117" i="4"/>
  <c r="AG114" i="4"/>
  <c r="AG94" i="4"/>
  <c r="AG59" i="4"/>
  <c r="AG55" i="4"/>
  <c r="AG52" i="4"/>
  <c r="AG43" i="4"/>
  <c r="AG40" i="4"/>
  <c r="AG30" i="4"/>
  <c r="AG16" i="4"/>
  <c r="AG7" i="4"/>
  <c r="Y178" i="4"/>
  <c r="Y174" i="4"/>
  <c r="Y171" i="4"/>
  <c r="Y166" i="4"/>
  <c r="Y154" i="4"/>
  <c r="Y150" i="4"/>
  <c r="Y143" i="4"/>
  <c r="Y140" i="4"/>
  <c r="Y134" i="4"/>
  <c r="Y120" i="4"/>
  <c r="Y117" i="4"/>
  <c r="Y114" i="4"/>
  <c r="Y94" i="4"/>
  <c r="Y59" i="4"/>
  <c r="E13" i="11" s="1"/>
  <c r="E55" i="11" s="1"/>
  <c r="Y55" i="4"/>
  <c r="Y52" i="4"/>
  <c r="Y43" i="4"/>
  <c r="Y40" i="4"/>
  <c r="Y30" i="4"/>
  <c r="Y16" i="4"/>
  <c r="Y7" i="4"/>
  <c r="S178" i="4"/>
  <c r="S174" i="4"/>
  <c r="S171" i="4"/>
  <c r="S166" i="4"/>
  <c r="S154" i="4"/>
  <c r="C33" i="11" s="1"/>
  <c r="C75" i="11" s="1"/>
  <c r="S150" i="4"/>
  <c r="S143" i="4"/>
  <c r="S140" i="4"/>
  <c r="S134" i="4"/>
  <c r="C28" i="11" s="1"/>
  <c r="C70" i="11" s="1"/>
  <c r="S120" i="4"/>
  <c r="S117" i="4"/>
  <c r="S114" i="4"/>
  <c r="S94" i="4"/>
  <c r="S59" i="4"/>
  <c r="S55" i="4"/>
  <c r="S52" i="4"/>
  <c r="S43" i="4"/>
  <c r="S40" i="4"/>
  <c r="S30" i="4"/>
  <c r="S16" i="4"/>
  <c r="C4" i="11" s="1"/>
  <c r="C46" i="11" s="1"/>
  <c r="S7" i="4"/>
  <c r="F26" i="11"/>
  <c r="F68" i="11" s="1"/>
  <c r="E26" i="11"/>
  <c r="E68" i="11" s="1"/>
  <c r="E16" i="11"/>
  <c r="E58" i="11" s="1"/>
  <c r="C16" i="11"/>
  <c r="C58" i="11" s="1"/>
  <c r="AN43" i="4"/>
  <c r="AM43" i="4"/>
  <c r="AL43" i="4"/>
  <c r="AK43" i="4"/>
  <c r="AJ43" i="4"/>
  <c r="AI43" i="4"/>
  <c r="AH43" i="4"/>
  <c r="AF43" i="4"/>
  <c r="AE43" i="4"/>
  <c r="AD43" i="4"/>
  <c r="AC43" i="4"/>
  <c r="F9" i="11" s="1"/>
  <c r="F51" i="11" s="1"/>
  <c r="AB43" i="4"/>
  <c r="AA43" i="4"/>
  <c r="Z43" i="4"/>
  <c r="X43" i="4"/>
  <c r="W43" i="4"/>
  <c r="D9" i="11" s="1"/>
  <c r="D51" i="11" s="1"/>
  <c r="V43" i="4"/>
  <c r="U43" i="4"/>
  <c r="T43" i="4"/>
  <c r="R43" i="4"/>
  <c r="Q43" i="4"/>
  <c r="P43" i="4"/>
  <c r="H16" i="11"/>
  <c r="H58" i="11" s="1"/>
  <c r="H9" i="11"/>
  <c r="H51" i="11" s="1"/>
  <c r="AN134" i="4"/>
  <c r="AM134" i="4"/>
  <c r="G28" i="11" s="1"/>
  <c r="G70" i="11" s="1"/>
  <c r="AL134" i="4"/>
  <c r="AK134" i="4"/>
  <c r="AJ134" i="4"/>
  <c r="AI134" i="4"/>
  <c r="H28" i="11" s="1"/>
  <c r="H70" i="11" s="1"/>
  <c r="AH134" i="4"/>
  <c r="AF134" i="4"/>
  <c r="AE134" i="4"/>
  <c r="AD134" i="4"/>
  <c r="AC134" i="4"/>
  <c r="F28" i="11" s="1"/>
  <c r="F70" i="11" s="1"/>
  <c r="AB134" i="4"/>
  <c r="AA134" i="4"/>
  <c r="Z134" i="4"/>
  <c r="X134" i="4"/>
  <c r="W134" i="4"/>
  <c r="D28" i="11"/>
  <c r="D70" i="11" s="1"/>
  <c r="V134" i="4"/>
  <c r="U134" i="4"/>
  <c r="T134" i="4"/>
  <c r="R134" i="4"/>
  <c r="Q134" i="4"/>
  <c r="P134" i="4"/>
  <c r="O134" i="4"/>
  <c r="AN120" i="4"/>
  <c r="AM120" i="4"/>
  <c r="G25" i="11" s="1"/>
  <c r="G67" i="11" s="1"/>
  <c r="AL120" i="4"/>
  <c r="AK120" i="4"/>
  <c r="AJ120" i="4"/>
  <c r="AI120" i="4"/>
  <c r="H20" i="11" s="1"/>
  <c r="H62" i="11" s="1"/>
  <c r="AH120" i="4"/>
  <c r="AF120" i="4"/>
  <c r="AE120" i="4"/>
  <c r="AD120" i="4"/>
  <c r="AC120" i="4"/>
  <c r="F25" i="11" s="1"/>
  <c r="F67" i="11" s="1"/>
  <c r="AB120" i="4"/>
  <c r="AA120" i="4"/>
  <c r="E25" i="11"/>
  <c r="E67" i="11" s="1"/>
  <c r="Z120" i="4"/>
  <c r="X120" i="4"/>
  <c r="W120" i="4"/>
  <c r="D25" i="11" s="1"/>
  <c r="D67" i="11" s="1"/>
  <c r="V120" i="4"/>
  <c r="U120" i="4"/>
  <c r="T120" i="4"/>
  <c r="R120" i="4"/>
  <c r="Q120" i="4"/>
  <c r="P120" i="4"/>
  <c r="O120" i="4"/>
  <c r="AN117" i="4"/>
  <c r="AM117" i="4"/>
  <c r="AL117" i="4"/>
  <c r="AK117" i="4"/>
  <c r="AJ117" i="4"/>
  <c r="AI117" i="4"/>
  <c r="H24" i="11" s="1"/>
  <c r="H66" i="11" s="1"/>
  <c r="AH117" i="4"/>
  <c r="AF117" i="4"/>
  <c r="AE117" i="4"/>
  <c r="AD117" i="4"/>
  <c r="AC117" i="4"/>
  <c r="F24" i="11" s="1"/>
  <c r="F66" i="11" s="1"/>
  <c r="AB117" i="4"/>
  <c r="AA117" i="4"/>
  <c r="Z117" i="4"/>
  <c r="X117" i="4"/>
  <c r="W117" i="4"/>
  <c r="D24" i="11" s="1"/>
  <c r="D66" i="11" s="1"/>
  <c r="V117" i="4"/>
  <c r="U117" i="4"/>
  <c r="T117" i="4"/>
  <c r="R117" i="4"/>
  <c r="Q117" i="4"/>
  <c r="P117" i="4"/>
  <c r="O117" i="4"/>
  <c r="AN114" i="4"/>
  <c r="AM114" i="4"/>
  <c r="AL114" i="4"/>
  <c r="AK114" i="4"/>
  <c r="AJ114" i="4"/>
  <c r="AI114" i="4"/>
  <c r="H23" i="11" s="1"/>
  <c r="H65" i="11" s="1"/>
  <c r="AH114" i="4"/>
  <c r="AF114" i="4"/>
  <c r="AE114" i="4"/>
  <c r="AD114" i="4"/>
  <c r="AC114" i="4"/>
  <c r="F23" i="11" s="1"/>
  <c r="F65" i="11" s="1"/>
  <c r="AB114" i="4"/>
  <c r="AA114" i="4"/>
  <c r="Z114" i="4"/>
  <c r="X114" i="4"/>
  <c r="W114" i="4"/>
  <c r="D23" i="11" s="1"/>
  <c r="D65" i="11" s="1"/>
  <c r="V114" i="4"/>
  <c r="U114" i="4"/>
  <c r="C23" i="11" s="1"/>
  <c r="C65" i="11" s="1"/>
  <c r="T114" i="4"/>
  <c r="R114" i="4"/>
  <c r="Q114" i="4"/>
  <c r="P114" i="4"/>
  <c r="O114" i="4"/>
  <c r="AF178" i="4"/>
  <c r="AE178" i="4"/>
  <c r="AF174" i="4"/>
  <c r="AE174" i="4"/>
  <c r="AF171" i="4"/>
  <c r="AE171" i="4"/>
  <c r="AF166" i="4"/>
  <c r="AE166" i="4"/>
  <c r="AF154" i="4"/>
  <c r="AE154" i="4"/>
  <c r="AF150" i="4"/>
  <c r="AE150" i="4"/>
  <c r="AF143" i="4"/>
  <c r="AE143" i="4"/>
  <c r="AF140" i="4"/>
  <c r="AE140" i="4"/>
  <c r="AF94" i="4"/>
  <c r="AE94" i="4"/>
  <c r="AF59" i="4"/>
  <c r="AE59" i="4"/>
  <c r="AF55" i="4"/>
  <c r="AE55" i="4"/>
  <c r="AF52" i="4"/>
  <c r="AE52" i="4"/>
  <c r="AF40" i="4"/>
  <c r="AE40" i="4"/>
  <c r="AF35" i="4"/>
  <c r="AF30" i="4"/>
  <c r="AE30" i="4"/>
  <c r="AF16" i="4"/>
  <c r="AE16" i="4"/>
  <c r="AF7" i="4"/>
  <c r="AE7" i="4"/>
  <c r="AN171" i="4"/>
  <c r="AM171" i="4"/>
  <c r="AL171" i="4"/>
  <c r="AK171" i="4"/>
  <c r="AJ171" i="4"/>
  <c r="AI171" i="4"/>
  <c r="H36" i="11" s="1"/>
  <c r="H78" i="11" s="1"/>
  <c r="AH171" i="4"/>
  <c r="AD171" i="4"/>
  <c r="AC171" i="4"/>
  <c r="AB171" i="4"/>
  <c r="AA171" i="4"/>
  <c r="E36" i="11" s="1"/>
  <c r="E78" i="11" s="1"/>
  <c r="Z171" i="4"/>
  <c r="X171" i="4"/>
  <c r="W171" i="4"/>
  <c r="D36" i="11" s="1"/>
  <c r="D78" i="11" s="1"/>
  <c r="V171" i="4"/>
  <c r="U171" i="4"/>
  <c r="T171" i="4"/>
  <c r="R171" i="4"/>
  <c r="Q171" i="4"/>
  <c r="B36" i="11" s="1"/>
  <c r="B78" i="11" s="1"/>
  <c r="P78" i="11" s="1"/>
  <c r="P171" i="4"/>
  <c r="O171" i="4"/>
  <c r="AN166" i="4"/>
  <c r="AM166" i="4"/>
  <c r="AL166" i="4"/>
  <c r="AK166" i="4"/>
  <c r="AJ166" i="4"/>
  <c r="AI166" i="4"/>
  <c r="H35" i="11" s="1"/>
  <c r="H77" i="11" s="1"/>
  <c r="AH166" i="4"/>
  <c r="AD166" i="4"/>
  <c r="AC166" i="4"/>
  <c r="F35" i="11" s="1"/>
  <c r="F77" i="11" s="1"/>
  <c r="AB166" i="4"/>
  <c r="AA166" i="4"/>
  <c r="Z166" i="4"/>
  <c r="X166" i="4"/>
  <c r="W166" i="4"/>
  <c r="D35" i="11" s="1"/>
  <c r="D77" i="11" s="1"/>
  <c r="V166" i="4"/>
  <c r="U166" i="4"/>
  <c r="C35" i="11"/>
  <c r="C77" i="11" s="1"/>
  <c r="T166" i="4"/>
  <c r="R166" i="4"/>
  <c r="Q166" i="4"/>
  <c r="P166" i="4"/>
  <c r="O166" i="4"/>
  <c r="D34" i="11"/>
  <c r="D76" i="11" s="1"/>
  <c r="AN174" i="4"/>
  <c r="AM174" i="4"/>
  <c r="AL174" i="4"/>
  <c r="AK174" i="4"/>
  <c r="AJ174" i="4"/>
  <c r="AI174" i="4"/>
  <c r="AH174" i="4"/>
  <c r="AD174" i="4"/>
  <c r="AC174" i="4"/>
  <c r="F37" i="11" s="1"/>
  <c r="F79" i="11" s="1"/>
  <c r="AB174" i="4"/>
  <c r="AA174" i="4"/>
  <c r="Z174" i="4"/>
  <c r="X174" i="4"/>
  <c r="W174" i="4"/>
  <c r="D37" i="11" s="1"/>
  <c r="D79" i="11" s="1"/>
  <c r="V174" i="4"/>
  <c r="U174" i="4"/>
  <c r="C37" i="11" s="1"/>
  <c r="C79" i="11" s="1"/>
  <c r="T174" i="4"/>
  <c r="R174" i="4"/>
  <c r="Q174" i="4"/>
  <c r="B37" i="11" s="1"/>
  <c r="B79" i="11" s="1"/>
  <c r="P79" i="11" s="1"/>
  <c r="P174" i="4"/>
  <c r="O174" i="4"/>
  <c r="AN178" i="4"/>
  <c r="AM178" i="4"/>
  <c r="G38" i="11" s="1"/>
  <c r="G80" i="11" s="1"/>
  <c r="AL178" i="4"/>
  <c r="AK178" i="4"/>
  <c r="AJ178" i="4"/>
  <c r="AI178" i="4"/>
  <c r="H38" i="11" s="1"/>
  <c r="AH178" i="4"/>
  <c r="AD178" i="4"/>
  <c r="AC178" i="4"/>
  <c r="F38" i="11" s="1"/>
  <c r="F80" i="11" s="1"/>
  <c r="AB178" i="4"/>
  <c r="AA178" i="4"/>
  <c r="Z178" i="4"/>
  <c r="X178" i="4"/>
  <c r="W178" i="4"/>
  <c r="D38" i="11" s="1"/>
  <c r="D80" i="11" s="1"/>
  <c r="V178" i="4"/>
  <c r="U178" i="4"/>
  <c r="T178" i="4"/>
  <c r="R178" i="4"/>
  <c r="Q178" i="4"/>
  <c r="P178" i="4"/>
  <c r="O178" i="4"/>
  <c r="B38" i="11" s="1"/>
  <c r="B80" i="11" s="1"/>
  <c r="P80" i="11" s="1"/>
  <c r="AN154" i="4"/>
  <c r="AM154" i="4"/>
  <c r="AL154" i="4"/>
  <c r="AK154" i="4"/>
  <c r="AJ154" i="4"/>
  <c r="AI154" i="4"/>
  <c r="AH154" i="4"/>
  <c r="AD154" i="4"/>
  <c r="AC154" i="4"/>
  <c r="F33" i="11" s="1"/>
  <c r="F75" i="11" s="1"/>
  <c r="AB154" i="4"/>
  <c r="AA154" i="4"/>
  <c r="E33" i="11"/>
  <c r="E75" i="11" s="1"/>
  <c r="Z154" i="4"/>
  <c r="X154" i="4"/>
  <c r="W154" i="4"/>
  <c r="D33" i="11" s="1"/>
  <c r="D75" i="11" s="1"/>
  <c r="V154" i="4"/>
  <c r="U154" i="4"/>
  <c r="T154" i="4"/>
  <c r="R154" i="4"/>
  <c r="Q154" i="4"/>
  <c r="P154" i="4"/>
  <c r="O154" i="4"/>
  <c r="P150" i="4"/>
  <c r="Q150" i="4"/>
  <c r="R150" i="4"/>
  <c r="T150" i="4"/>
  <c r="U150" i="4"/>
  <c r="V150" i="4"/>
  <c r="W150" i="4"/>
  <c r="D32" i="11" s="1"/>
  <c r="D74" i="11" s="1"/>
  <c r="X150" i="4"/>
  <c r="Z150" i="4"/>
  <c r="AA150" i="4"/>
  <c r="AB150" i="4"/>
  <c r="AC150" i="4"/>
  <c r="F32" i="11" s="1"/>
  <c r="F74" i="11" s="1"/>
  <c r="AD150" i="4"/>
  <c r="AH150" i="4"/>
  <c r="AI150" i="4"/>
  <c r="AJ150" i="4"/>
  <c r="AK150" i="4"/>
  <c r="G32" i="11" s="1"/>
  <c r="G74" i="11" s="1"/>
  <c r="AL150" i="4"/>
  <c r="AM150" i="4"/>
  <c r="AN150" i="4"/>
  <c r="O150" i="4"/>
  <c r="B32" i="11" s="1"/>
  <c r="B74" i="11" s="1"/>
  <c r="P74" i="11" s="1"/>
  <c r="AN143" i="4"/>
  <c r="AM143" i="4"/>
  <c r="AL143" i="4"/>
  <c r="AK143" i="4"/>
  <c r="AJ143" i="4"/>
  <c r="AI143" i="4"/>
  <c r="AH143" i="4"/>
  <c r="AD143" i="4"/>
  <c r="AC143" i="4"/>
  <c r="F31" i="11" s="1"/>
  <c r="F73" i="11" s="1"/>
  <c r="AB143" i="4"/>
  <c r="AA143" i="4"/>
  <c r="Z143" i="4"/>
  <c r="X143" i="4"/>
  <c r="W143" i="4"/>
  <c r="D31" i="11" s="1"/>
  <c r="D73" i="11" s="1"/>
  <c r="V143" i="4"/>
  <c r="U143" i="4"/>
  <c r="C31" i="11" s="1"/>
  <c r="C73" i="11" s="1"/>
  <c r="T143" i="4"/>
  <c r="R143" i="4"/>
  <c r="Q143" i="4"/>
  <c r="B31" i="11" s="1"/>
  <c r="B73" i="11" s="1"/>
  <c r="P73" i="11" s="1"/>
  <c r="P143" i="4"/>
  <c r="O143" i="4"/>
  <c r="AN140" i="4"/>
  <c r="AM140" i="4"/>
  <c r="AL140" i="4"/>
  <c r="AK140" i="4"/>
  <c r="AJ140" i="4"/>
  <c r="AI140" i="4"/>
  <c r="H30" i="11" s="1"/>
  <c r="H72" i="11" s="1"/>
  <c r="AH140" i="4"/>
  <c r="AD140" i="4"/>
  <c r="AC140" i="4"/>
  <c r="F30" i="11" s="1"/>
  <c r="F72" i="11" s="1"/>
  <c r="AB140" i="4"/>
  <c r="AA140" i="4"/>
  <c r="Z140" i="4"/>
  <c r="X140" i="4"/>
  <c r="W140" i="4"/>
  <c r="D30" i="11" s="1"/>
  <c r="D72" i="11" s="1"/>
  <c r="V140" i="4"/>
  <c r="U140" i="4"/>
  <c r="T140" i="4"/>
  <c r="R140" i="4"/>
  <c r="Q140" i="4"/>
  <c r="P140" i="4"/>
  <c r="O140" i="4"/>
  <c r="B30" i="11" s="1"/>
  <c r="B72" i="11" s="1"/>
  <c r="P72" i="11" s="1"/>
  <c r="D21" i="11"/>
  <c r="D63" i="11" s="1"/>
  <c r="F20" i="11"/>
  <c r="F62" i="11" s="1"/>
  <c r="E20" i="11"/>
  <c r="E62" i="11" s="1"/>
  <c r="D20" i="11"/>
  <c r="D62" i="11" s="1"/>
  <c r="AN94" i="4"/>
  <c r="AM94" i="4"/>
  <c r="G19" i="11" s="1"/>
  <c r="G61" i="11" s="1"/>
  <c r="AL94" i="4"/>
  <c r="AK94" i="4"/>
  <c r="AJ94" i="4"/>
  <c r="AI94" i="4"/>
  <c r="AH94" i="4"/>
  <c r="AD94" i="4"/>
  <c r="AC94" i="4"/>
  <c r="F19" i="11" s="1"/>
  <c r="F61" i="11" s="1"/>
  <c r="AB94" i="4"/>
  <c r="AA94" i="4"/>
  <c r="E19" i="11" s="1"/>
  <c r="E61" i="11" s="1"/>
  <c r="Z94" i="4"/>
  <c r="X94" i="4"/>
  <c r="W94" i="4"/>
  <c r="D19" i="11" s="1"/>
  <c r="D61" i="11" s="1"/>
  <c r="V94" i="4"/>
  <c r="U94" i="4"/>
  <c r="T94" i="4"/>
  <c r="R94" i="4"/>
  <c r="Q94" i="4"/>
  <c r="P94" i="4"/>
  <c r="O94" i="4"/>
  <c r="D18" i="11"/>
  <c r="D60" i="11" s="1"/>
  <c r="F17" i="11"/>
  <c r="F59" i="11" s="1"/>
  <c r="P55" i="4"/>
  <c r="Q55" i="4"/>
  <c r="R55" i="4"/>
  <c r="T55" i="4"/>
  <c r="U55" i="4"/>
  <c r="C12" i="11" s="1"/>
  <c r="C54" i="11" s="1"/>
  <c r="V55" i="4"/>
  <c r="W55" i="4"/>
  <c r="D12" i="11" s="1"/>
  <c r="D54" i="11" s="1"/>
  <c r="X55" i="4"/>
  <c r="Z55" i="4"/>
  <c r="AA55" i="4"/>
  <c r="AB55" i="4"/>
  <c r="AC55" i="4"/>
  <c r="F12" i="11" s="1"/>
  <c r="F54" i="11" s="1"/>
  <c r="AD55" i="4"/>
  <c r="AH55" i="4"/>
  <c r="AI55" i="4"/>
  <c r="H12" i="11" s="1"/>
  <c r="H54" i="11" s="1"/>
  <c r="AJ55" i="4"/>
  <c r="AK55" i="4"/>
  <c r="AL55" i="4"/>
  <c r="AM55" i="4"/>
  <c r="AN55" i="4"/>
  <c r="O55" i="4"/>
  <c r="AN59" i="4"/>
  <c r="AM59" i="4"/>
  <c r="AL59" i="4"/>
  <c r="AK59" i="4"/>
  <c r="AJ59" i="4"/>
  <c r="AI59" i="4"/>
  <c r="H13" i="11" s="1"/>
  <c r="H55" i="11" s="1"/>
  <c r="AH59" i="4"/>
  <c r="AD59" i="4"/>
  <c r="AC59" i="4"/>
  <c r="F13" i="11" s="1"/>
  <c r="F55" i="11" s="1"/>
  <c r="AB59" i="4"/>
  <c r="AA59" i="4"/>
  <c r="Z59" i="4"/>
  <c r="X59" i="4"/>
  <c r="W59" i="4"/>
  <c r="D13" i="11" s="1"/>
  <c r="D55" i="11" s="1"/>
  <c r="V59" i="4"/>
  <c r="U59" i="4"/>
  <c r="T59" i="4"/>
  <c r="R59" i="4"/>
  <c r="Q59" i="4"/>
  <c r="P59" i="4"/>
  <c r="O59" i="4"/>
  <c r="B13" i="11" s="1"/>
  <c r="B55" i="11" s="1"/>
  <c r="P55" i="11" s="1"/>
  <c r="AN52" i="4"/>
  <c r="AM52" i="4"/>
  <c r="AL52" i="4"/>
  <c r="AK52" i="4"/>
  <c r="G11" i="11" s="1"/>
  <c r="G53" i="11" s="1"/>
  <c r="AJ52" i="4"/>
  <c r="AI52" i="4"/>
  <c r="AH52" i="4"/>
  <c r="AD52" i="4"/>
  <c r="AC52" i="4"/>
  <c r="F11" i="11" s="1"/>
  <c r="F53" i="11" s="1"/>
  <c r="AB52" i="4"/>
  <c r="AA52" i="4"/>
  <c r="Z52" i="4"/>
  <c r="X52" i="4"/>
  <c r="W52" i="4"/>
  <c r="D11" i="11"/>
  <c r="D53" i="11" s="1"/>
  <c r="V52" i="4"/>
  <c r="U52" i="4"/>
  <c r="T52" i="4"/>
  <c r="R52" i="4"/>
  <c r="Q52" i="4"/>
  <c r="P52" i="4"/>
  <c r="O52" i="4"/>
  <c r="F10" i="11"/>
  <c r="F52" i="11" s="1"/>
  <c r="D10" i="11"/>
  <c r="D52" i="11" s="1"/>
  <c r="AN40" i="4"/>
  <c r="AM40" i="4"/>
  <c r="AL40" i="4"/>
  <c r="AK40" i="4"/>
  <c r="G8" i="11" s="1"/>
  <c r="G50" i="11" s="1"/>
  <c r="AJ40" i="4"/>
  <c r="AI40" i="4"/>
  <c r="H8" i="11" s="1"/>
  <c r="H50" i="11" s="1"/>
  <c r="AH40" i="4"/>
  <c r="AD40" i="4"/>
  <c r="AC40" i="4"/>
  <c r="F8" i="11" s="1"/>
  <c r="F50" i="11" s="1"/>
  <c r="AB40" i="4"/>
  <c r="AA40" i="4"/>
  <c r="Z40" i="4"/>
  <c r="X40" i="4"/>
  <c r="W40" i="4"/>
  <c r="D8" i="11" s="1"/>
  <c r="D50" i="11" s="1"/>
  <c r="V40" i="4"/>
  <c r="U40" i="4"/>
  <c r="C8" i="11" s="1"/>
  <c r="C50" i="11" s="1"/>
  <c r="T40" i="4"/>
  <c r="R40" i="4"/>
  <c r="Q40" i="4"/>
  <c r="B8" i="11" s="1"/>
  <c r="B50" i="11" s="1"/>
  <c r="P50" i="11" s="1"/>
  <c r="P40" i="4"/>
  <c r="O40" i="4"/>
  <c r="AN35" i="4"/>
  <c r="AL35" i="4"/>
  <c r="AJ35" i="4"/>
  <c r="AH35" i="4"/>
  <c r="AD35" i="4"/>
  <c r="F7" i="11"/>
  <c r="F49" i="11" s="1"/>
  <c r="AB35" i="4"/>
  <c r="Z35" i="4"/>
  <c r="X35" i="4"/>
  <c r="D49" i="11"/>
  <c r="V35" i="4"/>
  <c r="T35" i="4"/>
  <c r="R35" i="4"/>
  <c r="P35" i="4"/>
  <c r="P30" i="4"/>
  <c r="Q30" i="4"/>
  <c r="R30" i="4"/>
  <c r="T30" i="4"/>
  <c r="U30" i="4"/>
  <c r="V30" i="4"/>
  <c r="W30" i="4"/>
  <c r="D6" i="11" s="1"/>
  <c r="D48" i="11" s="1"/>
  <c r="X30" i="4"/>
  <c r="Z30" i="4"/>
  <c r="AA30" i="4"/>
  <c r="AB30" i="4"/>
  <c r="AC30" i="4"/>
  <c r="F6" i="11" s="1"/>
  <c r="F48" i="11" s="1"/>
  <c r="AD30" i="4"/>
  <c r="AH30" i="4"/>
  <c r="AI30" i="4"/>
  <c r="H6" i="11" s="1"/>
  <c r="H48" i="11" s="1"/>
  <c r="AJ30" i="4"/>
  <c r="AK30" i="4"/>
  <c r="AL30" i="4"/>
  <c r="AM30" i="4"/>
  <c r="AN30" i="4"/>
  <c r="O30" i="4"/>
  <c r="AD7" i="4"/>
  <c r="AC7" i="4"/>
  <c r="AB7" i="4"/>
  <c r="AA7" i="4"/>
  <c r="Z7" i="4"/>
  <c r="X7" i="4"/>
  <c r="W7" i="4"/>
  <c r="D2" i="11" s="1"/>
  <c r="D44" i="11" s="1"/>
  <c r="V7" i="4"/>
  <c r="U7" i="4"/>
  <c r="T7" i="4"/>
  <c r="R7" i="4"/>
  <c r="Q7" i="4"/>
  <c r="P7" i="4"/>
  <c r="O7" i="4"/>
  <c r="B2" i="11" s="1"/>
  <c r="B44" i="11" s="1"/>
  <c r="P44" i="11" s="1"/>
  <c r="P16" i="4"/>
  <c r="Q16" i="4"/>
  <c r="R16" i="4"/>
  <c r="T16" i="4"/>
  <c r="U16" i="4"/>
  <c r="V16" i="4"/>
  <c r="W16" i="4"/>
  <c r="D4" i="11" s="1"/>
  <c r="D46" i="11" s="1"/>
  <c r="X16" i="4"/>
  <c r="Z16" i="4"/>
  <c r="AA16" i="4"/>
  <c r="E4" i="11" s="1"/>
  <c r="E46" i="11" s="1"/>
  <c r="AB16" i="4"/>
  <c r="AC16" i="4"/>
  <c r="F4" i="11" s="1"/>
  <c r="F46" i="11" s="1"/>
  <c r="AD16" i="4"/>
  <c r="AH16" i="4"/>
  <c r="AI16" i="4"/>
  <c r="H4" i="11" s="1"/>
  <c r="H46" i="11" s="1"/>
  <c r="AJ16" i="4"/>
  <c r="AK16" i="4"/>
  <c r="AL16" i="4"/>
  <c r="AM16" i="4"/>
  <c r="G4" i="11" s="1"/>
  <c r="G46" i="11" s="1"/>
  <c r="AN16" i="4"/>
  <c r="O16" i="4"/>
  <c r="AH7" i="4"/>
  <c r="AI7" i="4"/>
  <c r="AJ7" i="4"/>
  <c r="AK7" i="4"/>
  <c r="AL7" i="4"/>
  <c r="AM7" i="4"/>
  <c r="AN7" i="4"/>
  <c r="H32" i="11"/>
  <c r="H74" i="11" s="1"/>
  <c r="H37" i="11"/>
  <c r="H79" i="11" s="1"/>
  <c r="H80" i="11"/>
  <c r="H19" i="11"/>
  <c r="H61" i="11" s="1"/>
  <c r="H33" i="11"/>
  <c r="H75" i="11" s="1"/>
  <c r="H31" i="11"/>
  <c r="H73" i="11" s="1"/>
  <c r="H11" i="11"/>
  <c r="H53" i="11" s="1"/>
  <c r="H18" i="11"/>
  <c r="H60" i="11" s="1"/>
  <c r="H34" i="11"/>
  <c r="H76" i="11" s="1"/>
  <c r="G36" i="11"/>
  <c r="G78" i="11" s="1"/>
  <c r="G33" i="11"/>
  <c r="G75" i="11" s="1"/>
  <c r="H26" i="11"/>
  <c r="H68" i="11" s="1"/>
  <c r="G21" i="11"/>
  <c r="G63" i="11" s="1"/>
  <c r="G20" i="11"/>
  <c r="G62" i="11" s="1"/>
  <c r="H2" i="11"/>
  <c r="H44" i="11" s="1"/>
  <c r="F36" i="11"/>
  <c r="F78" i="11" s="1"/>
  <c r="F21" i="11"/>
  <c r="F63" i="11" s="1"/>
  <c r="E21" i="11"/>
  <c r="E63" i="11" s="1"/>
  <c r="F2" i="11"/>
  <c r="F44" i="11" s="1"/>
  <c r="B10" i="11"/>
  <c r="B52" i="11" s="1"/>
  <c r="P52" i="11" s="1"/>
  <c r="B17" i="11"/>
  <c r="B59" i="11" s="1"/>
  <c r="P59" i="11" s="1"/>
  <c r="B20" i="11"/>
  <c r="B62" i="11" s="1"/>
  <c r="P62" i="11" s="1"/>
  <c r="B28" i="11"/>
  <c r="B70" i="11" s="1"/>
  <c r="P70" i="11" s="1"/>
  <c r="B33" i="11"/>
  <c r="B75" i="11" s="1"/>
  <c r="P75" i="11" s="1"/>
  <c r="B35" i="11"/>
  <c r="B77" i="11" s="1"/>
  <c r="P77" i="11" s="1"/>
  <c r="B21" i="11"/>
  <c r="B63" i="11" s="1"/>
  <c r="P63" i="11" s="1"/>
  <c r="B18" i="11"/>
  <c r="B60" i="11" s="1"/>
  <c r="P60" i="11" s="1"/>
  <c r="E2" i="11"/>
  <c r="E44" i="11" s="1"/>
  <c r="H29" i="11"/>
  <c r="H71" i="11" s="1"/>
  <c r="I44" i="11"/>
  <c r="J44" i="11"/>
  <c r="L44" i="11"/>
  <c r="K44" i="11"/>
  <c r="R59" i="11" l="1"/>
  <c r="B11" i="11"/>
  <c r="B53" i="11" s="1"/>
  <c r="P53" i="11" s="1"/>
  <c r="G13" i="11"/>
  <c r="G55" i="11" s="1"/>
  <c r="B12" i="11"/>
  <c r="B54" i="11" s="1"/>
  <c r="P54" i="11" s="1"/>
  <c r="C30" i="11"/>
  <c r="C72" i="11" s="1"/>
  <c r="B25" i="11"/>
  <c r="B67" i="11" s="1"/>
  <c r="P67" i="11" s="1"/>
  <c r="C24" i="11"/>
  <c r="C66" i="11" s="1"/>
  <c r="G2" i="11"/>
  <c r="G44" i="11" s="1"/>
  <c r="B5" i="11"/>
  <c r="B47" i="11" s="1"/>
  <c r="P47" i="11" s="1"/>
  <c r="C22" i="11"/>
  <c r="C64" i="11" s="1"/>
  <c r="B9" i="11"/>
  <c r="B51" i="11" s="1"/>
  <c r="P51" i="11" s="1"/>
  <c r="C11" i="11"/>
  <c r="C53" i="11" s="1"/>
  <c r="C19" i="11"/>
  <c r="C61" i="11" s="1"/>
  <c r="M61" i="11" s="1"/>
  <c r="E32" i="11"/>
  <c r="E74" i="11" s="1"/>
  <c r="E38" i="11"/>
  <c r="E80" i="11" s="1"/>
  <c r="E9" i="11"/>
  <c r="E51" i="11" s="1"/>
  <c r="B7" i="11"/>
  <c r="B49" i="11" s="1"/>
  <c r="P49" i="11" s="1"/>
  <c r="C26" i="11"/>
  <c r="C68" i="11" s="1"/>
  <c r="G12" i="11"/>
  <c r="G54" i="11" s="1"/>
  <c r="G18" i="11"/>
  <c r="G60" i="11" s="1"/>
  <c r="G31" i="11"/>
  <c r="G73" i="11" s="1"/>
  <c r="G6" i="11"/>
  <c r="G48" i="11" s="1"/>
  <c r="R80" i="11"/>
  <c r="C6" i="11"/>
  <c r="C48" i="11" s="1"/>
  <c r="B6" i="11"/>
  <c r="B48" i="11" s="1"/>
  <c r="P48" i="11" s="1"/>
  <c r="M58" i="11"/>
  <c r="E103" i="12"/>
  <c r="R66" i="11"/>
  <c r="R64" i="11"/>
  <c r="R57" i="11"/>
  <c r="R61" i="11"/>
  <c r="R50" i="11"/>
  <c r="R44" i="11"/>
  <c r="R53" i="11"/>
  <c r="R63" i="11"/>
  <c r="O63" i="11"/>
  <c r="Q63" i="11" s="1"/>
  <c r="K39" i="11"/>
  <c r="K42" i="11" s="1"/>
  <c r="R78" i="11"/>
  <c r="R47" i="11"/>
  <c r="R52" i="11"/>
  <c r="R74" i="11"/>
  <c r="J82" i="11"/>
  <c r="R62" i="11"/>
  <c r="R56" i="11"/>
  <c r="R58" i="11"/>
  <c r="R54" i="11"/>
  <c r="R51" i="11"/>
  <c r="J39" i="11"/>
  <c r="J42" i="11" s="1"/>
  <c r="R65" i="11"/>
  <c r="L39" i="11"/>
  <c r="L42" i="11" s="1"/>
  <c r="R68" i="11"/>
  <c r="R69" i="11"/>
  <c r="R75" i="11"/>
  <c r="R73" i="11"/>
  <c r="R71" i="11"/>
  <c r="R67" i="11"/>
  <c r="R60" i="11"/>
  <c r="R79" i="11"/>
  <c r="K82" i="11"/>
  <c r="R48" i="11"/>
  <c r="R76" i="11"/>
  <c r="R70" i="11"/>
  <c r="R49" i="11"/>
  <c r="I82" i="11"/>
  <c r="R77" i="11"/>
  <c r="R55" i="11"/>
  <c r="R72" i="11"/>
  <c r="L46" i="11"/>
  <c r="L82" i="11" s="1"/>
  <c r="R45" i="11"/>
  <c r="I39" i="11"/>
  <c r="I42" i="11" s="1"/>
  <c r="E37" i="11"/>
  <c r="E79" i="11" s="1"/>
  <c r="O79" i="11" s="1"/>
  <c r="E35" i="11"/>
  <c r="E77" i="11" s="1"/>
  <c r="E8" i="11"/>
  <c r="E50" i="11" s="1"/>
  <c r="O50" i="11" s="1"/>
  <c r="Q50" i="11" s="1"/>
  <c r="E3" i="11"/>
  <c r="E45" i="11" s="1"/>
  <c r="C5" i="11"/>
  <c r="C47" i="11" s="1"/>
  <c r="C17" i="11"/>
  <c r="C59" i="11" s="1"/>
  <c r="C34" i="11"/>
  <c r="C76" i="11" s="1"/>
  <c r="O76" i="11" s="1"/>
  <c r="S76" i="11" s="1"/>
  <c r="C36" i="11"/>
  <c r="C78" i="11" s="1"/>
  <c r="M78" i="11" s="1"/>
  <c r="O60" i="11"/>
  <c r="S60" i="11" s="1"/>
  <c r="M60" i="11"/>
  <c r="E30" i="11"/>
  <c r="E72" i="11" s="1"/>
  <c r="B3" i="11"/>
  <c r="B45" i="11" s="1"/>
  <c r="P45" i="11" s="1"/>
  <c r="C3" i="11"/>
  <c r="C45" i="11" s="1"/>
  <c r="C27" i="11"/>
  <c r="C69" i="11" s="1"/>
  <c r="G14" i="11"/>
  <c r="G56" i="11" s="1"/>
  <c r="O56" i="11" s="1"/>
  <c r="E14" i="11"/>
  <c r="E56" i="11" s="1"/>
  <c r="G17" i="11"/>
  <c r="G59" i="11" s="1"/>
  <c r="B4" i="11"/>
  <c r="B46" i="11" s="1"/>
  <c r="P46" i="11" s="1"/>
  <c r="B19" i="11"/>
  <c r="B61" i="11" s="1"/>
  <c r="P61" i="11" s="1"/>
  <c r="C13" i="11"/>
  <c r="C55" i="11" s="1"/>
  <c r="O55" i="11" s="1"/>
  <c r="Q55" i="11" s="1"/>
  <c r="C32" i="11"/>
  <c r="C74" i="11" s="1"/>
  <c r="M74" i="11" s="1"/>
  <c r="E12" i="11"/>
  <c r="E54" i="11" s="1"/>
  <c r="M54" i="11" s="1"/>
  <c r="E31" i="11"/>
  <c r="E73" i="11" s="1"/>
  <c r="G15" i="11"/>
  <c r="G57" i="11" s="1"/>
  <c r="M57" i="11" s="1"/>
  <c r="G7" i="11"/>
  <c r="G49" i="11" s="1"/>
  <c r="O75" i="11"/>
  <c r="S75" i="11" s="1"/>
  <c r="G29" i="11"/>
  <c r="G71" i="11" s="1"/>
  <c r="C2" i="11"/>
  <c r="C44" i="11" s="1"/>
  <c r="C38" i="11"/>
  <c r="C80" i="11" s="1"/>
  <c r="O80" i="11" s="1"/>
  <c r="B23" i="11"/>
  <c r="B65" i="11" s="1"/>
  <c r="P65" i="11" s="1"/>
  <c r="C9" i="11"/>
  <c r="C51" i="11" s="1"/>
  <c r="E28" i="11"/>
  <c r="E70" i="11" s="1"/>
  <c r="O70" i="11" s="1"/>
  <c r="E22" i="11"/>
  <c r="E64" i="11" s="1"/>
  <c r="O64" i="11" s="1"/>
  <c r="C10" i="11"/>
  <c r="C52" i="11" s="1"/>
  <c r="M52" i="11" s="1"/>
  <c r="C7" i="11"/>
  <c r="C49" i="11" s="1"/>
  <c r="O57" i="11"/>
  <c r="M63" i="11"/>
  <c r="E6" i="11"/>
  <c r="E48" i="11" s="1"/>
  <c r="G30" i="11"/>
  <c r="G72" i="11" s="1"/>
  <c r="G35" i="11"/>
  <c r="G77" i="11" s="1"/>
  <c r="O46" i="11"/>
  <c r="AA181" i="4"/>
  <c r="AA183" i="4" s="1"/>
  <c r="M75" i="11"/>
  <c r="H25" i="11"/>
  <c r="H67" i="11" s="1"/>
  <c r="M80" i="11"/>
  <c r="AK181" i="4"/>
  <c r="AG182" i="4" s="1"/>
  <c r="O58" i="11"/>
  <c r="Q58" i="11" s="1"/>
  <c r="E11" i="11"/>
  <c r="E53" i="11" s="1"/>
  <c r="C25" i="11"/>
  <c r="C67" i="11" s="1"/>
  <c r="M67" i="11" s="1"/>
  <c r="G23" i="11"/>
  <c r="G65" i="11" s="1"/>
  <c r="S181" i="4"/>
  <c r="E23" i="11"/>
  <c r="E65" i="11" s="1"/>
  <c r="G9" i="11"/>
  <c r="G51" i="11" s="1"/>
  <c r="E29" i="11"/>
  <c r="E71" i="11" s="1"/>
  <c r="G5" i="11"/>
  <c r="G47" i="11" s="1"/>
  <c r="E5" i="11"/>
  <c r="E47" i="11" s="1"/>
  <c r="G26" i="11"/>
  <c r="G68" i="11" s="1"/>
  <c r="M68" i="11" s="1"/>
  <c r="B24" i="11"/>
  <c r="B66" i="11" s="1"/>
  <c r="P66" i="11" s="1"/>
  <c r="E24" i="11"/>
  <c r="E66" i="11" s="1"/>
  <c r="AG181" i="4"/>
  <c r="E27" i="11"/>
  <c r="E69" i="11" s="1"/>
  <c r="U181" i="4"/>
  <c r="S182" i="4" s="1"/>
  <c r="M62" i="11"/>
  <c r="O62" i="11"/>
  <c r="G24" i="11"/>
  <c r="G66" i="11" s="1"/>
  <c r="O181" i="4"/>
  <c r="AM181" i="4"/>
  <c r="AG183" i="4" s="1"/>
  <c r="AE181" i="4"/>
  <c r="AI181" i="4"/>
  <c r="AI183" i="4" s="1"/>
  <c r="Q181" i="4"/>
  <c r="Q183" i="4" s="1"/>
  <c r="D69" i="11"/>
  <c r="D82" i="11" s="1"/>
  <c r="D39" i="11"/>
  <c r="D42" i="11" s="1"/>
  <c r="B69" i="11"/>
  <c r="F69" i="11"/>
  <c r="F82" i="11" s="1"/>
  <c r="F39" i="11"/>
  <c r="F42" i="11" s="1"/>
  <c r="AC181" i="4"/>
  <c r="Y181" i="4"/>
  <c r="H69" i="11"/>
  <c r="W181" i="4"/>
  <c r="T50" i="11" l="1"/>
  <c r="M53" i="11"/>
  <c r="O44" i="11"/>
  <c r="Q44" i="11" s="1"/>
  <c r="O61" i="11"/>
  <c r="S61" i="11" s="1"/>
  <c r="O73" i="11"/>
  <c r="S73" i="11" s="1"/>
  <c r="O77" i="11"/>
  <c r="S77" i="11" s="1"/>
  <c r="M50" i="11"/>
  <c r="M46" i="11"/>
  <c r="O66" i="11"/>
  <c r="Q66" i="11" s="1"/>
  <c r="T66" i="11" s="1"/>
  <c r="O45" i="11"/>
  <c r="Q45" i="11" s="1"/>
  <c r="T45" i="11" s="1"/>
  <c r="S58" i="11"/>
  <c r="S183" i="4"/>
  <c r="Y185" i="4"/>
  <c r="S63" i="11"/>
  <c r="M76" i="11"/>
  <c r="M73" i="11"/>
  <c r="M64" i="11"/>
  <c r="O72" i="11"/>
  <c r="S72" i="11" s="1"/>
  <c r="O54" i="11"/>
  <c r="S54" i="11" s="1"/>
  <c r="O53" i="11"/>
  <c r="S53" i="11" s="1"/>
  <c r="T55" i="11"/>
  <c r="M56" i="11"/>
  <c r="M59" i="11"/>
  <c r="O49" i="11"/>
  <c r="S49" i="11" s="1"/>
  <c r="M51" i="11"/>
  <c r="M44" i="11"/>
  <c r="B39" i="11"/>
  <c r="B42" i="11" s="1"/>
  <c r="M79" i="11"/>
  <c r="M55" i="11"/>
  <c r="O51" i="11"/>
  <c r="Q51" i="11" s="1"/>
  <c r="T51" i="11" s="1"/>
  <c r="O71" i="11"/>
  <c r="S71" i="11" s="1"/>
  <c r="M45" i="11"/>
  <c r="O59" i="11"/>
  <c r="Q59" i="11" s="1"/>
  <c r="T59" i="11" s="1"/>
  <c r="T63" i="11"/>
  <c r="O65" i="11"/>
  <c r="S65" i="11" s="1"/>
  <c r="M49" i="11"/>
  <c r="T58" i="11"/>
  <c r="R46" i="11"/>
  <c r="R82" i="11" s="1"/>
  <c r="S46" i="11"/>
  <c r="M77" i="11"/>
  <c r="E39" i="11"/>
  <c r="E42" i="11" s="1"/>
  <c r="S50" i="11"/>
  <c r="Q46" i="11"/>
  <c r="Q75" i="11"/>
  <c r="T75" i="11" s="1"/>
  <c r="Q76" i="11"/>
  <c r="T76" i="11" s="1"/>
  <c r="O78" i="11"/>
  <c r="S185" i="4"/>
  <c r="U183" i="4"/>
  <c r="Q70" i="11"/>
  <c r="T70" i="11" s="1"/>
  <c r="S70" i="11"/>
  <c r="O74" i="11"/>
  <c r="S74" i="11" s="1"/>
  <c r="M70" i="11"/>
  <c r="Q73" i="11"/>
  <c r="T73" i="11" s="1"/>
  <c r="H82" i="11"/>
  <c r="O67" i="11"/>
  <c r="Q67" i="11" s="1"/>
  <c r="T67" i="11" s="1"/>
  <c r="Q60" i="11"/>
  <c r="T60" i="11" s="1"/>
  <c r="O52" i="11"/>
  <c r="S52" i="11" s="1"/>
  <c r="M65" i="11"/>
  <c r="O47" i="11"/>
  <c r="M47" i="11"/>
  <c r="Q57" i="11"/>
  <c r="T57" i="11" s="1"/>
  <c r="S57" i="11"/>
  <c r="S55" i="11"/>
  <c r="Y182" i="4"/>
  <c r="Y183" i="4" s="1"/>
  <c r="S80" i="11"/>
  <c r="Q80" i="11"/>
  <c r="T80" i="11" s="1"/>
  <c r="Q64" i="11"/>
  <c r="T64" i="11" s="1"/>
  <c r="S64" i="11"/>
  <c r="O68" i="11"/>
  <c r="O48" i="11"/>
  <c r="M48" i="11"/>
  <c r="M72" i="11"/>
  <c r="E82" i="11"/>
  <c r="O69" i="11"/>
  <c r="S69" i="11" s="1"/>
  <c r="C39" i="11"/>
  <c r="C42" i="11" s="1"/>
  <c r="H39" i="11"/>
  <c r="H42" i="11" s="1"/>
  <c r="AG184" i="4"/>
  <c r="Q56" i="11"/>
  <c r="T56" i="11" s="1"/>
  <c r="S56" i="11"/>
  <c r="Q79" i="11"/>
  <c r="T79" i="11" s="1"/>
  <c r="S79" i="11"/>
  <c r="M71" i="11"/>
  <c r="S62" i="11"/>
  <c r="Q62" i="11"/>
  <c r="T62" i="11" s="1"/>
  <c r="G39" i="11"/>
  <c r="G42" i="11" s="1"/>
  <c r="G82" i="11"/>
  <c r="M66" i="11"/>
  <c r="O185" i="4"/>
  <c r="O182" i="4"/>
  <c r="O183" i="4" s="1"/>
  <c r="AG185" i="4"/>
  <c r="B82" i="11"/>
  <c r="P69" i="11"/>
  <c r="P82" i="11" s="1"/>
  <c r="C82" i="11"/>
  <c r="M69" i="11"/>
  <c r="Q61" i="11" l="1"/>
  <c r="T61" i="11" s="1"/>
  <c r="S44" i="11"/>
  <c r="Q72" i="11"/>
  <c r="T72" i="11" s="1"/>
  <c r="Q77" i="11"/>
  <c r="T77" i="11" s="1"/>
  <c r="S66" i="11"/>
  <c r="Q49" i="11"/>
  <c r="T49" i="11" s="1"/>
  <c r="S45" i="11"/>
  <c r="Q65" i="11"/>
  <c r="T65" i="11" s="1"/>
  <c r="Q54" i="11"/>
  <c r="T54" i="11" s="1"/>
  <c r="Q71" i="11"/>
  <c r="T71" i="11" s="1"/>
  <c r="Q53" i="11"/>
  <c r="T53" i="11" s="1"/>
  <c r="Q52" i="11"/>
  <c r="T52" i="11" s="1"/>
  <c r="T46" i="11"/>
  <c r="Q74" i="11"/>
  <c r="T74" i="11" s="1"/>
  <c r="S51" i="11"/>
  <c r="S67" i="11"/>
  <c r="S59" i="11"/>
  <c r="O82" i="11"/>
  <c r="M42" i="11"/>
  <c r="S78" i="11"/>
  <c r="Q78" i="11"/>
  <c r="T78" i="11" s="1"/>
  <c r="M39" i="11"/>
  <c r="S47" i="11"/>
  <c r="Q47" i="11"/>
  <c r="T47" i="11" s="1"/>
  <c r="Q48" i="11"/>
  <c r="T48" i="11" s="1"/>
  <c r="S48" i="11"/>
  <c r="Q68" i="11"/>
  <c r="T68" i="11" s="1"/>
  <c r="S68" i="11"/>
  <c r="M82" i="11"/>
  <c r="Q69" i="11"/>
  <c r="T69" i="11" s="1"/>
  <c r="T44" i="11"/>
  <c r="S82" i="11" l="1"/>
  <c r="Q82" i="11"/>
  <c r="T82" i="11"/>
</calcChain>
</file>

<file path=xl/sharedStrings.xml><?xml version="1.0" encoding="utf-8"?>
<sst xmlns="http://schemas.openxmlformats.org/spreadsheetml/2006/main" count="3664" uniqueCount="610">
  <si>
    <t>Fiscal year</t>
  </si>
  <si>
    <t>Planned number of environmental samples</t>
  </si>
  <si>
    <t>Number of environmental samples collected as of last update (column A)</t>
  </si>
  <si>
    <t>Number of blank samples collected as of last update (column A)</t>
  </si>
  <si>
    <t>Planned number of duplicate samples</t>
  </si>
  <si>
    <t>Number of duplicate samples collected as of last update (column A)</t>
  </si>
  <si>
    <t>Index Period for Inverts and Algae</t>
  </si>
  <si>
    <t>Inverts - RTH</t>
  </si>
  <si>
    <t>Inverts - QMH</t>
  </si>
  <si>
    <t>Algae - RTH</t>
  </si>
  <si>
    <t xml:space="preserve">eco_only </t>
  </si>
  <si>
    <t>No. of Samples Planned</t>
  </si>
  <si>
    <t>Reach A</t>
  </si>
  <si>
    <t>Max 1 digit</t>
  </si>
  <si>
    <t>Primary STAID</t>
  </si>
  <si>
    <t>Field Name</t>
  </si>
  <si>
    <t>Data type</t>
  </si>
  <si>
    <t>Restrictions</t>
  </si>
  <si>
    <t>Field Definition</t>
  </si>
  <si>
    <t>Date</t>
  </si>
  <si>
    <t>mm/dd/yy</t>
  </si>
  <si>
    <t>Text</t>
  </si>
  <si>
    <t>yes or no</t>
  </si>
  <si>
    <t>Continuous streamflow measured</t>
  </si>
  <si>
    <t>Number</t>
  </si>
  <si>
    <t>max 3 digits</t>
  </si>
  <si>
    <t>Ecoregion</t>
  </si>
  <si>
    <t>Elkhorn River at Waterloo, NE</t>
  </si>
  <si>
    <t>Whisky Chitto Creek near Oberlin, LA</t>
  </si>
  <si>
    <t>Sope Creek near Marietta, GA</t>
  </si>
  <si>
    <t xml:space="preserve"> </t>
  </si>
  <si>
    <t>12510500</t>
  </si>
  <si>
    <t>Yakima River at Kiona, WA</t>
  </si>
  <si>
    <t>01170100</t>
  </si>
  <si>
    <t>01184000</t>
  </si>
  <si>
    <t>Connecticut River at Thompsonville, CT</t>
  </si>
  <si>
    <t>01209710</t>
  </si>
  <si>
    <t>Green River near Colrain, MA</t>
  </si>
  <si>
    <t>Norwalk River at Winnipauk,CT</t>
  </si>
  <si>
    <t>01463500</t>
  </si>
  <si>
    <t>Delaware River at Trenton, NJ</t>
  </si>
  <si>
    <t>05451210</t>
  </si>
  <si>
    <t>05465500</t>
  </si>
  <si>
    <t>01349150</t>
  </si>
  <si>
    <t>Canajoharie Creek near Canajoharie, NY</t>
  </si>
  <si>
    <t>04161820</t>
  </si>
  <si>
    <t>04193500</t>
  </si>
  <si>
    <t>05586100</t>
  </si>
  <si>
    <t>Illinois River at Valley City, IL</t>
  </si>
  <si>
    <t>01578310</t>
  </si>
  <si>
    <t>07288650</t>
  </si>
  <si>
    <t>07288955</t>
  </si>
  <si>
    <t>02469762</t>
  </si>
  <si>
    <t>07055646</t>
  </si>
  <si>
    <t>07060710</t>
  </si>
  <si>
    <t>01646580</t>
  </si>
  <si>
    <t>01654000</t>
  </si>
  <si>
    <t>Accotink Creek near Annandale, VA</t>
  </si>
  <si>
    <t>Potomac River at Washington, DC</t>
  </si>
  <si>
    <t>08227000</t>
  </si>
  <si>
    <t>08364000</t>
  </si>
  <si>
    <t>Rio Grande at El Paso, TX</t>
  </si>
  <si>
    <t>11447650</t>
  </si>
  <si>
    <t>Sacramento River a Freeport, CA</t>
  </si>
  <si>
    <t>Cosumnes River at Michigan Bar, CA</t>
  </si>
  <si>
    <t>11274538</t>
  </si>
  <si>
    <t>Orestimba Creek near Crows Landing, CA</t>
  </si>
  <si>
    <t>11303500</t>
  </si>
  <si>
    <t>San Joaquin River near Vernalis, CA</t>
  </si>
  <si>
    <t>02172300</t>
  </si>
  <si>
    <t>McTier Creek near Monetta, SC</t>
  </si>
  <si>
    <t>02175000</t>
  </si>
  <si>
    <t>Edisto River near Givhans, SC</t>
  </si>
  <si>
    <t>Agricultural</t>
  </si>
  <si>
    <t>Site name</t>
  </si>
  <si>
    <t>Contentnea Creek at Hookerton, NC</t>
  </si>
  <si>
    <t>Granger Drain at Granger, WA</t>
  </si>
  <si>
    <t>Zollner Creek near Mt. Angel, OR</t>
  </si>
  <si>
    <t>E Fork Dairy Creek near Meachan Corner, OR</t>
  </si>
  <si>
    <t>South Fork Iowa River near New Providence, IA</t>
  </si>
  <si>
    <t>Iowa River at Wapello, IA</t>
  </si>
  <si>
    <t>Clinton River at Sterling Heights, MI</t>
  </si>
  <si>
    <t>Maumee River at Waterville, OH</t>
  </si>
  <si>
    <t>Bogue Phalia near Leland, MS</t>
  </si>
  <si>
    <t>Yazoo River near Long Lake, MS</t>
  </si>
  <si>
    <t>Buffalo River near Boxley, AR</t>
  </si>
  <si>
    <t>North Sylamore Creek near Fifty Six, AR</t>
  </si>
  <si>
    <t>12056500</t>
  </si>
  <si>
    <t>North Fork Skokomish River near Hdsprt, WA</t>
  </si>
  <si>
    <t>Saguache Creek near Saguache, CO</t>
  </si>
  <si>
    <t>Inv / Algae RTH
(Riffle or Snag)</t>
  </si>
  <si>
    <t>Inv / Algae RTH (Riffle or Snag)</t>
  </si>
  <si>
    <t>SU Annual Comments:  Unusual Sampling Circumstances</t>
  </si>
  <si>
    <t>Brief description of conditions that caused a deviation from the planned sampling for the year</t>
  </si>
  <si>
    <t>Planned number of spike samples</t>
  </si>
  <si>
    <t>Actual number of spike samples collected as of last update (column A)</t>
  </si>
  <si>
    <t>1 or 2 digits</t>
  </si>
  <si>
    <t>Omernik Level III ecoregion (1987, revised 2002)</t>
  </si>
  <si>
    <t>QA Plan Submitted (Fish)</t>
  </si>
  <si>
    <t>Riffle</t>
  </si>
  <si>
    <t>Snag</t>
  </si>
  <si>
    <t>Ouiska (Whisky) Chitto Creek near Oberlin, LA</t>
  </si>
  <si>
    <t>05490500</t>
  </si>
  <si>
    <t>Des Moines River at Keosauqua, IA</t>
  </si>
  <si>
    <t>A</t>
  </si>
  <si>
    <t>B</t>
  </si>
  <si>
    <t>C</t>
  </si>
  <si>
    <t>SH 1632
Chl a</t>
  </si>
  <si>
    <t>TOTAL</t>
  </si>
  <si>
    <t>Depositional</t>
  </si>
  <si>
    <t>Total cost</t>
  </si>
  <si>
    <t>Q (blanks)</t>
  </si>
  <si>
    <t xml:space="preserve">total counts </t>
  </si>
  <si>
    <t>Green River at Stewartville, MA</t>
  </si>
  <si>
    <t>01170095</t>
  </si>
  <si>
    <t>Eco Totals</t>
  </si>
  <si>
    <t>Reps</t>
  </si>
  <si>
    <t>Spikes</t>
  </si>
  <si>
    <t>LC 2172
Inverts RTH</t>
  </si>
  <si>
    <t>LC 2176
Inverts QMH</t>
  </si>
  <si>
    <t xml:space="preserve"> total plus reps</t>
  </si>
  <si>
    <t>QC % =</t>
  </si>
  <si>
    <t>'Yes' means Fish QA Plan has been reviewed/updated for the current fiscal year and submitted to Ecological National Synthesis</t>
  </si>
  <si>
    <t>No. samples planned: normally = "No. of Eco Reaches Planned" or zero; blank if this sample type was not part of the overall design that year)</t>
  </si>
  <si>
    <t>dropped08</t>
  </si>
  <si>
    <t>eco_only</t>
  </si>
  <si>
    <t>rotate2</t>
  </si>
  <si>
    <t>urbcore</t>
  </si>
  <si>
    <t>rotate4</t>
  </si>
  <si>
    <t>agcore</t>
  </si>
  <si>
    <t>03374100</t>
  </si>
  <si>
    <t>394340085524601</t>
  </si>
  <si>
    <t>Ecological STAID</t>
  </si>
  <si>
    <t xml:space="preserve"> Ecological Site name</t>
  </si>
  <si>
    <t>White River at Hazleton, IN</t>
  </si>
  <si>
    <t>Sugar Creek at New Palestine, IN</t>
  </si>
  <si>
    <t>14201300</t>
  </si>
  <si>
    <t>14206950</t>
  </si>
  <si>
    <t xml:space="preserve"> TOTAL</t>
  </si>
  <si>
    <t>Fanno Creek at Durham, OR</t>
  </si>
  <si>
    <t>14211720</t>
  </si>
  <si>
    <t>Willamette River at Portland, OR</t>
  </si>
  <si>
    <t>04063700</t>
  </si>
  <si>
    <t>Popple River near Fence, WI</t>
  </si>
  <si>
    <t>06324970</t>
  </si>
  <si>
    <t>06329500</t>
  </si>
  <si>
    <t>Yellowstone River near Sidney, MT</t>
  </si>
  <si>
    <t>Last update</t>
  </si>
  <si>
    <t>Daily Streamflow</t>
  </si>
  <si>
    <t>Network category</t>
  </si>
  <si>
    <t>Eco-
region</t>
  </si>
  <si>
    <t>Reference</t>
  </si>
  <si>
    <t>Continuous QW monitoring</t>
  </si>
  <si>
    <t>Santa Ana River above Seven Oaks Dam, CA</t>
  </si>
  <si>
    <t>Hillibahatchee Creek near Franklin, GA</t>
  </si>
  <si>
    <t>Index Period</t>
  </si>
  <si>
    <t>QA Plan Submitted (Yes/No)</t>
  </si>
  <si>
    <t>Yes or No</t>
  </si>
  <si>
    <t>8 or 15 digits, include leading 0</t>
  </si>
  <si>
    <t>Waites Run near Wardensville, WV</t>
  </si>
  <si>
    <t>Annual NAWQA cost</t>
  </si>
  <si>
    <t>Water year for which annual sampling information applies</t>
  </si>
  <si>
    <t>$</t>
  </si>
  <si>
    <t>T, SC, DO, &amp;/or pH</t>
  </si>
  <si>
    <t>Continuous monitoring of Temperature, SC, DO, and/or pH?</t>
  </si>
  <si>
    <t>In-stream probe unit and (if used) on-shore data logger</t>
  </si>
  <si>
    <t>Suspended Sediment Samples</t>
  </si>
  <si>
    <t>Susp. Sed. Totals</t>
  </si>
  <si>
    <t>NWQL Chem Totals</t>
  </si>
  <si>
    <t>NWQL Chem  + S.S. Totals</t>
  </si>
  <si>
    <t>Primary NWIS station identification number for this site.</t>
  </si>
  <si>
    <t>8 or 15 digits, include leading 0.</t>
  </si>
  <si>
    <t>12505450</t>
  </si>
  <si>
    <t>06775900</t>
  </si>
  <si>
    <t>Dismal River near Thedford, NE</t>
  </si>
  <si>
    <t>06800000</t>
  </si>
  <si>
    <t>Maple Creek near Nickerson, NE</t>
  </si>
  <si>
    <t>06805500</t>
  </si>
  <si>
    <t>Platte River at Louisville, NE</t>
  </si>
  <si>
    <t>06800500</t>
  </si>
  <si>
    <t>11074000</t>
  </si>
  <si>
    <t>Santa Ana River below Prado Dam, CA</t>
  </si>
  <si>
    <t>Colorado River near Colorado-Utah state line</t>
  </si>
  <si>
    <t>Little Powder River near Weston, WY</t>
  </si>
  <si>
    <t>Susquehanna River at Conowingo, MD</t>
  </si>
  <si>
    <t>02087580</t>
  </si>
  <si>
    <t>Swift Creek near Apex, NC</t>
  </si>
  <si>
    <t>11335000</t>
  </si>
  <si>
    <t>14205400</t>
  </si>
  <si>
    <t>11049400</t>
  </si>
  <si>
    <t>Daily Streamflow - Gage?</t>
  </si>
  <si>
    <t>QW monitor - Parameters</t>
  </si>
  <si>
    <t>QW monitor - Type</t>
  </si>
  <si>
    <t>QW monitor - Annual NAWQA cost</t>
  </si>
  <si>
    <r>
      <t xml:space="preserve">Gross NAWQA </t>
    </r>
    <r>
      <rPr>
        <sz val="11"/>
        <rFont val="Arial"/>
        <family val="2"/>
      </rPr>
      <t>cost for 1 year of monitoring</t>
    </r>
  </si>
  <si>
    <t>08057200</t>
  </si>
  <si>
    <t>08057410</t>
  </si>
  <si>
    <t>White Rock Creek at Dallas, TX</t>
  </si>
  <si>
    <t>Trinity River below Dallas, TX</t>
  </si>
  <si>
    <t>09163500</t>
  </si>
  <si>
    <t>05331580</t>
  </si>
  <si>
    <t>Rock Creek at Twin Falls, ID</t>
  </si>
  <si>
    <t>Snake River at King Hill, ID</t>
  </si>
  <si>
    <t>08195000</t>
  </si>
  <si>
    <t>06713500</t>
  </si>
  <si>
    <t>Cherry Creek at Denver, CO</t>
  </si>
  <si>
    <t>06754000</t>
  </si>
  <si>
    <t>South Platte River near Kersey, CO</t>
  </si>
  <si>
    <t>Frio River at Concan, TX</t>
  </si>
  <si>
    <t>Mississippi River at Hastings, MN</t>
  </si>
  <si>
    <t>13092747</t>
  </si>
  <si>
    <t>13154500</t>
  </si>
  <si>
    <t>10168000</t>
  </si>
  <si>
    <t>Little Cottonwood Creek at Salt Lake City, UT</t>
  </si>
  <si>
    <t>10171000</t>
  </si>
  <si>
    <t>Jordan River at Salt Lake City, UT</t>
  </si>
  <si>
    <t>10172200</t>
  </si>
  <si>
    <t>Red Butte Creek at Ft Douglas, UT</t>
  </si>
  <si>
    <t>Tombigbee River near Coffeeville, AL</t>
  </si>
  <si>
    <t>Beginning date of 6-week period for sampling to be conducted each year</t>
  </si>
  <si>
    <t>Ending date of 6-week period for sampling to be conducted each year</t>
  </si>
  <si>
    <t>MM/DD/YY</t>
  </si>
  <si>
    <t>Components:</t>
  </si>
  <si>
    <t>Integrator, Agricultural, Urban, Reference, Drinking-water</t>
  </si>
  <si>
    <t>NAWQA site name (generally same as or similar to NWIS station name)</t>
  </si>
  <si>
    <t>Type</t>
  </si>
  <si>
    <t>Parameters</t>
  </si>
  <si>
    <t>Gage?</t>
  </si>
  <si>
    <t>Planned</t>
  </si>
  <si>
    <t>Collected</t>
  </si>
  <si>
    <t>Planned blanks</t>
  </si>
  <si>
    <t>Collected blanks</t>
  </si>
  <si>
    <t>Planned reps</t>
  </si>
  <si>
    <t>Collected  reps</t>
  </si>
  <si>
    <t>Planned  blanks</t>
  </si>
  <si>
    <t>Collected reps</t>
  </si>
  <si>
    <t>Habitat</t>
  </si>
  <si>
    <t>Fish</t>
  </si>
  <si>
    <t>Planned spikes</t>
  </si>
  <si>
    <t>Collected spikes</t>
  </si>
  <si>
    <t>Planned (plus alkalinity)</t>
  </si>
  <si>
    <t>Collected (plus alkalinity)</t>
  </si>
  <si>
    <t>Urban</t>
  </si>
  <si>
    <t>yes</t>
  </si>
  <si>
    <t>08014500</t>
  </si>
  <si>
    <t>02335870</t>
  </si>
  <si>
    <t>02338523</t>
  </si>
  <si>
    <t>02089500</t>
  </si>
  <si>
    <t>Neuse River at Kinston, NC</t>
  </si>
  <si>
    <t>02091500</t>
  </si>
  <si>
    <t>09471000</t>
  </si>
  <si>
    <t>San Pedro River at Charleston, AZ</t>
  </si>
  <si>
    <t>09505800</t>
  </si>
  <si>
    <t>West Clear Creek near Camp Verde, AZ</t>
  </si>
  <si>
    <t>01610400</t>
  </si>
  <si>
    <t>Site group</t>
  </si>
  <si>
    <t>Redesigned Cycle II site category</t>
  </si>
  <si>
    <t>Integrator, Agricultural, Urban, Reference</t>
  </si>
  <si>
    <t>Brief description of conditions (if any)  that caused a deviation from the planned sampling for the year</t>
  </si>
  <si>
    <t>STATION ID</t>
  </si>
  <si>
    <t>PROPOSED COST CENTER TO DO SAMPLING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</si>
  <si>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</si>
  <si>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</si>
  <si>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</si>
  <si>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</si>
  <si>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</si>
  <si>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</si>
  <si>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</si>
  <si>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</si>
  <si>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</si>
  <si>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</si>
  <si>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</si>
  <si>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</si>
  <si>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East Hartford, CT</t>
  </si>
  <si>
    <t>Troy, NY</t>
  </si>
  <si>
    <t>Baltimore, MD</t>
  </si>
  <si>
    <t>Atlanta, GA</t>
  </si>
  <si>
    <t>Raleigh, NC</t>
  </si>
  <si>
    <t>Tallahassee, FL</t>
  </si>
  <si>
    <t>Montgomery, AL</t>
  </si>
  <si>
    <t>Columbia, SC</t>
  </si>
  <si>
    <t>Iowa City, IA</t>
  </si>
  <si>
    <t>Columbus, OH</t>
  </si>
  <si>
    <t>Urbana, IL</t>
  </si>
  <si>
    <t>Mounds View, MN</t>
  </si>
  <si>
    <t>Indianapolis, IN</t>
  </si>
  <si>
    <t>Lincoln, NE</t>
  </si>
  <si>
    <t>Cheyenne, WY</t>
  </si>
  <si>
    <t>Baton Rouge, LA</t>
  </si>
  <si>
    <t>Jackson, MS</t>
  </si>
  <si>
    <t>Little Rock, AR</t>
  </si>
  <si>
    <t>Austin, TX</t>
  </si>
  <si>
    <t>Tucson, AZ</t>
  </si>
  <si>
    <t>West Valley City, UT</t>
  </si>
  <si>
    <t>Carson City, NV</t>
  </si>
  <si>
    <t>Albuquerque, NM</t>
  </si>
  <si>
    <t>Tacoma, WA</t>
  </si>
  <si>
    <t>Boise, ID</t>
  </si>
  <si>
    <t>Portland, OR</t>
  </si>
  <si>
    <t>East Fork Dairy Creek near Meachan Corner, OR</t>
  </si>
  <si>
    <t>Sacramento, CA</t>
  </si>
  <si>
    <t>Sacramento River at Freeport, CA</t>
  </si>
  <si>
    <t xml:space="preserve">Planned number of blank samples </t>
  </si>
  <si>
    <t>Ouiska (Whiskey) Chitto Creek near Oberlin, LA</t>
  </si>
  <si>
    <t>Total NWQL</t>
  </si>
  <si>
    <t>All lab costs</t>
  </si>
  <si>
    <t>10350340</t>
  </si>
  <si>
    <t>Truckee River at Tracy, NV</t>
  </si>
  <si>
    <t>YES</t>
  </si>
  <si>
    <t>Major Ions (schedules 998/1201)</t>
  </si>
  <si>
    <t>05082500</t>
  </si>
  <si>
    <t>Red River of the North at Grand Forks, ND</t>
  </si>
  <si>
    <t>06892350</t>
  </si>
  <si>
    <t>Kansas River at DeSoto, KS</t>
  </si>
  <si>
    <t>07144100</t>
  </si>
  <si>
    <t>Lower Arkansas River near Sedgwick, KS</t>
  </si>
  <si>
    <t>07241550</t>
  </si>
  <si>
    <t>North Canadian River near Harrah, OK</t>
  </si>
  <si>
    <t>09380000</t>
  </si>
  <si>
    <t>Colorado River at Lees Ferry, AZ</t>
  </si>
  <si>
    <t>CT</t>
  </si>
  <si>
    <t>NJ</t>
  </si>
  <si>
    <t>NY</t>
  </si>
  <si>
    <t>MD</t>
  </si>
  <si>
    <t>GA</t>
  </si>
  <si>
    <t>NC</t>
  </si>
  <si>
    <t>AL</t>
  </si>
  <si>
    <t>SC</t>
  </si>
  <si>
    <t>IA</t>
  </si>
  <si>
    <t>MI</t>
  </si>
  <si>
    <t>OH</t>
  </si>
  <si>
    <t>IL</t>
  </si>
  <si>
    <t>MN</t>
  </si>
  <si>
    <t>IN</t>
  </si>
  <si>
    <t>WI</t>
  </si>
  <si>
    <t>NE</t>
  </si>
  <si>
    <t>CO</t>
  </si>
  <si>
    <t>WY</t>
  </si>
  <si>
    <t>LA</t>
  </si>
  <si>
    <t>AR</t>
  </si>
  <si>
    <t>TX</t>
  </si>
  <si>
    <t>AZ</t>
  </si>
  <si>
    <t>UT</t>
  </si>
  <si>
    <t>NV</t>
  </si>
  <si>
    <t>CA</t>
  </si>
  <si>
    <t>OR</t>
  </si>
  <si>
    <t>ID</t>
  </si>
  <si>
    <t>WA</t>
  </si>
  <si>
    <t>NM</t>
  </si>
  <si>
    <t>KS</t>
  </si>
  <si>
    <t>OK</t>
  </si>
  <si>
    <t>ND</t>
  </si>
  <si>
    <t>Agriculture</t>
  </si>
  <si>
    <t>SH 998/1201
Major Ion Samples</t>
  </si>
  <si>
    <t>WSC sum</t>
  </si>
  <si>
    <t>MS</t>
  </si>
  <si>
    <t>Large River</t>
  </si>
  <si>
    <t>NMN</t>
  </si>
  <si>
    <t>Hudson River near Poughkeepsie, NY</t>
  </si>
  <si>
    <t>01372043</t>
  </si>
  <si>
    <t>NMN/ rotate4</t>
  </si>
  <si>
    <t>NASQAN</t>
  </si>
  <si>
    <t>agcore/NASQAN</t>
  </si>
  <si>
    <t>NAWQA</t>
  </si>
  <si>
    <t>Altamaha River at Everett City, GA</t>
  </si>
  <si>
    <t>02226160</t>
  </si>
  <si>
    <t>FL</t>
  </si>
  <si>
    <t>Apalachicola River near Sumatra, FL</t>
  </si>
  <si>
    <t>02359170</t>
  </si>
  <si>
    <t>02470500</t>
  </si>
  <si>
    <t>Mobile River at Mt. Vernon, AL</t>
  </si>
  <si>
    <t>KY</t>
  </si>
  <si>
    <t>03303280</t>
  </si>
  <si>
    <t>Ohio River at Cannelton Dam at Cannelton, IN</t>
  </si>
  <si>
    <t>Wabash River at New Harmony, IN</t>
  </si>
  <si>
    <t>Tennessee River at Highway 60 near Paducah, KY</t>
  </si>
  <si>
    <t>Ohio River at Dam 53 near Grand Chain, IL</t>
  </si>
  <si>
    <t>03612500</t>
  </si>
  <si>
    <t>03609750</t>
  </si>
  <si>
    <t>03378500</t>
  </si>
  <si>
    <t>St. Lawrence River at Cornwall, Ontario</t>
  </si>
  <si>
    <t>05420500</t>
  </si>
  <si>
    <t>Mississippi River at Clinton, IA</t>
  </si>
  <si>
    <t>rotate 4/NASQAN</t>
  </si>
  <si>
    <t>Mississippi River Below Grafton, IL</t>
  </si>
  <si>
    <t>05587455</t>
  </si>
  <si>
    <t>MO</t>
  </si>
  <si>
    <t>Missouri River at Hermann, MO</t>
  </si>
  <si>
    <t>06934500</t>
  </si>
  <si>
    <t>Mississippi River at Thebes, IL</t>
  </si>
  <si>
    <t>07022000</t>
  </si>
  <si>
    <t>Arkansas River at Terry L&amp;D below Little Rock, AR</t>
  </si>
  <si>
    <t>07263620</t>
  </si>
  <si>
    <t>Mississippi River above Vicksburg, MS</t>
  </si>
  <si>
    <t>322023090544500</t>
  </si>
  <si>
    <t>Mississippi River at Baton Rouge, LA</t>
  </si>
  <si>
    <t>07374000</t>
  </si>
  <si>
    <t>07374525</t>
  </si>
  <si>
    <t>07381495</t>
  </si>
  <si>
    <t>07381590</t>
  </si>
  <si>
    <t>Mississippi River at Belle Chasse, LA</t>
  </si>
  <si>
    <t>Atchafalaya River at Melville, LA</t>
  </si>
  <si>
    <t>Wax Lake Outlet at Calumet, LA</t>
  </si>
  <si>
    <t>07381600</t>
  </si>
  <si>
    <t>Lower Atchafalaya River at Morgan City, LA</t>
  </si>
  <si>
    <t>08116650</t>
  </si>
  <si>
    <t>Brazos River near Rosharon, TX</t>
  </si>
  <si>
    <t>agcore/NAWQA</t>
  </si>
  <si>
    <t>Rio Grande near Brownsville, TX</t>
  </si>
  <si>
    <t>08475000</t>
  </si>
  <si>
    <t>09522000</t>
  </si>
  <si>
    <t>Colorado River at NIB</t>
  </si>
  <si>
    <t>rotate4/NASQAN</t>
  </si>
  <si>
    <t>Columbia River near Beaver Army Terminal, OR</t>
  </si>
  <si>
    <t>14246900</t>
  </si>
  <si>
    <t>AK</t>
  </si>
  <si>
    <t>15565447</t>
  </si>
  <si>
    <t>Yukon River at Pilot Station, AK</t>
  </si>
  <si>
    <t>rotate4/HBN</t>
  </si>
  <si>
    <t>YES-COOP</t>
  </si>
  <si>
    <t>Last Update</t>
  </si>
  <si>
    <t>Cycle 2 
Site Type</t>
  </si>
  <si>
    <t>Cycle 3 
Site Type</t>
  </si>
  <si>
    <t>Station Name</t>
  </si>
  <si>
    <t>Potomac River at Chain Bridge at Washington, DC</t>
  </si>
  <si>
    <t>St. Lawrence River at Cornwall, Ontario, near Massena, NY</t>
  </si>
  <si>
    <t>Missouri River at Omaha, NE</t>
  </si>
  <si>
    <t>Arkansas River at David D Terry Lock and Dam below Little Rock, AR</t>
  </si>
  <si>
    <t>Yazoo River below Steele Bayou near Long Lake, MS</t>
  </si>
  <si>
    <t>Mississippi River near St. Francisville, LA</t>
  </si>
  <si>
    <t>Colorado River at NIB, above Morelos Dam, AZ</t>
  </si>
  <si>
    <t>04264331</t>
  </si>
  <si>
    <t>06610000</t>
  </si>
  <si>
    <t>07373420</t>
  </si>
  <si>
    <t>Rolla, MO</t>
  </si>
  <si>
    <t>Anchorage, AK</t>
  </si>
  <si>
    <t>Lawrence, KS</t>
  </si>
  <si>
    <t>Oklahoma City, OK</t>
  </si>
  <si>
    <t>N/A</t>
  </si>
  <si>
    <t>ACT site</t>
  </si>
  <si>
    <t>Suspended Sediment (conc. + sand/fine)</t>
  </si>
  <si>
    <t>Pesticides (schedule 2437)</t>
  </si>
  <si>
    <t>No fish collected at this site</t>
  </si>
  <si>
    <t>No fish collected at this site (only fish present are those stocked by the State).</t>
  </si>
  <si>
    <t>Sampling plan shown for the Fiscal Years in which samples are collected (i.e., Fall 2012 = FY2013)</t>
  </si>
  <si>
    <t>Reach Sampled (Primary Reach)</t>
  </si>
  <si>
    <t>Date Com-pleted (MM/DD/YY)</t>
  </si>
  <si>
    <t>SH2437 Pesticide Samples</t>
  </si>
  <si>
    <t>SH2437 Pesticide Blanks</t>
  </si>
  <si>
    <t>yes-COOP</t>
  </si>
  <si>
    <t>streamgage run by CO Div. of Water Resources   (gurtz email 6/8/12)</t>
  </si>
  <si>
    <t xml:space="preserve">
Algae RTH</t>
  </si>
  <si>
    <t>Pesticide samples not collected at reference sites</t>
  </si>
  <si>
    <t>Trenton, NJ</t>
  </si>
  <si>
    <t>Grand Forks, ND</t>
  </si>
  <si>
    <t>Lakewood, CO</t>
  </si>
  <si>
    <t>Little Arkansas River near Sedgwick, KS</t>
  </si>
  <si>
    <t>Southern Atchafalaya River at Morgan City, LA</t>
  </si>
  <si>
    <t>The Woodlands, TX</t>
  </si>
  <si>
    <t>San Antonio, TX</t>
  </si>
  <si>
    <t>Yuma, AZ</t>
  </si>
  <si>
    <t>Red Butte Creek at Fort Douglas, UT</t>
  </si>
  <si>
    <t>San Diego, CA</t>
  </si>
  <si>
    <t>Pest samples only collected June, July, August</t>
  </si>
  <si>
    <t>Murray, KY</t>
  </si>
  <si>
    <t>Rinelander, WI</t>
  </si>
  <si>
    <t>Lansing, MI</t>
  </si>
  <si>
    <t>Council Bluffs, IA</t>
  </si>
  <si>
    <t>Grand Junction, CO</t>
  </si>
  <si>
    <t>Flagstaff, AZ</t>
  </si>
  <si>
    <t>Kennewick, WA</t>
  </si>
  <si>
    <t>Comments</t>
  </si>
  <si>
    <t>Science Center (SC) Collecting Samples</t>
  </si>
  <si>
    <t>SC Collecting Samples</t>
  </si>
  <si>
    <t>2 character Science Center</t>
  </si>
  <si>
    <t>NWIS station identification number for ecological sampling location.</t>
  </si>
  <si>
    <t>NAWQA site name for ecological sampling location</t>
  </si>
  <si>
    <t>Cycle 2 Site Type</t>
  </si>
  <si>
    <t>Cycle 3 Site Type</t>
  </si>
  <si>
    <t>rotate2, rotate4, or eco_only</t>
  </si>
  <si>
    <t>Fiscal/Water year for which annual sampling information applies</t>
  </si>
  <si>
    <t>1 character</t>
  </si>
  <si>
    <t>Letter designation of the primary sampling reach (typically, A, B, or C)</t>
  </si>
  <si>
    <t>Riffle, Snag, Depositional</t>
  </si>
  <si>
    <t>Targeted habitat (typically, Riffle or Snag) for collection of invertebrate and algae samples</t>
  </si>
  <si>
    <r>
      <t>Inverts and Algae</t>
    </r>
    <r>
      <rPr>
        <sz val="11"/>
        <rFont val="Arial"/>
        <family val="2"/>
      </rPr>
      <t xml:space="preserve"> -- Invertebrates - RTH
                                     Invertebrates - QMH
                                    Algae - RTH
                                    Algae - Chl a / Biomass
</t>
    </r>
    <r>
      <rPr>
        <b/>
        <sz val="11"/>
        <rFont val="Arial"/>
        <family val="2"/>
      </rPr>
      <t>Fish
Habitat</t>
    </r>
  </si>
  <si>
    <t>Index Period - Start Date</t>
  </si>
  <si>
    <t>Index Period - End Date</t>
  </si>
  <si>
    <t>DD-MMM</t>
  </si>
  <si>
    <t>Date Completed - (MM/DD/YY)</t>
  </si>
  <si>
    <t>Actual date that sample was collected</t>
  </si>
  <si>
    <t>NFSN Eco Sampling</t>
  </si>
  <si>
    <t>Algae - Chl a / Biomass</t>
  </si>
  <si>
    <t>End Date</t>
  </si>
  <si>
    <t>Start Date</t>
  </si>
  <si>
    <t>Index pd shifted two weeks later than in Cycle 2 to reflect actual dates sampled. Sampling plan shown for the Fiscal Years in which samples are collected (i.e., Fall 2012 = FY2013)</t>
  </si>
  <si>
    <t>NSFN Chem Sampling</t>
  </si>
  <si>
    <t>Constituents, by group:</t>
  </si>
  <si>
    <t>Nutrients (schedules 2430/2431/2432)</t>
  </si>
  <si>
    <t>Isotope samples (Ty Coplen)</t>
  </si>
  <si>
    <t>DOC fractionation samples 
(George Aiken)</t>
  </si>
  <si>
    <t>DNA samples
(Byron Crump)</t>
  </si>
  <si>
    <t xml:space="preserve">Suspended Sediment
Major Ions
Nutrients
Pesticides (schedule 2437)   
</t>
  </si>
  <si>
    <t>no</t>
  </si>
  <si>
    <t>05288705</t>
  </si>
  <si>
    <t>Shingle Creek at Minneapolis, MN</t>
  </si>
  <si>
    <t>co-op site; will use S86, S1630, and S1904 in place of S2431</t>
  </si>
  <si>
    <t>NUMBER OF SAMPLING TRIPS</t>
  </si>
  <si>
    <t>Cycle 3
Program</t>
  </si>
  <si>
    <t>Truckee River near Tracy, NV</t>
  </si>
  <si>
    <t>Sampling Comments</t>
  </si>
  <si>
    <t>During most trips, they will not have isokinetic conditions, will collect by multiple verticals, will use glass carboy for pesticde sample</t>
  </si>
  <si>
    <t>Large Inland River</t>
  </si>
  <si>
    <t>Gross annual NAWQA cost</t>
  </si>
  <si>
    <t>2014</t>
  </si>
  <si>
    <t>SH2437 total plus reps &amp; spikes</t>
  </si>
  <si>
    <t>Planned blanks (IBW)</t>
  </si>
  <si>
    <t>SH 998/1201
Major Ions
Blanks</t>
  </si>
  <si>
    <t>SH 2430/31/32
Nutrients Samples</t>
  </si>
  <si>
    <t>Daily Streamflow - Gross annual  NAWQA cost</t>
  </si>
  <si>
    <t>NAWQA share of Gross cost for streamflow gage maintanance plus record compilation, review and publication</t>
  </si>
  <si>
    <t>NUMBER OF SAMPLE TRIPS IN 2014</t>
  </si>
  <si>
    <t xml:space="preserve"> Nutrient Blanks</t>
  </si>
  <si>
    <t>Q (IBW blanks)</t>
  </si>
  <si>
    <t>Q (OBW blanks)</t>
  </si>
  <si>
    <t>Merced River at Happy Isles Bridge nr Yosemite, CA</t>
  </si>
  <si>
    <t>CA reference site switched to Merced R nr Yosemite beginning FY14</t>
  </si>
  <si>
    <t>Cycle 3
Network Code</t>
  </si>
  <si>
    <t>nfsnlir</t>
  </si>
  <si>
    <t>nfsnref</t>
  </si>
  <si>
    <t>nfsnag</t>
  </si>
  <si>
    <t>nfsnurb</t>
  </si>
  <si>
    <t>nfsncoast</t>
  </si>
  <si>
    <t>Coastal River</t>
  </si>
  <si>
    <t>Water Year</t>
  </si>
  <si>
    <t>* refer to Definitions worksheet for list of IBW and OBW analytes</t>
  </si>
  <si>
    <t>Nutrient blanks</t>
  </si>
  <si>
    <t>Use IBW for the following analytes</t>
  </si>
  <si>
    <t>Use OBW for the following analytes:</t>
  </si>
  <si>
    <t>Particulate Organic carbon (TPCN)</t>
  </si>
  <si>
    <t>Dissolved Organic carbon (DOC)</t>
  </si>
  <si>
    <t>Particulate inorganic carbon (TPCN)</t>
  </si>
  <si>
    <t>Total particulate carbon (TPCN)</t>
  </si>
  <si>
    <t>Total particulate nitrogen (TPCN)</t>
  </si>
  <si>
    <t>Lab code</t>
  </si>
  <si>
    <t>Analyte</t>
  </si>
  <si>
    <t>Dissolved Inorganic carbon (DIC)</t>
  </si>
  <si>
    <t>UV -254 nm (UAS)</t>
  </si>
  <si>
    <t>UV -280 nm (UAS)</t>
  </si>
  <si>
    <t>UV -412 nm (UAS)</t>
  </si>
  <si>
    <t>nitrogen, ammonia + organic nitrogen (WCA)</t>
  </si>
  <si>
    <t>Dissolved Nitrogen, ammonia as N (FCC)</t>
  </si>
  <si>
    <t>Dissolved nitrogen, nitrite (FCC)</t>
  </si>
  <si>
    <t>Dissolved nitrogen, nitrite + nitrate (FCC)</t>
  </si>
  <si>
    <t>Dissolved Phosphorus (FCC)</t>
  </si>
  <si>
    <t>Phosphorus (WCA)</t>
  </si>
  <si>
    <t>Dissolved phosphorus, phosphate, ortho (FCC)</t>
  </si>
  <si>
    <t>Total nitrogen (NH3+NO2+NO3+Organic), filtered (FCC)</t>
  </si>
  <si>
    <t>Dissolved nitrogen, ammonia + organic nitrogen (FCC)</t>
  </si>
  <si>
    <t>Tritium 
(Megan Young)</t>
  </si>
  <si>
    <t>Nutrient blanks 
 (Inorganic analytes)*</t>
  </si>
  <si>
    <t>Nutrient blanks
 (Organic analytes)*</t>
  </si>
  <si>
    <t>Mercury Samples
(George Aiken)</t>
  </si>
  <si>
    <t>Outside IP</t>
  </si>
  <si>
    <t>IP Check</t>
  </si>
  <si>
    <t xml:space="preserve">WSC Ecology contact </t>
  </si>
  <si>
    <t>Fish QA Plan</t>
  </si>
  <si>
    <t>Nick Paretti</t>
  </si>
  <si>
    <t>Yes</t>
  </si>
  <si>
    <t>Billy Justus</t>
  </si>
  <si>
    <t>Jason May</t>
  </si>
  <si>
    <t>11264500</t>
  </si>
  <si>
    <t>Bob Zuellig</t>
  </si>
  <si>
    <t>Karen Beaulieu</t>
  </si>
  <si>
    <t>Jeff Riley</t>
  </si>
  <si>
    <t>Dorene MacCoy</t>
  </si>
  <si>
    <t>Edward Dobrowolski</t>
  </si>
  <si>
    <t>Jason McVay</t>
  </si>
  <si>
    <t>Scott Mize</t>
  </si>
  <si>
    <t>Robin Brightbill</t>
  </si>
  <si>
    <t>Kathy Lee</t>
  </si>
  <si>
    <t>Jeannie Barlow</t>
  </si>
  <si>
    <t>Jason Alexander</t>
  </si>
  <si>
    <t>Dianna Crilley</t>
  </si>
  <si>
    <t>Karen Murray</t>
  </si>
  <si>
    <t>Michelle Moorman</t>
  </si>
  <si>
    <t>Stephanie Janosy</t>
  </si>
  <si>
    <t>Jennifer Moarce</t>
  </si>
  <si>
    <t>NO</t>
  </si>
  <si>
    <t>Bruce Moring</t>
  </si>
  <si>
    <t>Anne Brasher</t>
  </si>
  <si>
    <t>Bob Black</t>
  </si>
  <si>
    <t>Barb Eikenberry</t>
  </si>
  <si>
    <t>Peter Wright</t>
  </si>
  <si>
    <t>Peter Wright called 7/11/2013 Site has had extreme flows +500 CFS (normally ~3 CFS) 3 weeks ago, has had several high flows (+100 CFS) since. Field crew maynot be available if wait for site to go down until after IP. AHB: if site is sampled within 2 weeks of IP, not a problem.</t>
  </si>
  <si>
    <r>
      <t xml:space="preserve">Date Com-pleted </t>
    </r>
    <r>
      <rPr>
        <b/>
        <sz val="9"/>
        <color rgb="FF000000"/>
        <rFont val="Arial"/>
        <family val="2"/>
      </rPr>
      <t>(MM/DD/YY)</t>
    </r>
  </si>
  <si>
    <t>FY14 prices</t>
  </si>
  <si>
    <t>if flows warrant, we will try (but can't guarantee) to provide funding for additional samples</t>
  </si>
  <si>
    <t>Major Ions blanks (schedule 1674)</t>
  </si>
  <si>
    <t>Nutrient blanks 
 (SH 452- IBW)</t>
  </si>
  <si>
    <t>Nutrient blanks
 (SH 1675 - OBW)</t>
  </si>
  <si>
    <t>uv 412nm blanks (LC8096 - OBW)</t>
  </si>
  <si>
    <t>Dissolved Inorganic Carbon blanks (LC8097 - OBW or IBW)</t>
  </si>
  <si>
    <t>2013</t>
  </si>
  <si>
    <t>agreed to fund cgc email 20120910</t>
  </si>
  <si>
    <t>agreed to add site; cgc email 20120926</t>
  </si>
  <si>
    <t>agreed to fund cgc email 20120910;</t>
  </si>
  <si>
    <t>OR WSC uses S2196 for Major Ions</t>
  </si>
  <si>
    <t>total counts</t>
  </si>
  <si>
    <t>collected QC samples updated as of 8/1/13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</si>
</sst>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$&quot;#,##0"/>
    <numFmt numFmtId="165" formatCode="mmmm\ d\,\ yyyy"/>
    <numFmt numFmtId="166" formatCode="m/d/yy"/>
    <numFmt numFmtId="167" formatCode="&quot;$&quot;#,##0.00"/>
    <numFmt numFmtId="168" formatCode="m/d/yy;@"/>
  </numFmts>
  <fonts count="25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sz val="11"/>
      <color indexed="8"/>
      <name val="Times"/>
    </font>
    <font>
      <sz val="12"/>
      <color indexed="8"/>
      <name val="Times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9C0006"/>
      <name val="Calibri"/>
      <family val="2"/>
      <scheme val="minor"/>
    </font>
    <font>
      <b/>
      <sz val="12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00B0F0"/>
        <bgColor rgb="FF000000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10"/>
      </top>
      <bottom style="double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double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/>
      <diagonal/>
    </border>
  </borders>
  <cellStyleXfs count="2">
    <xf numFmtId="0" fontId="0" fillId="0" borderId="0"/>
    <xf numFmtId="0" fontId="19" fillId="11" borderId="0" applyNumberFormat="0" applyBorder="0" applyAlignment="0" applyProtection="0"/>
  </cellStyleXfs>
  <cellXfs count="382">
    <xf numFmtId="0" fontId="0" fillId="0" borderId="0" xfId="0"/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 indent="8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top" wrapText="1" indent="8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0" borderId="0" xfId="0" quotePrefix="1" applyFont="1" applyAlignment="1">
      <alignment horizontal="left" vertical="top" wrapText="1"/>
    </xf>
    <xf numFmtId="0" fontId="6" fillId="3" borderId="3" xfId="0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64" fontId="5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49" fontId="11" fillId="0" borderId="0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7" fontId="13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13" fillId="0" borderId="0" xfId="0" applyFont="1"/>
    <xf numFmtId="167" fontId="10" fillId="0" borderId="0" xfId="0" applyNumberFormat="1" applyFont="1" applyAlignment="1">
      <alignment horizontal="center"/>
    </xf>
    <xf numFmtId="164" fontId="10" fillId="0" borderId="0" xfId="0" applyNumberFormat="1" applyFont="1"/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vertical="center"/>
    </xf>
    <xf numFmtId="164" fontId="13" fillId="0" borderId="0" xfId="0" applyNumberFormat="1" applyFont="1"/>
    <xf numFmtId="164" fontId="9" fillId="0" borderId="0" xfId="0" applyNumberFormat="1" applyFont="1" applyFill="1" applyAlignment="1">
      <alignment horizontal="center" vertical="center"/>
    </xf>
    <xf numFmtId="164" fontId="10" fillId="0" borderId="0" xfId="0" applyNumberFormat="1" applyFont="1" applyFill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/>
    <xf numFmtId="164" fontId="13" fillId="0" borderId="0" xfId="0" applyNumberFormat="1" applyFont="1" applyFill="1" applyAlignment="1">
      <alignment horizontal="right"/>
    </xf>
    <xf numFmtId="164" fontId="13" fillId="0" borderId="0" xfId="0" applyNumberFormat="1" applyFont="1" applyFill="1"/>
    <xf numFmtId="1" fontId="10" fillId="0" borderId="0" xfId="0" applyNumberFormat="1" applyFont="1" applyFill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166" fontId="3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left" vertical="center" wrapText="1"/>
    </xf>
    <xf numFmtId="164" fontId="5" fillId="0" borderId="10" xfId="0" applyNumberFormat="1" applyFont="1" applyFill="1" applyBorder="1" applyAlignment="1">
      <alignment horizontal="right" vertical="center" wrapText="1"/>
    </xf>
    <xf numFmtId="166" fontId="5" fillId="0" borderId="10" xfId="0" applyNumberFormat="1" applyFont="1" applyFill="1" applyBorder="1" applyAlignment="1">
      <alignment horizontal="center" vertical="center"/>
    </xf>
    <xf numFmtId="166" fontId="2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49" fontId="5" fillId="0" borderId="10" xfId="0" applyNumberFormat="1" applyFont="1" applyFill="1" applyBorder="1" applyAlignment="1">
      <alignment horizontal="center" vertical="center"/>
    </xf>
    <xf numFmtId="166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166" fontId="5" fillId="0" borderId="1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5" fillId="0" borderId="10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 wrapText="1"/>
    </xf>
    <xf numFmtId="4" fontId="10" fillId="0" borderId="0" xfId="0" applyNumberFormat="1" applyFont="1"/>
    <xf numFmtId="167" fontId="10" fillId="0" borderId="0" xfId="0" applyNumberFormat="1" applyFont="1" applyFill="1"/>
    <xf numFmtId="0" fontId="10" fillId="0" borderId="0" xfId="0" applyFont="1" applyFill="1" applyAlignment="1">
      <alignment vertical="center"/>
    </xf>
    <xf numFmtId="0" fontId="14" fillId="6" borderId="1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5" fillId="0" borderId="10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67" fontId="10" fillId="0" borderId="0" xfId="0" applyNumberFormat="1" applyFont="1"/>
    <xf numFmtId="0" fontId="5" fillId="0" borderId="10" xfId="0" applyFont="1" applyFill="1" applyBorder="1" applyAlignment="1">
      <alignment vertical="center" wrapText="1"/>
    </xf>
    <xf numFmtId="0" fontId="13" fillId="0" borderId="0" xfId="0" applyFont="1" applyAlignment="1">
      <alignment horizontal="left"/>
    </xf>
    <xf numFmtId="0" fontId="12" fillId="0" borderId="0" xfId="0" applyFont="1" applyBorder="1" applyAlignment="1">
      <alignment horizontal="center" vertical="center"/>
    </xf>
    <xf numFmtId="167" fontId="13" fillId="0" borderId="0" xfId="0" applyNumberFormat="1" applyFont="1" applyFill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164" fontId="6" fillId="7" borderId="3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right" vertical="center"/>
    </xf>
    <xf numFmtId="168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10" xfId="0" applyNumberFormat="1" applyFont="1" applyFill="1" applyBorder="1" applyAlignment="1" applyProtection="1">
      <alignment horizontal="center" vertical="center" wrapText="1"/>
      <protection locked="0"/>
    </xf>
    <xf numFmtId="168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166" fontId="6" fillId="4" borderId="22" xfId="0" applyNumberFormat="1" applyFont="1" applyFill="1" applyBorder="1" applyAlignment="1" applyProtection="1">
      <alignment vertical="center" wrapText="1"/>
      <protection locked="0"/>
    </xf>
    <xf numFmtId="166" fontId="6" fillId="4" borderId="5" xfId="0" applyNumberFormat="1" applyFont="1" applyFill="1" applyBorder="1" applyAlignment="1" applyProtection="1">
      <alignment vertical="center" wrapText="1"/>
      <protection locked="0"/>
    </xf>
    <xf numFmtId="164" fontId="5" fillId="0" borderId="10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164" fontId="16" fillId="0" borderId="10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/>
    <xf numFmtId="164" fontId="5" fillId="0" borderId="10" xfId="0" applyNumberFormat="1" applyFont="1" applyFill="1" applyBorder="1" applyAlignment="1">
      <alignment vertical="center"/>
    </xf>
    <xf numFmtId="164" fontId="5" fillId="0" borderId="10" xfId="0" applyNumberFormat="1" applyFont="1" applyFill="1" applyBorder="1" applyAlignment="1">
      <alignment vertical="center" wrapText="1"/>
    </xf>
    <xf numFmtId="164" fontId="15" fillId="0" borderId="10" xfId="0" applyNumberFormat="1" applyFont="1" applyFill="1" applyBorder="1" applyAlignment="1">
      <alignment horizontal="right" vertical="center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vertical="center"/>
    </xf>
    <xf numFmtId="0" fontId="18" fillId="0" borderId="25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164" fontId="18" fillId="0" borderId="25" xfId="0" applyNumberFormat="1" applyFont="1" applyFill="1" applyBorder="1" applyAlignment="1">
      <alignment horizontal="right" vertical="center" wrapText="1"/>
    </xf>
    <xf numFmtId="1" fontId="18" fillId="0" borderId="25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left" vertical="center" wrapText="1"/>
    </xf>
    <xf numFmtId="0" fontId="17" fillId="8" borderId="25" xfId="0" applyFont="1" applyFill="1" applyBorder="1" applyAlignment="1">
      <alignment horizontal="center" vertical="center" wrapText="1"/>
    </xf>
    <xf numFmtId="168" fontId="18" fillId="0" borderId="25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25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Fill="1" applyBorder="1" applyAlignment="1">
      <alignment horizontal="center" vertical="center" wrapText="1"/>
    </xf>
    <xf numFmtId="166" fontId="2" fillId="0" borderId="25" xfId="0" applyNumberFormat="1" applyFont="1" applyFill="1" applyBorder="1" applyAlignment="1">
      <alignment horizontal="center" vertical="center"/>
    </xf>
    <xf numFmtId="0" fontId="18" fillId="0" borderId="25" xfId="0" applyFont="1" applyFill="1" applyBorder="1" applyAlignment="1" applyProtection="1">
      <alignment horizontal="center" vertical="center" wrapText="1"/>
      <protection locked="0"/>
    </xf>
    <xf numFmtId="164" fontId="2" fillId="0" borderId="25" xfId="0" applyNumberFormat="1" applyFont="1" applyFill="1" applyBorder="1" applyAlignment="1">
      <alignment horizontal="right" vertical="center" wrapText="1"/>
    </xf>
    <xf numFmtId="0" fontId="18" fillId="0" borderId="25" xfId="0" applyFont="1" applyFill="1" applyBorder="1" applyAlignment="1">
      <alignment vertical="center" wrapText="1"/>
    </xf>
    <xf numFmtId="168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66" fontId="6" fillId="4" borderId="2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vertical="center" wrapText="1"/>
    </xf>
    <xf numFmtId="168" fontId="1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7" fontId="13" fillId="10" borderId="0" xfId="0" applyNumberFormat="1" applyFont="1" applyFill="1" applyAlignment="1">
      <alignment horizontal="right"/>
    </xf>
    <xf numFmtId="0" fontId="0" fillId="0" borderId="0" xfId="0" applyFill="1" applyAlignment="1"/>
    <xf numFmtId="0" fontId="14" fillId="0" borderId="1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0" borderId="6" xfId="0" applyFont="1" applyFill="1" applyBorder="1" applyAlignment="1">
      <alignment horizontal="center" vertical="center" wrapText="1"/>
    </xf>
    <xf numFmtId="0" fontId="0" fillId="6" borderId="26" xfId="0" applyFill="1" applyBorder="1"/>
    <xf numFmtId="0" fontId="0" fillId="6" borderId="27" xfId="0" applyFill="1" applyBorder="1"/>
    <xf numFmtId="49" fontId="1" fillId="0" borderId="0" xfId="0" applyNumberFormat="1" applyFont="1" applyFill="1"/>
    <xf numFmtId="49" fontId="1" fillId="0" borderId="0" xfId="0" applyNumberFormat="1" applyFont="1"/>
    <xf numFmtId="166" fontId="6" fillId="4" borderId="0" xfId="0" applyNumberFormat="1" applyFont="1" applyFill="1" applyBorder="1" applyAlignment="1" applyProtection="1">
      <alignment vertical="center" wrapText="1"/>
      <protection locked="0"/>
    </xf>
    <xf numFmtId="0" fontId="5" fillId="7" borderId="10" xfId="0" applyFont="1" applyFill="1" applyBorder="1" applyAlignment="1">
      <alignment horizontal="center" vertical="center"/>
    </xf>
    <xf numFmtId="49" fontId="0" fillId="0" borderId="0" xfId="0" applyNumberFormat="1"/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14" fillId="0" borderId="28" xfId="0" applyFont="1" applyFill="1" applyBorder="1" applyAlignment="1">
      <alignment horizontal="center" vertical="center" wrapText="1"/>
    </xf>
    <xf numFmtId="164" fontId="5" fillId="9" borderId="10" xfId="0" applyNumberFormat="1" applyFont="1" applyFill="1" applyBorder="1" applyAlignment="1">
      <alignment horizontal="right" vertical="center" wrapText="1"/>
    </xf>
    <xf numFmtId="164" fontId="18" fillId="9" borderId="25" xfId="0" applyNumberFormat="1" applyFont="1" applyFill="1" applyBorder="1" applyAlignment="1">
      <alignment horizontal="right" vertical="center" wrapText="1"/>
    </xf>
    <xf numFmtId="164" fontId="2" fillId="9" borderId="10" xfId="0" applyNumberFormat="1" applyFont="1" applyFill="1" applyBorder="1"/>
    <xf numFmtId="0" fontId="6" fillId="10" borderId="29" xfId="0" applyFont="1" applyFill="1" applyBorder="1" applyAlignment="1">
      <alignment horizontal="center" vertical="center" wrapText="1"/>
    </xf>
    <xf numFmtId="164" fontId="6" fillId="10" borderId="29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2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8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0" fontId="2" fillId="0" borderId="30" xfId="0" applyFont="1" applyBorder="1" applyAlignment="1">
      <alignment horizontal="left" vertical="top" wrapText="1" indent="8"/>
    </xf>
    <xf numFmtId="0" fontId="2" fillId="0" borderId="30" xfId="0" applyFont="1" applyBorder="1" applyAlignment="1">
      <alignment horizontal="left" vertical="top" wrapText="1"/>
    </xf>
    <xf numFmtId="0" fontId="0" fillId="0" borderId="30" xfId="0" applyBorder="1"/>
    <xf numFmtId="0" fontId="2" fillId="0" borderId="30" xfId="0" applyFont="1" applyFill="1" applyBorder="1" applyAlignment="1">
      <alignment horizontal="left" vertical="top" wrapText="1"/>
    </xf>
    <xf numFmtId="0" fontId="2" fillId="0" borderId="30" xfId="0" applyFont="1" applyBorder="1"/>
    <xf numFmtId="0" fontId="2" fillId="0" borderId="0" xfId="0" applyFont="1"/>
    <xf numFmtId="166" fontId="2" fillId="0" borderId="0" xfId="0" applyNumberFormat="1" applyFont="1" applyFill="1" applyBorder="1" applyAlignment="1">
      <alignment horizontal="center" vertical="center"/>
    </xf>
    <xf numFmtId="165" fontId="20" fillId="0" borderId="0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16" fontId="17" fillId="13" borderId="4" xfId="0" applyNumberFormat="1" applyFont="1" applyFill="1" applyBorder="1" applyAlignment="1">
      <alignment horizontal="center" vertical="center" wrapText="1"/>
    </xf>
    <xf numFmtId="16" fontId="17" fillId="13" borderId="5" xfId="0" applyNumberFormat="1" applyFont="1" applyFill="1" applyBorder="1" applyAlignment="1">
      <alignment horizontal="center" vertical="center" wrapText="1"/>
    </xf>
    <xf numFmtId="16" fontId="17" fillId="14" borderId="4" xfId="0" applyNumberFormat="1" applyFont="1" applyFill="1" applyBorder="1" applyAlignment="1">
      <alignment horizontal="center" vertical="center" wrapText="1"/>
    </xf>
    <xf numFmtId="16" fontId="17" fillId="14" borderId="7" xfId="0" applyNumberFormat="1" applyFont="1" applyFill="1" applyBorder="1" applyAlignment="1">
      <alignment horizontal="center" vertical="center" wrapText="1"/>
    </xf>
    <xf numFmtId="16" fontId="17" fillId="15" borderId="4" xfId="0" applyNumberFormat="1" applyFont="1" applyFill="1" applyBorder="1" applyAlignment="1">
      <alignment horizontal="center" vertical="center" wrapText="1"/>
    </xf>
    <xf numFmtId="16" fontId="17" fillId="15" borderId="7" xfId="0" applyNumberFormat="1" applyFont="1" applyFill="1" applyBorder="1" applyAlignment="1">
      <alignment horizontal="center" vertical="center" wrapText="1"/>
    </xf>
    <xf numFmtId="1" fontId="17" fillId="16" borderId="0" xfId="0" applyNumberFormat="1" applyFont="1" applyFill="1" applyBorder="1" applyAlignment="1">
      <alignment horizontal="center" vertical="center" wrapText="1"/>
    </xf>
    <xf numFmtId="49" fontId="17" fillId="16" borderId="0" xfId="0" applyNumberFormat="1" applyFont="1" applyFill="1" applyBorder="1" applyAlignment="1">
      <alignment horizontal="left" vertical="center" wrapText="1"/>
    </xf>
    <xf numFmtId="49" fontId="17" fillId="16" borderId="5" xfId="0" applyNumberFormat="1" applyFont="1" applyFill="1" applyBorder="1" applyAlignment="1">
      <alignment horizontal="left" vertical="center" wrapText="1"/>
    </xf>
    <xf numFmtId="49" fontId="17" fillId="16" borderId="0" xfId="0" applyNumberFormat="1" applyFont="1" applyFill="1" applyBorder="1" applyAlignment="1">
      <alignment horizontal="right" vertical="center" wrapText="1"/>
    </xf>
    <xf numFmtId="0" fontId="17" fillId="16" borderId="0" xfId="0" applyFont="1" applyFill="1" applyBorder="1" applyAlignment="1" applyProtection="1">
      <alignment horizontal="left" vertical="center" wrapText="1"/>
      <protection locked="0"/>
    </xf>
    <xf numFmtId="0" fontId="17" fillId="16" borderId="5" xfId="0" applyFont="1" applyFill="1" applyBorder="1" applyAlignment="1" applyProtection="1">
      <alignment horizontal="center" vertical="center" wrapText="1"/>
      <protection locked="0"/>
    </xf>
    <xf numFmtId="0" fontId="17" fillId="16" borderId="8" xfId="0" applyFont="1" applyFill="1" applyBorder="1" applyAlignment="1" applyProtection="1">
      <alignment horizontal="center" vertical="center" wrapText="1"/>
      <protection locked="0"/>
    </xf>
    <xf numFmtId="0" fontId="17" fillId="16" borderId="5" xfId="0" applyFont="1" applyFill="1" applyBorder="1" applyAlignment="1">
      <alignment horizontal="center" vertical="center" wrapText="1"/>
    </xf>
    <xf numFmtId="0" fontId="17" fillId="16" borderId="8" xfId="0" applyFont="1" applyFill="1" applyBorder="1" applyAlignment="1">
      <alignment horizontal="center" vertical="center" wrapText="1"/>
    </xf>
    <xf numFmtId="16" fontId="17" fillId="16" borderId="4" xfId="0" applyNumberFormat="1" applyFont="1" applyFill="1" applyBorder="1" applyAlignment="1">
      <alignment horizontal="center" vertical="center" wrapText="1"/>
    </xf>
    <xf numFmtId="16" fontId="17" fillId="16" borderId="5" xfId="0" applyNumberFormat="1" applyFont="1" applyFill="1" applyBorder="1" applyAlignment="1">
      <alignment horizontal="center" vertical="center" wrapText="1"/>
    </xf>
    <xf numFmtId="1" fontId="17" fillId="16" borderId="4" xfId="0" applyNumberFormat="1" applyFont="1" applyFill="1" applyBorder="1" applyAlignment="1">
      <alignment horizontal="center" vertical="center" wrapText="1"/>
    </xf>
    <xf numFmtId="166" fontId="17" fillId="16" borderId="0" xfId="0" applyNumberFormat="1" applyFont="1" applyFill="1" applyBorder="1" applyAlignment="1">
      <alignment horizontal="right" vertical="center" wrapText="1"/>
    </xf>
    <xf numFmtId="166" fontId="17" fillId="16" borderId="0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/>
    <xf numFmtId="1" fontId="18" fillId="17" borderId="25" xfId="0" applyNumberFormat="1" applyFont="1" applyFill="1" applyBorder="1" applyAlignment="1">
      <alignment horizontal="center" vertical="center" wrapText="1"/>
    </xf>
    <xf numFmtId="49" fontId="18" fillId="17" borderId="25" xfId="0" applyNumberFormat="1" applyFont="1" applyFill="1" applyBorder="1" applyAlignment="1">
      <alignment horizontal="left" vertical="center" wrapText="1"/>
    </xf>
    <xf numFmtId="49" fontId="18" fillId="17" borderId="25" xfId="0" applyNumberFormat="1" applyFont="1" applyFill="1" applyBorder="1" applyAlignment="1">
      <alignment horizontal="right" vertical="center" wrapText="1"/>
    </xf>
    <xf numFmtId="0" fontId="18" fillId="17" borderId="25" xfId="0" applyFont="1" applyFill="1" applyBorder="1" applyAlignment="1">
      <alignment vertical="center" wrapText="1"/>
    </xf>
    <xf numFmtId="0" fontId="18" fillId="17" borderId="25" xfId="0" applyFont="1" applyFill="1" applyBorder="1" applyAlignment="1" applyProtection="1">
      <alignment horizontal="left" vertical="center" wrapText="1"/>
      <protection locked="0"/>
    </xf>
    <xf numFmtId="1" fontId="18" fillId="17" borderId="25" xfId="0" applyNumberFormat="1" applyFont="1" applyFill="1" applyBorder="1" applyAlignment="1">
      <alignment horizontal="center" vertical="center"/>
    </xf>
    <xf numFmtId="16" fontId="18" fillId="17" borderId="25" xfId="0" applyNumberFormat="1" applyFont="1" applyFill="1" applyBorder="1" applyAlignment="1">
      <alignment horizontal="center" vertical="center"/>
    </xf>
    <xf numFmtId="166" fontId="18" fillId="17" borderId="25" xfId="0" applyNumberFormat="1" applyFont="1" applyFill="1" applyBorder="1" applyAlignment="1">
      <alignment horizontal="right" vertical="center"/>
    </xf>
    <xf numFmtId="0" fontId="18" fillId="17" borderId="25" xfId="0" applyFont="1" applyFill="1" applyBorder="1" applyAlignment="1">
      <alignment wrapText="1"/>
    </xf>
    <xf numFmtId="0" fontId="23" fillId="0" borderId="25" xfId="0" applyFont="1" applyFill="1" applyBorder="1"/>
    <xf numFmtId="1" fontId="18" fillId="18" borderId="25" xfId="0" applyNumberFormat="1" applyFont="1" applyFill="1" applyBorder="1" applyAlignment="1">
      <alignment horizontal="center" vertical="center" wrapText="1"/>
    </xf>
    <xf numFmtId="49" fontId="18" fillId="18" borderId="25" xfId="0" applyNumberFormat="1" applyFont="1" applyFill="1" applyBorder="1" applyAlignment="1">
      <alignment horizontal="left" vertical="center" wrapText="1"/>
    </xf>
    <xf numFmtId="49" fontId="18" fillId="18" borderId="25" xfId="0" applyNumberFormat="1" applyFont="1" applyFill="1" applyBorder="1" applyAlignment="1">
      <alignment horizontal="right" vertical="center" wrapText="1"/>
    </xf>
    <xf numFmtId="0" fontId="18" fillId="18" borderId="25" xfId="0" applyFont="1" applyFill="1" applyBorder="1" applyAlignment="1" applyProtection="1">
      <alignment horizontal="left" vertical="center" wrapText="1"/>
      <protection locked="0"/>
    </xf>
    <xf numFmtId="0" fontId="18" fillId="18" borderId="25" xfId="0" applyFont="1" applyFill="1" applyBorder="1" applyAlignment="1" applyProtection="1">
      <alignment horizontal="center" vertical="center" wrapText="1"/>
      <protection locked="0"/>
    </xf>
    <xf numFmtId="1" fontId="18" fillId="18" borderId="25" xfId="0" applyNumberFormat="1" applyFont="1" applyFill="1" applyBorder="1" applyAlignment="1">
      <alignment horizontal="center" vertical="center"/>
    </xf>
    <xf numFmtId="16" fontId="18" fillId="18" borderId="25" xfId="0" applyNumberFormat="1" applyFont="1" applyFill="1" applyBorder="1" applyAlignment="1">
      <alignment horizontal="center" vertical="center"/>
    </xf>
    <xf numFmtId="166" fontId="18" fillId="18" borderId="25" xfId="0" applyNumberFormat="1" applyFont="1" applyFill="1" applyBorder="1" applyAlignment="1">
      <alignment horizontal="right" vertical="center"/>
    </xf>
    <xf numFmtId="0" fontId="18" fillId="18" borderId="25" xfId="0" applyFont="1" applyFill="1" applyBorder="1" applyAlignment="1"/>
    <xf numFmtId="0" fontId="18" fillId="17" borderId="25" xfId="0" applyFont="1" applyFill="1" applyBorder="1" applyAlignment="1"/>
    <xf numFmtId="0" fontId="2" fillId="0" borderId="25" xfId="0" applyFont="1" applyFill="1" applyBorder="1"/>
    <xf numFmtId="49" fontId="18" fillId="17" borderId="25" xfId="0" applyNumberFormat="1" applyFont="1" applyFill="1" applyBorder="1" applyAlignment="1">
      <alignment vertical="center"/>
    </xf>
    <xf numFmtId="0" fontId="18" fillId="0" borderId="25" xfId="0" applyFont="1" applyFill="1" applyBorder="1" applyAlignment="1">
      <alignment horizontal="right" vertical="center" wrapText="1"/>
    </xf>
    <xf numFmtId="16" fontId="18" fillId="0" borderId="25" xfId="0" applyNumberFormat="1" applyFont="1" applyFill="1" applyBorder="1" applyAlignment="1">
      <alignment horizontal="center" vertical="center"/>
    </xf>
    <xf numFmtId="1" fontId="18" fillId="0" borderId="25" xfId="0" applyNumberFormat="1" applyFont="1" applyFill="1" applyBorder="1" applyAlignment="1">
      <alignment horizontal="center" vertical="center"/>
    </xf>
    <xf numFmtId="166" fontId="18" fillId="0" borderId="25" xfId="0" applyNumberFormat="1" applyFont="1" applyFill="1" applyBorder="1" applyAlignment="1">
      <alignment horizontal="right" vertical="center"/>
    </xf>
    <xf numFmtId="166" fontId="18" fillId="0" borderId="25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/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right" vertical="center" wrapText="1"/>
    </xf>
    <xf numFmtId="1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right" vertical="center" wrapText="1"/>
    </xf>
    <xf numFmtId="16" fontId="18" fillId="0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166" fontId="18" fillId="0" borderId="0" xfId="0" applyNumberFormat="1" applyFont="1" applyFill="1" applyBorder="1" applyAlignment="1">
      <alignment horizontal="right" vertical="center"/>
    </xf>
    <xf numFmtId="166" fontId="18" fillId="0" borderId="0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/>
    </xf>
    <xf numFmtId="49" fontId="18" fillId="18" borderId="34" xfId="0" applyNumberFormat="1" applyFont="1" applyFill="1" applyBorder="1" applyAlignment="1">
      <alignment vertical="center" wrapText="1"/>
    </xf>
    <xf numFmtId="0" fontId="18" fillId="18" borderId="34" xfId="0" applyNumberFormat="1" applyFont="1" applyFill="1" applyBorder="1" applyAlignment="1">
      <alignment vertical="center" wrapText="1"/>
    </xf>
    <xf numFmtId="0" fontId="18" fillId="17" borderId="34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8" fillId="17" borderId="34" xfId="0" applyNumberFormat="1" applyFont="1" applyFill="1" applyBorder="1" applyAlignment="1">
      <alignment horizontal="left" vertical="center" wrapText="1"/>
    </xf>
    <xf numFmtId="16" fontId="17" fillId="13" borderId="4" xfId="0" applyNumberFormat="1" applyFont="1" applyFill="1" applyBorder="1" applyAlignment="1">
      <alignment horizontal="center" vertical="center" wrapText="1"/>
    </xf>
    <xf numFmtId="16" fontId="17" fillId="13" borderId="5" xfId="0" applyNumberFormat="1" applyFont="1" applyFill="1" applyBorder="1" applyAlignment="1">
      <alignment horizontal="center" vertical="center" wrapText="1"/>
    </xf>
    <xf numFmtId="166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3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Border="1" applyAlignment="1">
      <alignment horizontal="left" vertical="top" wrapText="1" inden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 applyProtection="1">
      <alignment horizontal="center" vertical="center" wrapText="1"/>
      <protection locked="0"/>
    </xf>
    <xf numFmtId="1" fontId="17" fillId="0" borderId="0" xfId="0" applyNumberFormat="1" applyFont="1" applyFill="1" applyBorder="1" applyAlignment="1">
      <alignment horizontal="center" vertical="center" wrapText="1"/>
    </xf>
    <xf numFmtId="165" fontId="20" fillId="12" borderId="0" xfId="0" applyNumberFormat="1" applyFont="1" applyFill="1" applyBorder="1" applyAlignment="1">
      <alignment horizontal="center" vertical="center" wrapText="1"/>
    </xf>
    <xf numFmtId="165" fontId="20" fillId="12" borderId="5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1" fontId="22" fillId="13" borderId="7" xfId="0" applyNumberFormat="1" applyFont="1" applyFill="1" applyBorder="1" applyAlignment="1">
      <alignment horizontal="center" vertical="center" wrapText="1"/>
    </xf>
    <xf numFmtId="1" fontId="22" fillId="13" borderId="8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  <protection locked="0"/>
    </xf>
    <xf numFmtId="1" fontId="17" fillId="0" borderId="5" xfId="0" applyNumberFormat="1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7" fillId="13" borderId="8" xfId="0" applyFont="1" applyFill="1" applyBorder="1" applyAlignment="1">
      <alignment horizontal="center" vertical="center" wrapText="1"/>
    </xf>
    <xf numFmtId="16" fontId="17" fillId="13" borderId="4" xfId="0" applyNumberFormat="1" applyFont="1" applyFill="1" applyBorder="1" applyAlignment="1">
      <alignment horizontal="center" vertical="center" wrapText="1"/>
    </xf>
    <xf numFmtId="16" fontId="17" fillId="13" borderId="5" xfId="0" applyNumberFormat="1" applyFont="1" applyFill="1" applyBorder="1" applyAlignment="1">
      <alignment horizontal="center" vertical="center" wrapText="1"/>
    </xf>
    <xf numFmtId="16" fontId="17" fillId="13" borderId="11" xfId="0" applyNumberFormat="1" applyFont="1" applyFill="1" applyBorder="1" applyAlignment="1">
      <alignment horizontal="center" vertical="center" wrapText="1"/>
    </xf>
    <xf numFmtId="16" fontId="17" fillId="13" borderId="13" xfId="0" applyNumberFormat="1" applyFont="1" applyFill="1" applyBorder="1" applyAlignment="1">
      <alignment horizontal="center" vertical="center" wrapText="1"/>
    </xf>
    <xf numFmtId="1" fontId="17" fillId="13" borderId="11" xfId="0" applyNumberFormat="1" applyFont="1" applyFill="1" applyBorder="1" applyAlignment="1">
      <alignment horizontal="center" vertical="center" wrapText="1"/>
    </xf>
    <xf numFmtId="1" fontId="17" fillId="13" borderId="12" xfId="0" applyNumberFormat="1" applyFont="1" applyFill="1" applyBorder="1" applyAlignment="1">
      <alignment horizontal="center" vertical="center" wrapText="1"/>
    </xf>
    <xf numFmtId="1" fontId="17" fillId="13" borderId="7" xfId="0" applyNumberFormat="1" applyFont="1" applyFill="1" applyBorder="1" applyAlignment="1">
      <alignment horizontal="center" vertical="center" wrapText="1"/>
    </xf>
    <xf numFmtId="1" fontId="17" fillId="13" borderId="8" xfId="0" applyNumberFormat="1" applyFont="1" applyFill="1" applyBorder="1" applyAlignment="1">
      <alignment horizontal="center" vertical="center" wrapText="1"/>
    </xf>
    <xf numFmtId="16" fontId="17" fillId="14" borderId="16" xfId="0" applyNumberFormat="1" applyFont="1" applyFill="1" applyBorder="1" applyAlignment="1">
      <alignment horizontal="center" vertical="center" wrapText="1"/>
    </xf>
    <xf numFmtId="16" fontId="17" fillId="14" borderId="17" xfId="0" applyNumberFormat="1" applyFont="1" applyFill="1" applyBorder="1" applyAlignment="1">
      <alignment horizontal="center" vertical="center" wrapText="1"/>
    </xf>
    <xf numFmtId="166" fontId="17" fillId="14" borderId="7" xfId="0" applyNumberFormat="1" applyFont="1" applyFill="1" applyBorder="1" applyAlignment="1">
      <alignment horizontal="center" vertical="center" wrapText="1"/>
    </xf>
    <xf numFmtId="166" fontId="17" fillId="14" borderId="8" xfId="0" applyNumberFormat="1" applyFont="1" applyFill="1" applyBorder="1" applyAlignment="1">
      <alignment horizontal="center" vertical="center" wrapText="1"/>
    </xf>
    <xf numFmtId="49" fontId="18" fillId="17" borderId="34" xfId="0" applyNumberFormat="1" applyFont="1" applyFill="1" applyBorder="1" applyAlignment="1">
      <alignment horizontal="left" vertical="center" wrapText="1"/>
    </xf>
    <xf numFmtId="49" fontId="18" fillId="17" borderId="35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horizontal="center" vertical="center" wrapText="1"/>
    </xf>
    <xf numFmtId="1" fontId="21" fillId="13" borderId="11" xfId="0" applyNumberFormat="1" applyFont="1" applyFill="1" applyBorder="1" applyAlignment="1">
      <alignment horizontal="center" vertical="center" wrapText="1"/>
    </xf>
    <xf numFmtId="1" fontId="21" fillId="13" borderId="12" xfId="0" applyNumberFormat="1" applyFont="1" applyFill="1" applyBorder="1" applyAlignment="1">
      <alignment horizontal="center" vertical="center" wrapText="1"/>
    </xf>
    <xf numFmtId="166" fontId="17" fillId="14" borderId="11" xfId="0" applyNumberFormat="1" applyFont="1" applyFill="1" applyBorder="1" applyAlignment="1">
      <alignment horizontal="center" vertical="center" wrapText="1"/>
    </xf>
    <xf numFmtId="166" fontId="17" fillId="14" borderId="12" xfId="0" applyNumberFormat="1" applyFont="1" applyFill="1" applyBorder="1" applyAlignment="1">
      <alignment horizontal="center" vertical="center" wrapText="1"/>
    </xf>
    <xf numFmtId="166" fontId="17" fillId="15" borderId="11" xfId="0" applyNumberFormat="1" applyFont="1" applyFill="1" applyBorder="1" applyAlignment="1">
      <alignment horizontal="center" vertical="center" wrapText="1"/>
    </xf>
    <xf numFmtId="166" fontId="17" fillId="15" borderId="12" xfId="0" applyNumberFormat="1" applyFont="1" applyFill="1" applyBorder="1" applyAlignment="1">
      <alignment horizontal="center" vertical="center" wrapText="1"/>
    </xf>
    <xf numFmtId="1" fontId="17" fillId="14" borderId="7" xfId="0" applyNumberFormat="1" applyFont="1" applyFill="1" applyBorder="1" applyAlignment="1">
      <alignment horizontal="center" vertical="center" wrapText="1"/>
    </xf>
    <xf numFmtId="1" fontId="17" fillId="14" borderId="8" xfId="0" applyNumberFormat="1" applyFont="1" applyFill="1" applyBorder="1" applyAlignment="1">
      <alignment horizontal="center" vertical="center" wrapText="1"/>
    </xf>
    <xf numFmtId="166" fontId="22" fillId="14" borderId="7" xfId="0" applyNumberFormat="1" applyFont="1" applyFill="1" applyBorder="1" applyAlignment="1">
      <alignment horizontal="center" vertical="center" wrapText="1"/>
    </xf>
    <xf numFmtId="166" fontId="22" fillId="14" borderId="8" xfId="0" applyNumberFormat="1" applyFont="1" applyFill="1" applyBorder="1" applyAlignment="1">
      <alignment horizontal="center" vertical="center" wrapText="1"/>
    </xf>
    <xf numFmtId="16" fontId="17" fillId="15" borderId="16" xfId="0" applyNumberFormat="1" applyFont="1" applyFill="1" applyBorder="1" applyAlignment="1">
      <alignment horizontal="center" vertical="center" wrapText="1"/>
    </xf>
    <xf numFmtId="16" fontId="17" fillId="15" borderId="17" xfId="0" applyNumberFormat="1" applyFont="1" applyFill="1" applyBorder="1" applyAlignment="1">
      <alignment horizontal="center" vertical="center" wrapText="1"/>
    </xf>
    <xf numFmtId="1" fontId="17" fillId="15" borderId="7" xfId="0" applyNumberFormat="1" applyFont="1" applyFill="1" applyBorder="1" applyAlignment="1">
      <alignment horizontal="center" vertical="center" wrapText="1"/>
    </xf>
    <xf numFmtId="1" fontId="17" fillId="15" borderId="8" xfId="0" applyNumberFormat="1" applyFont="1" applyFill="1" applyBorder="1" applyAlignment="1">
      <alignment horizontal="center" vertical="center" wrapText="1"/>
    </xf>
    <xf numFmtId="166" fontId="22" fillId="15" borderId="7" xfId="0" applyNumberFormat="1" applyFont="1" applyFill="1" applyBorder="1" applyAlignment="1">
      <alignment horizontal="center" vertical="center" wrapText="1"/>
    </xf>
    <xf numFmtId="166" fontId="22" fillId="15" borderId="8" xfId="0" applyNumberFormat="1" applyFont="1" applyFill="1" applyBorder="1" applyAlignment="1">
      <alignment horizontal="center" vertical="center" wrapText="1"/>
    </xf>
    <xf numFmtId="49" fontId="18" fillId="18" borderId="34" xfId="0" applyNumberFormat="1" applyFont="1" applyFill="1" applyBorder="1" applyAlignment="1">
      <alignment horizontal="left" vertical="center" wrapText="1"/>
    </xf>
    <xf numFmtId="49" fontId="18" fillId="18" borderId="35" xfId="0" applyNumberFormat="1" applyFont="1" applyFill="1" applyBorder="1" applyAlignment="1">
      <alignment horizontal="left" vertical="center" wrapText="1"/>
    </xf>
    <xf numFmtId="49" fontId="18" fillId="17" borderId="34" xfId="0" applyNumberFormat="1" applyFont="1" applyFill="1" applyBorder="1" applyAlignment="1">
      <alignment vertical="center" wrapText="1"/>
    </xf>
    <xf numFmtId="49" fontId="18" fillId="17" borderId="36" xfId="0" applyNumberFormat="1" applyFont="1" applyFill="1" applyBorder="1" applyAlignment="1">
      <alignment vertical="center" wrapText="1"/>
    </xf>
    <xf numFmtId="49" fontId="18" fillId="17" borderId="35" xfId="0" applyNumberFormat="1" applyFont="1" applyFill="1" applyBorder="1" applyAlignment="1">
      <alignment vertical="center" wrapText="1"/>
    </xf>
    <xf numFmtId="166" fontId="4" fillId="19" borderId="5" xfId="0" applyNumberFormat="1" applyFont="1" applyFill="1" applyBorder="1" applyAlignment="1">
      <alignment horizontal="center" vertical="center" wrapText="1"/>
    </xf>
    <xf numFmtId="166" fontId="4" fillId="19" borderId="0" xfId="0" applyNumberFormat="1" applyFont="1" applyFill="1" applyBorder="1" applyAlignment="1">
      <alignment horizontal="center" vertical="center" wrapText="1"/>
    </xf>
    <xf numFmtId="166" fontId="2" fillId="19" borderId="25" xfId="1" applyNumberFormat="1" applyFont="1" applyFill="1" applyBorder="1" applyAlignment="1">
      <alignment horizontal="center" vertical="center"/>
    </xf>
    <xf numFmtId="0" fontId="18" fillId="19" borderId="3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  <colors>
    <mruColors>
      <color rgb="FFCCFF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Z202"/>
  <sheetViews>
    <sheetView zoomScale="75" workbookViewId="0">
      <pane xSplit="5" ySplit="2" topLeftCell="AY21" activePane="bottomRight" state="frozen"/>
      <selection pane="topRight" activeCell="F1" sqref="F1"/>
      <selection pane="bottomLeft" activeCell="A3" sqref="A3"/>
      <selection pane="bottomRight" activeCell="AY24" sqref="AY24"/>
    </sheetView>
  </sheetViews>
  <sheetFormatPr defaultRowHeight="14.1" customHeight="1" x14ac:dyDescent="0.2"/>
  <cols>
    <col min="1" max="1" width="12.140625" style="27" customWidth="1"/>
    <col min="2" max="2" width="15.42578125" style="3" customWidth="1"/>
    <col min="3" max="3" width="9.140625" style="10"/>
    <col min="4" max="4" width="22.85546875" style="1" customWidth="1"/>
    <col min="5" max="5" width="49" style="4" customWidth="1"/>
    <col min="6" max="6" width="17.5703125" style="3" customWidth="1"/>
    <col min="7" max="7" width="17.7109375" style="3" customWidth="1"/>
    <col min="8" max="9" width="20" style="3" customWidth="1"/>
    <col min="10" max="10" width="10.7109375" style="11" customWidth="1"/>
    <col min="11" max="11" width="11.85546875" style="31" customWidth="1"/>
    <col min="12" max="12" width="13.42578125" style="4" customWidth="1"/>
    <col min="13" max="13" width="16.85546875" style="4" customWidth="1"/>
    <col min="14" max="14" width="12.28515625" style="29" customWidth="1"/>
    <col min="15" max="18" width="11.42578125" style="11" customWidth="1"/>
    <col min="19" max="28" width="11" style="11" customWidth="1"/>
    <col min="29" max="32" width="12.5703125" style="11" customWidth="1"/>
    <col min="33" max="33" width="13.7109375" style="11" customWidth="1"/>
    <col min="34" max="34" width="10.85546875" style="11" customWidth="1"/>
    <col min="35" max="35" width="11.85546875" style="11" customWidth="1"/>
    <col min="36" max="50" width="10.85546875" style="11" customWidth="1"/>
    <col min="51" max="51" width="85.7109375" style="2" customWidth="1"/>
    <col min="52" max="52" width="121.28515625" style="2" customWidth="1"/>
    <col min="53" max="53" width="75.42578125" style="2" customWidth="1"/>
    <col min="54" max="16384" width="9.140625" style="2"/>
  </cols>
  <sheetData>
    <row r="1" spans="1:52" s="30" customFormat="1" ht="45" customHeight="1" x14ac:dyDescent="0.2">
      <c r="A1" s="285" t="s">
        <v>147</v>
      </c>
      <c r="B1" s="287" t="s">
        <v>472</v>
      </c>
      <c r="C1" s="289" t="s">
        <v>534</v>
      </c>
      <c r="D1" s="294">
        <v>41499</v>
      </c>
      <c r="E1" s="294"/>
      <c r="F1" s="300" t="s">
        <v>421</v>
      </c>
      <c r="G1" s="300" t="s">
        <v>422</v>
      </c>
      <c r="H1" s="298" t="s">
        <v>508</v>
      </c>
      <c r="I1" s="298" t="s">
        <v>527</v>
      </c>
      <c r="J1" s="302" t="s">
        <v>148</v>
      </c>
      <c r="K1" s="303"/>
      <c r="L1" s="295" t="s">
        <v>152</v>
      </c>
      <c r="M1" s="296"/>
      <c r="N1" s="297"/>
      <c r="O1" s="186" t="s">
        <v>440</v>
      </c>
      <c r="P1" s="187"/>
      <c r="Q1" s="187"/>
      <c r="R1" s="187"/>
      <c r="S1" s="304" t="s">
        <v>309</v>
      </c>
      <c r="T1" s="305"/>
      <c r="U1" s="305"/>
      <c r="V1" s="305"/>
      <c r="W1" s="305"/>
      <c r="X1" s="306"/>
      <c r="Y1" s="291" t="s">
        <v>498</v>
      </c>
      <c r="Z1" s="292"/>
      <c r="AA1" s="292"/>
      <c r="AB1" s="293"/>
      <c r="AC1" s="308" t="s">
        <v>560</v>
      </c>
      <c r="AD1" s="309"/>
      <c r="AE1" s="308" t="s">
        <v>561</v>
      </c>
      <c r="AF1" s="309"/>
      <c r="AG1" s="310" t="s">
        <v>441</v>
      </c>
      <c r="AH1" s="311"/>
      <c r="AI1" s="311"/>
      <c r="AJ1" s="311"/>
      <c r="AK1" s="311"/>
      <c r="AL1" s="311"/>
      <c r="AM1" s="311"/>
      <c r="AN1" s="312"/>
      <c r="AO1" s="308" t="s">
        <v>499</v>
      </c>
      <c r="AP1" s="309"/>
      <c r="AQ1" s="310" t="s">
        <v>500</v>
      </c>
      <c r="AR1" s="312"/>
      <c r="AS1" s="308" t="s">
        <v>562</v>
      </c>
      <c r="AT1" s="309"/>
      <c r="AU1" s="310" t="s">
        <v>559</v>
      </c>
      <c r="AV1" s="312"/>
      <c r="AW1" s="308" t="s">
        <v>501</v>
      </c>
      <c r="AX1" s="309"/>
      <c r="AY1" s="300" t="s">
        <v>471</v>
      </c>
      <c r="AZ1" s="300" t="s">
        <v>510</v>
      </c>
    </row>
    <row r="2" spans="1:52" s="11" customFormat="1" ht="63" customHeight="1" thickBot="1" x14ac:dyDescent="0.25">
      <c r="A2" s="286"/>
      <c r="B2" s="288"/>
      <c r="C2" s="290"/>
      <c r="D2" s="98" t="s">
        <v>14</v>
      </c>
      <c r="E2" s="98" t="s">
        <v>74</v>
      </c>
      <c r="F2" s="301"/>
      <c r="G2" s="301"/>
      <c r="H2" s="299"/>
      <c r="I2" s="299"/>
      <c r="J2" s="192" t="s">
        <v>227</v>
      </c>
      <c r="K2" s="193" t="s">
        <v>513</v>
      </c>
      <c r="L2" s="107" t="s">
        <v>226</v>
      </c>
      <c r="M2" s="108" t="s">
        <v>225</v>
      </c>
      <c r="N2" s="109" t="s">
        <v>160</v>
      </c>
      <c r="O2" s="112" t="s">
        <v>228</v>
      </c>
      <c r="P2" s="113" t="s">
        <v>229</v>
      </c>
      <c r="Q2" s="12" t="s">
        <v>232</v>
      </c>
      <c r="R2" s="13" t="s">
        <v>235</v>
      </c>
      <c r="S2" s="110" t="s">
        <v>240</v>
      </c>
      <c r="T2" s="111" t="s">
        <v>241</v>
      </c>
      <c r="U2" s="14" t="s">
        <v>232</v>
      </c>
      <c r="V2" s="26" t="s">
        <v>233</v>
      </c>
      <c r="W2" s="14" t="s">
        <v>516</v>
      </c>
      <c r="X2" s="14" t="s">
        <v>231</v>
      </c>
      <c r="Y2" s="112" t="s">
        <v>228</v>
      </c>
      <c r="Z2" s="113" t="s">
        <v>229</v>
      </c>
      <c r="AA2" s="12" t="s">
        <v>232</v>
      </c>
      <c r="AB2" s="13" t="s">
        <v>235</v>
      </c>
      <c r="AC2" s="112" t="s">
        <v>230</v>
      </c>
      <c r="AD2" s="113" t="s">
        <v>231</v>
      </c>
      <c r="AE2" s="112" t="s">
        <v>230</v>
      </c>
      <c r="AF2" s="113" t="s">
        <v>231</v>
      </c>
      <c r="AG2" s="110" t="s">
        <v>228</v>
      </c>
      <c r="AH2" s="14" t="s">
        <v>229</v>
      </c>
      <c r="AI2" s="110" t="s">
        <v>234</v>
      </c>
      <c r="AJ2" s="111" t="s">
        <v>231</v>
      </c>
      <c r="AK2" s="110" t="s">
        <v>232</v>
      </c>
      <c r="AL2" s="111" t="s">
        <v>235</v>
      </c>
      <c r="AM2" s="110" t="s">
        <v>238</v>
      </c>
      <c r="AN2" s="111" t="s">
        <v>239</v>
      </c>
      <c r="AO2" s="12" t="s">
        <v>228</v>
      </c>
      <c r="AP2" s="12" t="s">
        <v>229</v>
      </c>
      <c r="AQ2" s="110" t="s">
        <v>228</v>
      </c>
      <c r="AR2" s="111" t="s">
        <v>229</v>
      </c>
      <c r="AS2" s="12" t="s">
        <v>228</v>
      </c>
      <c r="AT2" s="12" t="s">
        <v>229</v>
      </c>
      <c r="AU2" s="110" t="s">
        <v>228</v>
      </c>
      <c r="AV2" s="111" t="s">
        <v>229</v>
      </c>
      <c r="AW2" s="12" t="s">
        <v>228</v>
      </c>
      <c r="AX2" s="113" t="s">
        <v>229</v>
      </c>
      <c r="AY2" s="301" t="s">
        <v>471</v>
      </c>
      <c r="AZ2" s="301" t="s">
        <v>471</v>
      </c>
    </row>
    <row r="3" spans="1:52" s="122" customFormat="1" ht="11.25" customHeight="1" thickTop="1" x14ac:dyDescent="0.2">
      <c r="A3" s="121"/>
      <c r="B3" s="121"/>
      <c r="C3" s="121"/>
      <c r="D3" s="121"/>
      <c r="E3" s="121"/>
      <c r="F3" s="121"/>
      <c r="G3" s="121"/>
      <c r="H3" s="156"/>
      <c r="I3" s="156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83"/>
      <c r="AP3" s="183"/>
      <c r="AQ3" s="183"/>
      <c r="AR3" s="183"/>
      <c r="AS3" s="183"/>
      <c r="AT3" s="183"/>
      <c r="AU3" s="183"/>
      <c r="AV3" s="183"/>
      <c r="AW3" s="183"/>
      <c r="AX3" s="183"/>
    </row>
    <row r="4" spans="1:52" s="62" customFormat="1" ht="15" customHeight="1" x14ac:dyDescent="0.2">
      <c r="A4" s="116"/>
      <c r="B4" s="71"/>
      <c r="C4" s="72"/>
      <c r="D4" s="73"/>
      <c r="E4" s="73"/>
      <c r="F4" s="71"/>
      <c r="G4" s="73"/>
      <c r="H4" s="71"/>
      <c r="I4" s="71"/>
      <c r="J4" s="67"/>
      <c r="K4" s="74"/>
      <c r="L4" s="96"/>
      <c r="M4" s="96"/>
      <c r="N4" s="74"/>
      <c r="O4" s="67"/>
      <c r="P4" s="67"/>
      <c r="Q4" s="67"/>
      <c r="R4" s="66"/>
      <c r="S4" s="67"/>
      <c r="T4" s="67"/>
      <c r="U4" s="67"/>
      <c r="V4" s="67"/>
      <c r="W4" s="67"/>
      <c r="X4" s="67"/>
      <c r="Y4" s="67"/>
      <c r="Z4" s="67"/>
      <c r="AA4" s="66"/>
      <c r="AB4" s="66"/>
      <c r="AC4" s="66"/>
      <c r="AD4" s="66"/>
      <c r="AE4" s="66"/>
      <c r="AF4" s="66"/>
      <c r="AG4" s="67"/>
      <c r="AH4" s="67"/>
      <c r="AI4" s="67"/>
      <c r="AJ4" s="67"/>
      <c r="AK4" s="67"/>
      <c r="AL4" s="67"/>
      <c r="AM4" s="67"/>
      <c r="AN4" s="67"/>
    </row>
    <row r="5" spans="1:52" s="62" customFormat="1" ht="15" customHeight="1" x14ac:dyDescent="0.2">
      <c r="A5" s="116"/>
      <c r="B5" s="64" t="s">
        <v>326</v>
      </c>
      <c r="C5" s="64" t="s">
        <v>514</v>
      </c>
      <c r="D5" s="73" t="s">
        <v>369</v>
      </c>
      <c r="E5" s="73" t="s">
        <v>370</v>
      </c>
      <c r="F5" s="71" t="s">
        <v>361</v>
      </c>
      <c r="G5" s="203" t="s">
        <v>533</v>
      </c>
      <c r="H5" s="71" t="s">
        <v>361</v>
      </c>
      <c r="I5" s="202" t="s">
        <v>532</v>
      </c>
      <c r="J5" s="117" t="s">
        <v>243</v>
      </c>
      <c r="K5" s="74"/>
      <c r="L5" s="96"/>
      <c r="M5" s="96"/>
      <c r="N5" s="74"/>
      <c r="O5" s="67">
        <v>14</v>
      </c>
      <c r="P5" s="67"/>
      <c r="Q5" s="67">
        <v>1</v>
      </c>
      <c r="R5" s="66"/>
      <c r="S5" s="67">
        <v>14</v>
      </c>
      <c r="T5" s="67"/>
      <c r="U5" s="67">
        <v>1</v>
      </c>
      <c r="V5" s="67"/>
      <c r="W5" s="67">
        <v>1</v>
      </c>
      <c r="X5" s="67"/>
      <c r="Y5" s="67">
        <v>14</v>
      </c>
      <c r="Z5" s="67"/>
      <c r="AA5" s="66">
        <v>1</v>
      </c>
      <c r="AB5" s="66"/>
      <c r="AC5" s="66">
        <v>1</v>
      </c>
      <c r="AD5" s="66"/>
      <c r="AE5" s="66">
        <v>1</v>
      </c>
      <c r="AF5" s="66"/>
      <c r="AG5" s="67">
        <v>14</v>
      </c>
      <c r="AH5" s="67"/>
      <c r="AI5" s="67">
        <v>1</v>
      </c>
      <c r="AJ5" s="67"/>
      <c r="AK5" s="67">
        <v>1</v>
      </c>
      <c r="AL5" s="67"/>
      <c r="AM5" s="67">
        <v>1</v>
      </c>
      <c r="AN5" s="67"/>
      <c r="AO5" s="67">
        <v>14</v>
      </c>
      <c r="AQ5" s="67">
        <v>14</v>
      </c>
      <c r="AS5" s="62">
        <v>14</v>
      </c>
      <c r="AW5" s="67">
        <v>14</v>
      </c>
    </row>
    <row r="6" spans="1:52" s="62" customFormat="1" ht="15" customHeight="1" x14ac:dyDescent="0.2">
      <c r="A6" s="116"/>
      <c r="B6" s="64" t="s">
        <v>326</v>
      </c>
      <c r="C6" s="64" t="s">
        <v>514</v>
      </c>
      <c r="D6" s="73" t="s">
        <v>52</v>
      </c>
      <c r="E6" s="73" t="s">
        <v>218</v>
      </c>
      <c r="F6" s="64" t="s">
        <v>128</v>
      </c>
      <c r="G6" s="203" t="s">
        <v>512</v>
      </c>
      <c r="H6" s="71" t="s">
        <v>363</v>
      </c>
      <c r="I6" s="202" t="s">
        <v>528</v>
      </c>
      <c r="J6" s="117" t="s">
        <v>243</v>
      </c>
      <c r="K6" s="74"/>
      <c r="L6" s="96"/>
      <c r="M6" s="96"/>
      <c r="N6" s="74"/>
      <c r="O6" s="67">
        <v>18</v>
      </c>
      <c r="P6" s="67"/>
      <c r="Q6" s="67">
        <v>1</v>
      </c>
      <c r="R6" s="66"/>
      <c r="S6" s="67">
        <v>18</v>
      </c>
      <c r="T6" s="67"/>
      <c r="U6" s="67">
        <v>1</v>
      </c>
      <c r="V6" s="67"/>
      <c r="W6" s="67">
        <v>1</v>
      </c>
      <c r="X6" s="67"/>
      <c r="Y6" s="67">
        <v>18</v>
      </c>
      <c r="Z6" s="67"/>
      <c r="AA6" s="66">
        <v>1</v>
      </c>
      <c r="AB6" s="66"/>
      <c r="AC6" s="66">
        <v>1</v>
      </c>
      <c r="AD6" s="66"/>
      <c r="AE6" s="66">
        <v>1</v>
      </c>
      <c r="AF6" s="66"/>
      <c r="AG6" s="67">
        <v>18</v>
      </c>
      <c r="AH6" s="67"/>
      <c r="AI6" s="67">
        <v>1</v>
      </c>
      <c r="AJ6" s="67"/>
      <c r="AK6" s="67">
        <v>1</v>
      </c>
      <c r="AL6" s="67"/>
      <c r="AM6" s="67">
        <v>1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</row>
    <row r="7" spans="1:52" s="62" customFormat="1" ht="15" customHeight="1" x14ac:dyDescent="0.2">
      <c r="A7" s="69"/>
      <c r="B7" s="69" t="s">
        <v>326</v>
      </c>
      <c r="C7" s="69"/>
      <c r="D7" s="69"/>
      <c r="E7" s="69" t="s">
        <v>354</v>
      </c>
      <c r="F7" s="69"/>
      <c r="G7" s="69"/>
      <c r="H7" s="69"/>
      <c r="I7" s="69"/>
      <c r="J7" s="69"/>
      <c r="K7" s="69"/>
      <c r="L7" s="69"/>
      <c r="M7" s="69"/>
      <c r="N7" s="69"/>
      <c r="O7" s="70">
        <f t="shared" ref="O7:AX7" si="0">SUM(O5:O6)</f>
        <v>32</v>
      </c>
      <c r="P7" s="70">
        <f t="shared" si="0"/>
        <v>0</v>
      </c>
      <c r="Q7" s="70">
        <f t="shared" si="0"/>
        <v>2</v>
      </c>
      <c r="R7" s="70">
        <f t="shared" si="0"/>
        <v>0</v>
      </c>
      <c r="S7" s="70">
        <f t="shared" si="0"/>
        <v>32</v>
      </c>
      <c r="T7" s="70">
        <f t="shared" si="0"/>
        <v>0</v>
      </c>
      <c r="U7" s="70">
        <f t="shared" si="0"/>
        <v>2</v>
      </c>
      <c r="V7" s="70">
        <f t="shared" si="0"/>
        <v>0</v>
      </c>
      <c r="W7" s="70">
        <f t="shared" si="0"/>
        <v>2</v>
      </c>
      <c r="X7" s="70">
        <f t="shared" si="0"/>
        <v>0</v>
      </c>
      <c r="Y7" s="70">
        <f t="shared" si="0"/>
        <v>32</v>
      </c>
      <c r="Z7" s="70">
        <f t="shared" si="0"/>
        <v>0</v>
      </c>
      <c r="AA7" s="70">
        <f t="shared" si="0"/>
        <v>2</v>
      </c>
      <c r="AB7" s="70">
        <f t="shared" si="0"/>
        <v>0</v>
      </c>
      <c r="AC7" s="70">
        <f t="shared" si="0"/>
        <v>2</v>
      </c>
      <c r="AD7" s="70">
        <f t="shared" si="0"/>
        <v>0</v>
      </c>
      <c r="AE7" s="70">
        <f t="shared" si="0"/>
        <v>2</v>
      </c>
      <c r="AF7" s="70">
        <f t="shared" si="0"/>
        <v>0</v>
      </c>
      <c r="AG7" s="70">
        <f t="shared" si="0"/>
        <v>32</v>
      </c>
      <c r="AH7" s="70">
        <f t="shared" si="0"/>
        <v>0</v>
      </c>
      <c r="AI7" s="70">
        <f t="shared" si="0"/>
        <v>2</v>
      </c>
      <c r="AJ7" s="70">
        <f t="shared" si="0"/>
        <v>0</v>
      </c>
      <c r="AK7" s="70">
        <f t="shared" si="0"/>
        <v>2</v>
      </c>
      <c r="AL7" s="70">
        <f t="shared" si="0"/>
        <v>0</v>
      </c>
      <c r="AM7" s="70">
        <f t="shared" si="0"/>
        <v>2</v>
      </c>
      <c r="AN7" s="70">
        <f t="shared" si="0"/>
        <v>0</v>
      </c>
      <c r="AO7" s="70">
        <f t="shared" si="0"/>
        <v>14</v>
      </c>
      <c r="AP7" s="70">
        <f t="shared" si="0"/>
        <v>0</v>
      </c>
      <c r="AQ7" s="70">
        <f t="shared" ref="AQ7:AR7" si="1">SUM(AQ5:AQ6)</f>
        <v>14</v>
      </c>
      <c r="AR7" s="70">
        <f t="shared" si="1"/>
        <v>0</v>
      </c>
      <c r="AS7" s="70"/>
      <c r="AT7" s="70"/>
      <c r="AU7" s="70">
        <f t="shared" si="0"/>
        <v>0</v>
      </c>
      <c r="AV7" s="70">
        <f t="shared" si="0"/>
        <v>0</v>
      </c>
      <c r="AW7" s="70">
        <f t="shared" si="0"/>
        <v>14</v>
      </c>
      <c r="AX7" s="70">
        <f t="shared" si="0"/>
        <v>0</v>
      </c>
    </row>
    <row r="8" spans="1:52" s="62" customFormat="1" ht="15" customHeight="1" x14ac:dyDescent="0.2">
      <c r="A8" s="116"/>
      <c r="B8" s="64"/>
      <c r="C8" s="65"/>
      <c r="D8" s="73"/>
      <c r="E8" s="73"/>
      <c r="F8" s="64"/>
      <c r="G8" s="71"/>
      <c r="H8" s="71"/>
      <c r="I8" s="71"/>
      <c r="J8" s="117"/>
      <c r="K8" s="74"/>
      <c r="L8" s="96"/>
      <c r="M8" s="96"/>
      <c r="N8" s="74"/>
      <c r="O8" s="67"/>
      <c r="P8" s="67"/>
      <c r="Q8" s="67"/>
      <c r="R8" s="66"/>
      <c r="S8" s="67"/>
      <c r="T8" s="67"/>
      <c r="U8" s="67"/>
      <c r="V8" s="67"/>
      <c r="W8" s="67"/>
      <c r="X8" s="67"/>
      <c r="Y8" s="67"/>
      <c r="Z8" s="67"/>
      <c r="AA8" s="66"/>
      <c r="AB8" s="66"/>
      <c r="AC8" s="66"/>
      <c r="AD8" s="66"/>
      <c r="AE8" s="66"/>
      <c r="AF8" s="66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</row>
    <row r="9" spans="1:52" s="62" customFormat="1" ht="15" customHeight="1" x14ac:dyDescent="0.2">
      <c r="A9" s="116"/>
      <c r="B9" s="64" t="s">
        <v>415</v>
      </c>
      <c r="C9" s="64" t="s">
        <v>514</v>
      </c>
      <c r="D9" s="73" t="s">
        <v>416</v>
      </c>
      <c r="E9" s="73" t="s">
        <v>417</v>
      </c>
      <c r="F9" s="71" t="s">
        <v>361</v>
      </c>
      <c r="G9" s="203" t="s">
        <v>533</v>
      </c>
      <c r="H9" s="71" t="s">
        <v>361</v>
      </c>
      <c r="I9" s="202" t="s">
        <v>532</v>
      </c>
      <c r="J9" s="117" t="s">
        <v>243</v>
      </c>
      <c r="K9" s="74"/>
      <c r="L9" s="96"/>
      <c r="M9" s="96"/>
      <c r="N9" s="74"/>
      <c r="O9" s="67">
        <v>7</v>
      </c>
      <c r="P9" s="67"/>
      <c r="Q9" s="67">
        <v>1</v>
      </c>
      <c r="R9" s="66"/>
      <c r="S9" s="67">
        <v>7</v>
      </c>
      <c r="T9" s="67"/>
      <c r="U9" s="67">
        <v>0</v>
      </c>
      <c r="V9" s="67"/>
      <c r="W9" s="67">
        <v>1</v>
      </c>
      <c r="X9" s="67"/>
      <c r="Y9" s="67">
        <v>7</v>
      </c>
      <c r="Z9" s="67"/>
      <c r="AA9" s="66">
        <v>0</v>
      </c>
      <c r="AB9" s="66"/>
      <c r="AC9" s="66">
        <v>1</v>
      </c>
      <c r="AD9" s="66"/>
      <c r="AE9" s="66">
        <v>1</v>
      </c>
      <c r="AF9" s="66"/>
      <c r="AG9" s="67">
        <v>3</v>
      </c>
      <c r="AH9" s="67"/>
      <c r="AI9" s="67">
        <v>1</v>
      </c>
      <c r="AJ9" s="67"/>
      <c r="AK9" s="67"/>
      <c r="AL9" s="67"/>
      <c r="AM9" s="67"/>
      <c r="AN9" s="67"/>
      <c r="AO9" s="67">
        <v>7</v>
      </c>
      <c r="AP9" s="67"/>
      <c r="AQ9" s="67">
        <v>7</v>
      </c>
      <c r="AR9" s="67"/>
      <c r="AS9" s="67">
        <v>7</v>
      </c>
      <c r="AT9" s="67"/>
      <c r="AU9" s="67"/>
      <c r="AV9" s="67"/>
      <c r="AW9" s="67">
        <v>7</v>
      </c>
      <c r="AX9" s="67"/>
    </row>
    <row r="10" spans="1:52" s="62" customFormat="1" ht="15" customHeight="1" x14ac:dyDescent="0.2">
      <c r="A10" s="69"/>
      <c r="B10" s="69" t="s">
        <v>415</v>
      </c>
      <c r="C10" s="69"/>
      <c r="D10" s="69"/>
      <c r="E10" s="69" t="s">
        <v>354</v>
      </c>
      <c r="F10" s="69"/>
      <c r="G10" s="69"/>
      <c r="H10" s="69"/>
      <c r="I10" s="69"/>
      <c r="J10" s="69"/>
      <c r="K10" s="69"/>
      <c r="L10" s="69"/>
      <c r="M10" s="69"/>
      <c r="N10" s="69"/>
      <c r="O10" s="70">
        <f t="shared" ref="O10:R10" si="2">SUM(O8:O9)</f>
        <v>7</v>
      </c>
      <c r="P10" s="70">
        <f t="shared" si="2"/>
        <v>0</v>
      </c>
      <c r="Q10" s="70">
        <f t="shared" si="2"/>
        <v>1</v>
      </c>
      <c r="R10" s="70">
        <f t="shared" si="2"/>
        <v>0</v>
      </c>
      <c r="S10" s="70">
        <f t="shared" ref="S10:Y10" si="3">SUM(S8:S9)</f>
        <v>7</v>
      </c>
      <c r="T10" s="70">
        <f t="shared" si="3"/>
        <v>0</v>
      </c>
      <c r="U10" s="70">
        <f t="shared" si="3"/>
        <v>0</v>
      </c>
      <c r="V10" s="70">
        <f t="shared" si="3"/>
        <v>0</v>
      </c>
      <c r="W10" s="70">
        <f t="shared" si="3"/>
        <v>1</v>
      </c>
      <c r="X10" s="70">
        <f t="shared" si="3"/>
        <v>0</v>
      </c>
      <c r="Y10" s="70">
        <f t="shared" si="3"/>
        <v>7</v>
      </c>
      <c r="Z10" s="70">
        <f t="shared" ref="Z10:AF10" si="4">SUM(Z8:Z9)</f>
        <v>0</v>
      </c>
      <c r="AA10" s="70">
        <f t="shared" si="4"/>
        <v>0</v>
      </c>
      <c r="AB10" s="70">
        <f t="shared" si="4"/>
        <v>0</v>
      </c>
      <c r="AC10" s="70">
        <f t="shared" si="4"/>
        <v>1</v>
      </c>
      <c r="AD10" s="70">
        <f t="shared" si="4"/>
        <v>0</v>
      </c>
      <c r="AE10" s="70">
        <f t="shared" si="4"/>
        <v>1</v>
      </c>
      <c r="AF10" s="70">
        <f t="shared" si="4"/>
        <v>0</v>
      </c>
      <c r="AG10" s="70">
        <f t="shared" ref="AG10" si="5">SUM(AG8:AG9)</f>
        <v>3</v>
      </c>
      <c r="AH10" s="70">
        <f t="shared" ref="AH10:AX10" si="6">SUM(AH8:AH9)</f>
        <v>0</v>
      </c>
      <c r="AI10" s="70">
        <f t="shared" si="6"/>
        <v>1</v>
      </c>
      <c r="AJ10" s="70">
        <f t="shared" si="6"/>
        <v>0</v>
      </c>
      <c r="AK10" s="70">
        <f t="shared" si="6"/>
        <v>0</v>
      </c>
      <c r="AL10" s="70">
        <f t="shared" si="6"/>
        <v>0</v>
      </c>
      <c r="AM10" s="70">
        <f t="shared" si="6"/>
        <v>0</v>
      </c>
      <c r="AN10" s="70">
        <f t="shared" si="6"/>
        <v>0</v>
      </c>
      <c r="AO10" s="70">
        <f t="shared" si="6"/>
        <v>7</v>
      </c>
      <c r="AP10" s="70">
        <f t="shared" si="6"/>
        <v>0</v>
      </c>
      <c r="AQ10" s="70">
        <f t="shared" ref="AQ10:AR10" si="7">SUM(AQ8:AQ9)</f>
        <v>7</v>
      </c>
      <c r="AR10" s="70">
        <f t="shared" si="7"/>
        <v>0</v>
      </c>
      <c r="AS10" s="70"/>
      <c r="AT10" s="70"/>
      <c r="AU10" s="70">
        <f t="shared" si="6"/>
        <v>0</v>
      </c>
      <c r="AV10" s="70">
        <f t="shared" si="6"/>
        <v>0</v>
      </c>
      <c r="AW10" s="70">
        <f t="shared" si="6"/>
        <v>7</v>
      </c>
      <c r="AX10" s="70">
        <f t="shared" si="6"/>
        <v>0</v>
      </c>
    </row>
    <row r="11" spans="1:52" s="62" customFormat="1" ht="15" customHeight="1" x14ac:dyDescent="0.2">
      <c r="A11" s="116"/>
      <c r="B11" s="64"/>
      <c r="C11" s="65"/>
      <c r="D11" s="73"/>
      <c r="E11" s="73"/>
      <c r="F11" s="64"/>
      <c r="G11" s="71"/>
      <c r="H11" s="71"/>
      <c r="I11" s="71"/>
      <c r="J11" s="117"/>
      <c r="K11" s="74"/>
      <c r="L11" s="96"/>
      <c r="M11" s="96"/>
      <c r="N11" s="74"/>
      <c r="O11" s="67"/>
      <c r="P11" s="67"/>
      <c r="Q11" s="67"/>
      <c r="R11" s="66"/>
      <c r="S11" s="67"/>
      <c r="T11" s="67"/>
      <c r="U11" s="67"/>
      <c r="V11" s="67"/>
      <c r="W11" s="67"/>
      <c r="X11" s="67"/>
      <c r="Y11" s="67"/>
      <c r="Z11" s="67"/>
      <c r="AA11" s="66"/>
      <c r="AB11" s="66"/>
      <c r="AC11" s="66"/>
      <c r="AD11" s="66"/>
      <c r="AE11" s="66"/>
      <c r="AF11" s="66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</row>
    <row r="12" spans="1:52" s="62" customFormat="1" ht="15" customHeight="1" x14ac:dyDescent="0.2">
      <c r="A12" s="75"/>
      <c r="B12" s="71" t="s">
        <v>341</v>
      </c>
      <c r="C12" s="64" t="s">
        <v>514</v>
      </c>
      <c r="D12" s="73" t="s">
        <v>318</v>
      </c>
      <c r="E12" s="73" t="s">
        <v>319</v>
      </c>
      <c r="F12" s="67" t="s">
        <v>438</v>
      </c>
      <c r="G12" s="203" t="s">
        <v>512</v>
      </c>
      <c r="H12" s="148" t="s">
        <v>363</v>
      </c>
      <c r="I12" s="202" t="s">
        <v>528</v>
      </c>
      <c r="J12" s="67" t="s">
        <v>243</v>
      </c>
      <c r="K12" s="74"/>
      <c r="L12" s="158" t="s">
        <v>419</v>
      </c>
      <c r="M12" s="114"/>
      <c r="N12" s="115"/>
      <c r="O12" s="67">
        <v>14</v>
      </c>
      <c r="P12" s="105"/>
      <c r="Q12" s="67">
        <v>1</v>
      </c>
      <c r="R12" s="105"/>
      <c r="S12" s="67">
        <v>14</v>
      </c>
      <c r="T12" s="105"/>
      <c r="U12" s="67">
        <v>1</v>
      </c>
      <c r="V12" s="67"/>
      <c r="W12" s="67">
        <v>1</v>
      </c>
      <c r="X12" s="67"/>
      <c r="Y12" s="67">
        <v>14</v>
      </c>
      <c r="Z12" s="104"/>
      <c r="AA12" s="66">
        <v>1</v>
      </c>
      <c r="AB12" s="66"/>
      <c r="AC12" s="66">
        <v>1</v>
      </c>
      <c r="AD12" s="66"/>
      <c r="AE12" s="66">
        <v>1</v>
      </c>
      <c r="AF12" s="105"/>
      <c r="AG12" s="67">
        <v>14</v>
      </c>
      <c r="AH12" s="105"/>
      <c r="AI12" s="67">
        <v>1</v>
      </c>
      <c r="AJ12" s="67"/>
      <c r="AK12" s="67">
        <v>1</v>
      </c>
      <c r="AL12" s="105"/>
      <c r="AM12" s="67">
        <v>1</v>
      </c>
      <c r="AN12" s="105"/>
      <c r="AO12" s="67"/>
      <c r="AP12" s="105"/>
      <c r="AQ12" s="67"/>
      <c r="AR12" s="105"/>
      <c r="AS12" s="105"/>
      <c r="AT12" s="105"/>
      <c r="AU12" s="105"/>
      <c r="AV12" s="105"/>
      <c r="AW12" s="67"/>
      <c r="AX12" s="105"/>
    </row>
    <row r="13" spans="1:52" s="62" customFormat="1" ht="15" customHeight="1" x14ac:dyDescent="0.2">
      <c r="A13" s="75"/>
      <c r="B13" s="71" t="s">
        <v>341</v>
      </c>
      <c r="C13" s="64" t="s">
        <v>514</v>
      </c>
      <c r="D13" s="73" t="s">
        <v>410</v>
      </c>
      <c r="E13" s="73" t="s">
        <v>411</v>
      </c>
      <c r="F13" s="71" t="s">
        <v>361</v>
      </c>
      <c r="G13" s="203" t="s">
        <v>533</v>
      </c>
      <c r="H13" s="71" t="s">
        <v>361</v>
      </c>
      <c r="I13" s="202" t="s">
        <v>532</v>
      </c>
      <c r="J13" s="117" t="s">
        <v>243</v>
      </c>
      <c r="K13" s="74"/>
      <c r="L13" s="114"/>
      <c r="M13" s="114"/>
      <c r="N13" s="115"/>
      <c r="O13" s="67">
        <v>12</v>
      </c>
      <c r="P13" s="105"/>
      <c r="Q13" s="67">
        <v>1</v>
      </c>
      <c r="R13" s="105"/>
      <c r="S13" s="67">
        <v>12</v>
      </c>
      <c r="T13" s="105"/>
      <c r="U13" s="67">
        <v>1</v>
      </c>
      <c r="V13" s="67"/>
      <c r="W13" s="67">
        <v>1</v>
      </c>
      <c r="X13" s="67"/>
      <c r="Y13" s="67">
        <v>12</v>
      </c>
      <c r="Z13" s="104"/>
      <c r="AA13" s="66">
        <v>1</v>
      </c>
      <c r="AB13" s="66"/>
      <c r="AC13" s="66">
        <v>1</v>
      </c>
      <c r="AD13" s="66"/>
      <c r="AE13" s="66">
        <v>1</v>
      </c>
      <c r="AF13" s="105"/>
      <c r="AG13" s="67">
        <v>12</v>
      </c>
      <c r="AH13" s="105"/>
      <c r="AI13" s="67">
        <v>1</v>
      </c>
      <c r="AJ13" s="67"/>
      <c r="AK13" s="67">
        <v>1</v>
      </c>
      <c r="AL13" s="105"/>
      <c r="AM13" s="67">
        <v>1</v>
      </c>
      <c r="AN13" s="67"/>
      <c r="AO13" s="67">
        <v>12</v>
      </c>
      <c r="AP13" s="105"/>
      <c r="AQ13" s="67">
        <v>12</v>
      </c>
      <c r="AR13" s="105"/>
      <c r="AS13" s="67">
        <v>12</v>
      </c>
      <c r="AT13" s="105"/>
      <c r="AU13" s="105"/>
      <c r="AV13" s="105"/>
      <c r="AW13" s="67">
        <v>12</v>
      </c>
      <c r="AX13" s="105"/>
    </row>
    <row r="14" spans="1:52" s="62" customFormat="1" ht="15" customHeight="1" x14ac:dyDescent="0.2">
      <c r="A14" s="118"/>
      <c r="B14" s="64" t="s">
        <v>341</v>
      </c>
      <c r="C14" s="64" t="s">
        <v>514</v>
      </c>
      <c r="D14" s="73" t="s">
        <v>250</v>
      </c>
      <c r="E14" s="73" t="s">
        <v>251</v>
      </c>
      <c r="F14" s="64" t="s">
        <v>128</v>
      </c>
      <c r="G14" s="71" t="s">
        <v>151</v>
      </c>
      <c r="H14" s="71" t="s">
        <v>363</v>
      </c>
      <c r="I14" s="202" t="s">
        <v>529</v>
      </c>
      <c r="J14" s="117" t="s">
        <v>243</v>
      </c>
      <c r="K14" s="74"/>
      <c r="L14" s="88"/>
      <c r="M14" s="88"/>
      <c r="N14" s="126"/>
      <c r="O14" s="67">
        <v>6</v>
      </c>
      <c r="P14" s="67"/>
      <c r="Q14" s="67">
        <v>1</v>
      </c>
      <c r="R14" s="66"/>
      <c r="S14" s="67">
        <v>6</v>
      </c>
      <c r="T14" s="67"/>
      <c r="U14" s="67">
        <v>1</v>
      </c>
      <c r="V14" s="67"/>
      <c r="W14" s="67">
        <v>0</v>
      </c>
      <c r="X14" s="67"/>
      <c r="Y14" s="67">
        <v>6</v>
      </c>
      <c r="Z14" s="67"/>
      <c r="AA14" s="66">
        <v>1</v>
      </c>
      <c r="AB14" s="66"/>
      <c r="AC14" s="66">
        <v>0</v>
      </c>
      <c r="AD14" s="66"/>
      <c r="AE14" s="66">
        <v>0</v>
      </c>
      <c r="AF14" s="66"/>
      <c r="AG14" s="67">
        <v>0</v>
      </c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</row>
    <row r="15" spans="1:52" s="62" customFormat="1" ht="15" customHeight="1" x14ac:dyDescent="0.2">
      <c r="A15" s="118"/>
      <c r="B15" s="64" t="s">
        <v>341</v>
      </c>
      <c r="C15" s="64" t="s">
        <v>514</v>
      </c>
      <c r="D15" s="73" t="s">
        <v>252</v>
      </c>
      <c r="E15" s="73" t="s">
        <v>253</v>
      </c>
      <c r="F15" s="64" t="s">
        <v>128</v>
      </c>
      <c r="G15" s="71" t="s">
        <v>151</v>
      </c>
      <c r="H15" s="71" t="s">
        <v>363</v>
      </c>
      <c r="I15" s="202" t="s">
        <v>529</v>
      </c>
      <c r="J15" s="117" t="s">
        <v>243</v>
      </c>
      <c r="K15" s="74"/>
      <c r="L15" s="88"/>
      <c r="M15" s="88"/>
      <c r="N15" s="126"/>
      <c r="O15" s="67">
        <v>6</v>
      </c>
      <c r="P15" s="67"/>
      <c r="Q15" s="67">
        <v>1</v>
      </c>
      <c r="R15" s="66"/>
      <c r="S15" s="67">
        <v>6</v>
      </c>
      <c r="T15" s="67"/>
      <c r="U15" s="67">
        <v>0</v>
      </c>
      <c r="V15" s="67"/>
      <c r="W15" s="67">
        <v>1</v>
      </c>
      <c r="X15" s="67"/>
      <c r="Y15" s="67">
        <v>6</v>
      </c>
      <c r="Z15" s="67"/>
      <c r="AA15" s="66">
        <v>0</v>
      </c>
      <c r="AB15" s="66"/>
      <c r="AC15" s="66">
        <v>1</v>
      </c>
      <c r="AD15" s="66"/>
      <c r="AE15" s="66">
        <v>1</v>
      </c>
      <c r="AF15" s="66"/>
      <c r="AG15" s="67">
        <v>0</v>
      </c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</row>
    <row r="16" spans="1:52" s="62" customFormat="1" ht="15" customHeight="1" x14ac:dyDescent="0.2">
      <c r="A16" s="69"/>
      <c r="B16" s="69" t="s">
        <v>341</v>
      </c>
      <c r="C16" s="69"/>
      <c r="D16" s="69"/>
      <c r="E16" s="69" t="s">
        <v>354</v>
      </c>
      <c r="F16" s="69"/>
      <c r="G16" s="69"/>
      <c r="H16" s="69"/>
      <c r="I16" s="69"/>
      <c r="J16" s="69"/>
      <c r="K16" s="69"/>
      <c r="L16" s="69"/>
      <c r="M16" s="69"/>
      <c r="N16" s="69"/>
      <c r="O16" s="70">
        <f>SUM(O12:O15)</f>
        <v>38</v>
      </c>
      <c r="P16" s="70">
        <f t="shared" ref="P16:AX16" si="8">SUM(P12:P15)</f>
        <v>0</v>
      </c>
      <c r="Q16" s="70">
        <f t="shared" si="8"/>
        <v>4</v>
      </c>
      <c r="R16" s="70">
        <f t="shared" si="8"/>
        <v>0</v>
      </c>
      <c r="S16" s="70">
        <f>SUM(S12:S15)</f>
        <v>38</v>
      </c>
      <c r="T16" s="70">
        <f t="shared" si="8"/>
        <v>0</v>
      </c>
      <c r="U16" s="70">
        <f t="shared" si="8"/>
        <v>3</v>
      </c>
      <c r="V16" s="70">
        <f t="shared" si="8"/>
        <v>0</v>
      </c>
      <c r="W16" s="70">
        <f t="shared" si="8"/>
        <v>3</v>
      </c>
      <c r="X16" s="70">
        <f t="shared" si="8"/>
        <v>0</v>
      </c>
      <c r="Y16" s="70">
        <f>SUM(Y12:Y15)</f>
        <v>38</v>
      </c>
      <c r="Z16" s="70">
        <f t="shared" si="8"/>
        <v>0</v>
      </c>
      <c r="AA16" s="70">
        <f t="shared" si="8"/>
        <v>3</v>
      </c>
      <c r="AB16" s="70">
        <f t="shared" si="8"/>
        <v>0</v>
      </c>
      <c r="AC16" s="70">
        <f t="shared" si="8"/>
        <v>3</v>
      </c>
      <c r="AD16" s="70">
        <f t="shared" si="8"/>
        <v>0</v>
      </c>
      <c r="AE16" s="70">
        <f>SUM(AE12:AE15)</f>
        <v>3</v>
      </c>
      <c r="AF16" s="70">
        <f>SUM(AF12:AF15)</f>
        <v>0</v>
      </c>
      <c r="AG16" s="70">
        <f>SUM(AG12:AG15)</f>
        <v>26</v>
      </c>
      <c r="AH16" s="70">
        <f t="shared" si="8"/>
        <v>0</v>
      </c>
      <c r="AI16" s="70">
        <f t="shared" si="8"/>
        <v>2</v>
      </c>
      <c r="AJ16" s="70">
        <f t="shared" si="8"/>
        <v>0</v>
      </c>
      <c r="AK16" s="70">
        <f t="shared" si="8"/>
        <v>2</v>
      </c>
      <c r="AL16" s="70">
        <f t="shared" si="8"/>
        <v>0</v>
      </c>
      <c r="AM16" s="70">
        <f t="shared" si="8"/>
        <v>2</v>
      </c>
      <c r="AN16" s="70">
        <f t="shared" si="8"/>
        <v>0</v>
      </c>
      <c r="AO16" s="70">
        <f t="shared" si="8"/>
        <v>12</v>
      </c>
      <c r="AP16" s="70">
        <f t="shared" si="8"/>
        <v>0</v>
      </c>
      <c r="AQ16" s="70">
        <f t="shared" ref="AQ16:AR16" si="9">SUM(AQ12:AQ15)</f>
        <v>12</v>
      </c>
      <c r="AR16" s="70">
        <f t="shared" si="9"/>
        <v>0</v>
      </c>
      <c r="AS16" s="70"/>
      <c r="AT16" s="70"/>
      <c r="AU16" s="70">
        <f t="shared" si="8"/>
        <v>0</v>
      </c>
      <c r="AV16" s="70">
        <f t="shared" si="8"/>
        <v>0</v>
      </c>
      <c r="AW16" s="70">
        <f t="shared" si="8"/>
        <v>12</v>
      </c>
      <c r="AX16" s="70">
        <f t="shared" si="8"/>
        <v>0</v>
      </c>
    </row>
    <row r="17" spans="1:51" s="62" customFormat="1" ht="15" customHeight="1" x14ac:dyDescent="0.2">
      <c r="A17" s="118"/>
      <c r="B17" s="64"/>
      <c r="C17" s="64"/>
      <c r="D17" s="73"/>
      <c r="E17" s="73"/>
      <c r="F17" s="64"/>
      <c r="G17" s="71"/>
      <c r="H17" s="71"/>
      <c r="I17" s="71"/>
      <c r="J17" s="67"/>
      <c r="K17" s="74"/>
      <c r="L17" s="88"/>
      <c r="M17" s="88"/>
      <c r="N17" s="126"/>
      <c r="O17" s="67"/>
      <c r="P17" s="67"/>
      <c r="Q17" s="67"/>
      <c r="R17" s="66"/>
      <c r="S17" s="67"/>
      <c r="T17" s="67"/>
      <c r="U17" s="67"/>
      <c r="V17" s="67"/>
      <c r="W17" s="67"/>
      <c r="X17" s="67"/>
      <c r="Y17" s="67"/>
      <c r="Z17" s="67"/>
      <c r="AA17" s="66"/>
      <c r="AB17" s="66"/>
      <c r="AC17" s="66"/>
      <c r="AD17" s="66"/>
      <c r="AE17" s="66"/>
      <c r="AF17" s="66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</row>
    <row r="18" spans="1:51" s="62" customFormat="1" ht="15" customHeight="1" x14ac:dyDescent="0.2">
      <c r="A18" s="116"/>
      <c r="B18" s="71" t="s">
        <v>339</v>
      </c>
      <c r="C18" s="64" t="s">
        <v>514</v>
      </c>
      <c r="D18" s="73" t="s">
        <v>392</v>
      </c>
      <c r="E18" s="73" t="s">
        <v>391</v>
      </c>
      <c r="F18" s="71" t="s">
        <v>361</v>
      </c>
      <c r="G18" s="203" t="s">
        <v>512</v>
      </c>
      <c r="H18" s="148" t="s">
        <v>361</v>
      </c>
      <c r="I18" s="202" t="s">
        <v>528</v>
      </c>
      <c r="J18" s="117" t="s">
        <v>243</v>
      </c>
      <c r="K18" s="189">
        <v>5510</v>
      </c>
      <c r="L18" s="96"/>
      <c r="M18" s="96"/>
      <c r="N18" s="74"/>
      <c r="O18" s="67">
        <v>14</v>
      </c>
      <c r="P18" s="67"/>
      <c r="Q18" s="67">
        <v>1</v>
      </c>
      <c r="R18" s="66"/>
      <c r="S18" s="67">
        <v>14</v>
      </c>
      <c r="T18" s="67"/>
      <c r="U18" s="67">
        <v>1</v>
      </c>
      <c r="V18" s="67"/>
      <c r="W18" s="67">
        <v>1</v>
      </c>
      <c r="X18" s="67"/>
      <c r="Y18" s="67">
        <v>14</v>
      </c>
      <c r="Z18" s="67"/>
      <c r="AA18" s="66">
        <v>1</v>
      </c>
      <c r="AB18" s="66"/>
      <c r="AC18" s="66">
        <v>1</v>
      </c>
      <c r="AD18" s="66"/>
      <c r="AE18" s="66">
        <v>1</v>
      </c>
      <c r="AF18" s="66"/>
      <c r="AG18" s="67">
        <v>14</v>
      </c>
      <c r="AH18" s="67"/>
      <c r="AI18" s="67">
        <v>1</v>
      </c>
      <c r="AJ18" s="67"/>
      <c r="AK18" s="67">
        <v>1</v>
      </c>
      <c r="AL18" s="67"/>
      <c r="AM18" s="67">
        <v>1</v>
      </c>
      <c r="AN18" s="67"/>
      <c r="AO18" s="67">
        <v>14</v>
      </c>
      <c r="AP18" s="67"/>
      <c r="AQ18" s="67">
        <v>14</v>
      </c>
      <c r="AR18" s="67"/>
      <c r="AS18" s="67"/>
      <c r="AT18" s="67"/>
      <c r="AU18" s="67"/>
      <c r="AV18" s="67"/>
      <c r="AW18" s="67">
        <v>14</v>
      </c>
      <c r="AX18" s="67"/>
      <c r="AY18" s="30"/>
    </row>
    <row r="19" spans="1:51" s="62" customFormat="1" ht="15" customHeight="1" x14ac:dyDescent="0.2">
      <c r="A19" s="116"/>
      <c r="B19" s="71" t="s">
        <v>339</v>
      </c>
      <c r="C19" s="64" t="s">
        <v>514</v>
      </c>
      <c r="D19" s="73" t="s">
        <v>53</v>
      </c>
      <c r="E19" s="73" t="s">
        <v>85</v>
      </c>
      <c r="F19" s="71" t="s">
        <v>128</v>
      </c>
      <c r="G19" s="71" t="s">
        <v>151</v>
      </c>
      <c r="H19" s="71" t="s">
        <v>363</v>
      </c>
      <c r="I19" s="202" t="s">
        <v>529</v>
      </c>
      <c r="J19" s="67" t="s">
        <v>243</v>
      </c>
      <c r="K19" s="74"/>
      <c r="L19" s="96"/>
      <c r="M19" s="96"/>
      <c r="N19" s="74"/>
      <c r="O19" s="67">
        <v>6</v>
      </c>
      <c r="P19" s="67"/>
      <c r="Q19" s="67">
        <v>1</v>
      </c>
      <c r="R19" s="66"/>
      <c r="S19" s="67">
        <v>6</v>
      </c>
      <c r="T19" s="67"/>
      <c r="U19" s="67">
        <v>1</v>
      </c>
      <c r="V19" s="67"/>
      <c r="W19" s="67">
        <v>0</v>
      </c>
      <c r="X19" s="67"/>
      <c r="Y19" s="67">
        <v>6</v>
      </c>
      <c r="Z19" s="67"/>
      <c r="AA19" s="66">
        <v>1</v>
      </c>
      <c r="AB19" s="66"/>
      <c r="AC19" s="66">
        <v>0</v>
      </c>
      <c r="AD19" s="66"/>
      <c r="AE19" s="66">
        <v>0</v>
      </c>
      <c r="AF19" s="66"/>
      <c r="AG19" s="67">
        <v>0</v>
      </c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30"/>
    </row>
    <row r="20" spans="1:51" s="62" customFormat="1" ht="15" customHeight="1" x14ac:dyDescent="0.2">
      <c r="A20" s="116"/>
      <c r="B20" s="71" t="s">
        <v>339</v>
      </c>
      <c r="C20" s="64" t="s">
        <v>514</v>
      </c>
      <c r="D20" s="73" t="s">
        <v>54</v>
      </c>
      <c r="E20" s="73" t="s">
        <v>86</v>
      </c>
      <c r="F20" s="71" t="s">
        <v>418</v>
      </c>
      <c r="G20" s="71" t="s">
        <v>151</v>
      </c>
      <c r="H20" s="71" t="s">
        <v>363</v>
      </c>
      <c r="I20" s="202" t="s">
        <v>529</v>
      </c>
      <c r="J20" s="67" t="s">
        <v>243</v>
      </c>
      <c r="K20" s="74"/>
      <c r="L20" s="96"/>
      <c r="M20" s="96"/>
      <c r="N20" s="74"/>
      <c r="O20" s="67">
        <v>6</v>
      </c>
      <c r="P20" s="67"/>
      <c r="Q20" s="67">
        <v>1</v>
      </c>
      <c r="R20" s="66"/>
      <c r="S20" s="67">
        <v>6</v>
      </c>
      <c r="T20" s="67"/>
      <c r="U20" s="67">
        <v>0</v>
      </c>
      <c r="V20" s="67"/>
      <c r="W20" s="67">
        <v>1</v>
      </c>
      <c r="X20" s="67"/>
      <c r="Y20" s="67">
        <v>6</v>
      </c>
      <c r="Z20" s="67"/>
      <c r="AA20" s="66">
        <v>0</v>
      </c>
      <c r="AB20" s="66"/>
      <c r="AC20" s="66">
        <v>1</v>
      </c>
      <c r="AD20" s="66"/>
      <c r="AE20" s="66">
        <v>1</v>
      </c>
      <c r="AF20" s="66"/>
      <c r="AG20" s="67">
        <v>0</v>
      </c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</row>
    <row r="21" spans="1:51" s="62" customFormat="1" ht="15" customHeight="1" x14ac:dyDescent="0.2">
      <c r="A21" s="69"/>
      <c r="B21" s="69" t="s">
        <v>339</v>
      </c>
      <c r="C21" s="69"/>
      <c r="D21" s="69"/>
      <c r="E21" s="69" t="s">
        <v>354</v>
      </c>
      <c r="F21" s="69"/>
      <c r="G21" s="69"/>
      <c r="H21" s="69"/>
      <c r="I21" s="69"/>
      <c r="J21" s="69"/>
      <c r="K21" s="69"/>
      <c r="L21" s="69"/>
      <c r="M21" s="69"/>
      <c r="N21" s="69"/>
      <c r="O21" s="70">
        <f t="shared" ref="O21:S21" si="10">SUM(O18:O20)</f>
        <v>26</v>
      </c>
      <c r="P21" s="70">
        <f t="shared" si="10"/>
        <v>0</v>
      </c>
      <c r="Q21" s="70">
        <f t="shared" si="10"/>
        <v>3</v>
      </c>
      <c r="R21" s="70">
        <f t="shared" si="10"/>
        <v>0</v>
      </c>
      <c r="S21" s="70">
        <f t="shared" si="10"/>
        <v>26</v>
      </c>
      <c r="T21" s="70">
        <f t="shared" ref="T21:AX21" si="11">SUM(T18:T20)</f>
        <v>0</v>
      </c>
      <c r="U21" s="70">
        <f t="shared" si="11"/>
        <v>2</v>
      </c>
      <c r="V21" s="70">
        <f t="shared" si="11"/>
        <v>0</v>
      </c>
      <c r="W21" s="70">
        <f t="shared" si="11"/>
        <v>2</v>
      </c>
      <c r="X21" s="70">
        <f t="shared" si="11"/>
        <v>0</v>
      </c>
      <c r="Y21" s="70">
        <f t="shared" si="11"/>
        <v>26</v>
      </c>
      <c r="Z21" s="70">
        <f t="shared" si="11"/>
        <v>0</v>
      </c>
      <c r="AA21" s="70">
        <f t="shared" si="11"/>
        <v>2</v>
      </c>
      <c r="AB21" s="70">
        <f t="shared" si="11"/>
        <v>0</v>
      </c>
      <c r="AC21" s="70">
        <f t="shared" si="11"/>
        <v>2</v>
      </c>
      <c r="AD21" s="70">
        <f t="shared" si="11"/>
        <v>0</v>
      </c>
      <c r="AE21" s="70">
        <f t="shared" si="11"/>
        <v>2</v>
      </c>
      <c r="AF21" s="70">
        <f t="shared" si="11"/>
        <v>0</v>
      </c>
      <c r="AG21" s="70">
        <f t="shared" si="11"/>
        <v>14</v>
      </c>
      <c r="AH21" s="70">
        <f t="shared" si="11"/>
        <v>0</v>
      </c>
      <c r="AI21" s="70">
        <f t="shared" si="11"/>
        <v>1</v>
      </c>
      <c r="AJ21" s="70">
        <f t="shared" si="11"/>
        <v>0</v>
      </c>
      <c r="AK21" s="70">
        <f t="shared" si="11"/>
        <v>1</v>
      </c>
      <c r="AL21" s="70">
        <f t="shared" si="11"/>
        <v>0</v>
      </c>
      <c r="AM21" s="70">
        <f t="shared" si="11"/>
        <v>1</v>
      </c>
      <c r="AN21" s="70">
        <f t="shared" si="11"/>
        <v>0</v>
      </c>
      <c r="AO21" s="70">
        <f t="shared" si="11"/>
        <v>14</v>
      </c>
      <c r="AP21" s="70">
        <f t="shared" si="11"/>
        <v>0</v>
      </c>
      <c r="AQ21" s="70">
        <f t="shared" ref="AQ21:AR21" si="12">SUM(AQ18:AQ20)</f>
        <v>14</v>
      </c>
      <c r="AR21" s="70">
        <f t="shared" si="12"/>
        <v>0</v>
      </c>
      <c r="AS21" s="70"/>
      <c r="AT21" s="70"/>
      <c r="AU21" s="70">
        <f t="shared" si="11"/>
        <v>0</v>
      </c>
      <c r="AV21" s="70">
        <f t="shared" si="11"/>
        <v>0</v>
      </c>
      <c r="AW21" s="70">
        <f t="shared" si="11"/>
        <v>14</v>
      </c>
      <c r="AX21" s="70">
        <f t="shared" si="11"/>
        <v>0</v>
      </c>
    </row>
    <row r="22" spans="1:51" s="62" customFormat="1" ht="15" customHeight="1" x14ac:dyDescent="0.2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</row>
    <row r="23" spans="1:51" s="62" customFormat="1" ht="15" customHeight="1" x14ac:dyDescent="0.2">
      <c r="A23" s="75"/>
      <c r="B23" s="78" t="s">
        <v>344</v>
      </c>
      <c r="C23" s="64" t="s">
        <v>514</v>
      </c>
      <c r="D23" s="73" t="s">
        <v>187</v>
      </c>
      <c r="E23" s="73" t="s">
        <v>64</v>
      </c>
      <c r="F23" s="67" t="s">
        <v>125</v>
      </c>
      <c r="G23" s="71" t="s">
        <v>151</v>
      </c>
      <c r="H23" s="71" t="s">
        <v>363</v>
      </c>
      <c r="I23" s="202" t="s">
        <v>529</v>
      </c>
      <c r="J23" s="67" t="s">
        <v>243</v>
      </c>
      <c r="K23" s="74"/>
      <c r="L23" s="96"/>
      <c r="M23" s="96"/>
      <c r="N23" s="74"/>
      <c r="O23" s="67">
        <v>6</v>
      </c>
      <c r="P23" s="67"/>
      <c r="Q23" s="67">
        <v>1</v>
      </c>
      <c r="R23" s="66"/>
      <c r="S23" s="67">
        <v>6</v>
      </c>
      <c r="T23" s="67"/>
      <c r="U23" s="67">
        <v>1</v>
      </c>
      <c r="V23" s="67"/>
      <c r="W23" s="67">
        <v>1</v>
      </c>
      <c r="X23" s="67"/>
      <c r="Y23" s="67">
        <v>6</v>
      </c>
      <c r="Z23" s="67"/>
      <c r="AA23" s="66">
        <v>1</v>
      </c>
      <c r="AB23" s="66"/>
      <c r="AC23" s="66">
        <v>1</v>
      </c>
      <c r="AD23" s="66"/>
      <c r="AE23" s="66">
        <v>1</v>
      </c>
      <c r="AF23" s="66"/>
      <c r="AG23" s="67">
        <v>0</v>
      </c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</row>
    <row r="24" spans="1:51" s="62" customFormat="1" ht="15" customHeight="1" x14ac:dyDescent="0.2">
      <c r="A24" s="75"/>
      <c r="B24" s="71" t="s">
        <v>344</v>
      </c>
      <c r="C24" s="64" t="s">
        <v>514</v>
      </c>
      <c r="D24" s="73" t="s">
        <v>65</v>
      </c>
      <c r="E24" s="73" t="s">
        <v>66</v>
      </c>
      <c r="F24" s="71" t="s">
        <v>128</v>
      </c>
      <c r="G24" s="71" t="s">
        <v>352</v>
      </c>
      <c r="H24" s="71" t="s">
        <v>363</v>
      </c>
      <c r="I24" s="202" t="s">
        <v>530</v>
      </c>
      <c r="J24" s="67" t="s">
        <v>243</v>
      </c>
      <c r="K24" s="189">
        <v>22600</v>
      </c>
      <c r="L24" s="158" t="s">
        <v>419</v>
      </c>
      <c r="M24" s="96"/>
      <c r="N24" s="74"/>
      <c r="O24" s="67">
        <v>16</v>
      </c>
      <c r="P24" s="67"/>
      <c r="Q24" s="67">
        <v>1</v>
      </c>
      <c r="R24" s="66"/>
      <c r="S24" s="67">
        <v>16</v>
      </c>
      <c r="T24" s="67"/>
      <c r="U24" s="67">
        <v>1</v>
      </c>
      <c r="V24" s="67"/>
      <c r="W24" s="67">
        <v>1</v>
      </c>
      <c r="X24" s="67"/>
      <c r="Y24" s="67">
        <v>16</v>
      </c>
      <c r="Z24" s="67"/>
      <c r="AA24" s="66">
        <v>1</v>
      </c>
      <c r="AB24" s="66"/>
      <c r="AC24" s="66">
        <v>1</v>
      </c>
      <c r="AD24" s="66"/>
      <c r="AE24" s="66">
        <v>1</v>
      </c>
      <c r="AF24" s="66"/>
      <c r="AG24" s="67">
        <v>16</v>
      </c>
      <c r="AH24" s="67"/>
      <c r="AI24" s="67">
        <v>1</v>
      </c>
      <c r="AJ24" s="67"/>
      <c r="AK24" s="67">
        <v>1</v>
      </c>
      <c r="AL24" s="67"/>
      <c r="AM24" s="67">
        <v>1</v>
      </c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2" t="s">
        <v>597</v>
      </c>
    </row>
    <row r="25" spans="1:51" s="62" customFormat="1" ht="15" customHeight="1" x14ac:dyDescent="0.2">
      <c r="A25" s="116"/>
      <c r="B25" s="71" t="s">
        <v>344</v>
      </c>
      <c r="C25" s="64" t="s">
        <v>514</v>
      </c>
      <c r="D25" s="73" t="s">
        <v>62</v>
      </c>
      <c r="E25" s="73" t="s">
        <v>63</v>
      </c>
      <c r="F25" s="80" t="s">
        <v>412</v>
      </c>
      <c r="G25" s="203" t="s">
        <v>533</v>
      </c>
      <c r="H25" s="71" t="s">
        <v>363</v>
      </c>
      <c r="I25" s="202" t="s">
        <v>532</v>
      </c>
      <c r="J25" s="67" t="s">
        <v>243</v>
      </c>
      <c r="K25" s="74"/>
      <c r="L25" s="158" t="s">
        <v>419</v>
      </c>
      <c r="M25" s="100"/>
      <c r="N25" s="129"/>
      <c r="O25" s="66">
        <v>14</v>
      </c>
      <c r="P25" s="66"/>
      <c r="Q25" s="66">
        <v>1</v>
      </c>
      <c r="R25" s="66"/>
      <c r="S25" s="66">
        <v>14</v>
      </c>
      <c r="T25" s="67"/>
      <c r="U25" s="67">
        <v>1</v>
      </c>
      <c r="V25" s="67"/>
      <c r="W25" s="67">
        <v>1</v>
      </c>
      <c r="X25" s="67"/>
      <c r="Y25" s="66">
        <v>14</v>
      </c>
      <c r="Z25" s="67"/>
      <c r="AA25" s="66">
        <v>1</v>
      </c>
      <c r="AB25" s="66"/>
      <c r="AC25" s="66">
        <v>1</v>
      </c>
      <c r="AD25" s="66"/>
      <c r="AE25" s="66">
        <v>1</v>
      </c>
      <c r="AF25" s="66"/>
      <c r="AG25" s="66">
        <v>14</v>
      </c>
      <c r="AH25" s="67"/>
      <c r="AI25" s="67">
        <v>1</v>
      </c>
      <c r="AJ25" s="67"/>
      <c r="AK25" s="67">
        <v>1</v>
      </c>
      <c r="AL25" s="67"/>
      <c r="AM25" s="67">
        <v>1</v>
      </c>
      <c r="AN25" s="67"/>
      <c r="AO25" s="67">
        <v>14</v>
      </c>
      <c r="AP25" s="67"/>
      <c r="AQ25" s="67">
        <v>14</v>
      </c>
      <c r="AR25" s="67"/>
      <c r="AS25" s="67">
        <v>14</v>
      </c>
      <c r="AT25" s="67"/>
      <c r="AU25" s="67"/>
      <c r="AV25" s="67"/>
      <c r="AW25" s="67">
        <v>14</v>
      </c>
      <c r="AX25" s="67"/>
    </row>
    <row r="26" spans="1:51" s="62" customFormat="1" ht="15" customHeight="1" x14ac:dyDescent="0.2">
      <c r="A26" s="75"/>
      <c r="B26" s="71" t="s">
        <v>344</v>
      </c>
      <c r="C26" s="64" t="s">
        <v>514</v>
      </c>
      <c r="D26" s="73" t="s">
        <v>67</v>
      </c>
      <c r="E26" s="73" t="s">
        <v>68</v>
      </c>
      <c r="F26" s="71" t="s">
        <v>129</v>
      </c>
      <c r="G26" s="203" t="s">
        <v>533</v>
      </c>
      <c r="H26" s="71" t="s">
        <v>363</v>
      </c>
      <c r="I26" s="202" t="s">
        <v>532</v>
      </c>
      <c r="J26" s="67" t="s">
        <v>243</v>
      </c>
      <c r="K26" s="74"/>
      <c r="L26" s="96"/>
      <c r="M26" s="96"/>
      <c r="N26" s="74"/>
      <c r="O26" s="67">
        <v>18</v>
      </c>
      <c r="P26" s="67"/>
      <c r="Q26" s="67">
        <v>1</v>
      </c>
      <c r="R26" s="66"/>
      <c r="S26" s="67">
        <v>18</v>
      </c>
      <c r="T26" s="67"/>
      <c r="U26" s="67">
        <v>1</v>
      </c>
      <c r="V26" s="67"/>
      <c r="W26" s="67">
        <v>1</v>
      </c>
      <c r="X26" s="67"/>
      <c r="Y26" s="67">
        <v>18</v>
      </c>
      <c r="Z26" s="67"/>
      <c r="AA26" s="66">
        <v>1</v>
      </c>
      <c r="AB26" s="66"/>
      <c r="AC26" s="66">
        <v>1</v>
      </c>
      <c r="AD26" s="66"/>
      <c r="AE26" s="66">
        <v>1</v>
      </c>
      <c r="AF26" s="66"/>
      <c r="AG26" s="67">
        <v>18</v>
      </c>
      <c r="AH26" s="67"/>
      <c r="AI26" s="67">
        <v>1</v>
      </c>
      <c r="AJ26" s="67"/>
      <c r="AK26" s="67">
        <v>1</v>
      </c>
      <c r="AL26" s="67"/>
      <c r="AM26" s="67">
        <v>1</v>
      </c>
      <c r="AN26" s="67"/>
      <c r="AO26" s="67">
        <v>18</v>
      </c>
      <c r="AP26" s="67"/>
      <c r="AQ26" s="67">
        <v>18</v>
      </c>
      <c r="AR26" s="67"/>
      <c r="AS26" s="67">
        <v>18</v>
      </c>
      <c r="AT26" s="67"/>
      <c r="AU26" s="67"/>
      <c r="AV26" s="67"/>
      <c r="AW26" s="67">
        <v>18</v>
      </c>
      <c r="AX26" s="67"/>
    </row>
    <row r="27" spans="1:51" s="62" customFormat="1" ht="15" customHeight="1" x14ac:dyDescent="0.2">
      <c r="A27" s="75"/>
      <c r="B27" s="71" t="s">
        <v>344</v>
      </c>
      <c r="C27" s="64" t="s">
        <v>514</v>
      </c>
      <c r="D27" s="73">
        <v>11264500</v>
      </c>
      <c r="E27" s="73" t="s">
        <v>525</v>
      </c>
      <c r="F27" s="71"/>
      <c r="G27" s="71" t="s">
        <v>151</v>
      </c>
      <c r="H27" s="71" t="s">
        <v>363</v>
      </c>
      <c r="I27" s="202" t="s">
        <v>529</v>
      </c>
      <c r="J27" s="67" t="s">
        <v>243</v>
      </c>
      <c r="K27" s="74"/>
      <c r="L27" s="96"/>
      <c r="M27" s="96"/>
      <c r="N27" s="74"/>
      <c r="O27" s="66">
        <v>6</v>
      </c>
      <c r="P27" s="66"/>
      <c r="Q27" s="66">
        <v>1</v>
      </c>
      <c r="R27" s="66"/>
      <c r="S27" s="66">
        <v>6</v>
      </c>
      <c r="T27" s="67"/>
      <c r="U27" s="67">
        <v>1</v>
      </c>
      <c r="V27" s="67"/>
      <c r="W27" s="67">
        <v>0</v>
      </c>
      <c r="X27" s="67"/>
      <c r="Y27" s="66">
        <v>6</v>
      </c>
      <c r="Z27" s="67"/>
      <c r="AA27" s="66">
        <v>1</v>
      </c>
      <c r="AB27" s="66"/>
      <c r="AC27" s="66">
        <v>0</v>
      </c>
      <c r="AD27" s="66"/>
      <c r="AE27" s="66">
        <v>0</v>
      </c>
      <c r="AF27" s="66"/>
      <c r="AG27" s="66">
        <v>0</v>
      </c>
      <c r="AH27" s="67"/>
      <c r="AI27" s="66"/>
      <c r="AJ27" s="66"/>
      <c r="AK27" s="66"/>
      <c r="AL27" s="67"/>
      <c r="AM27" s="67"/>
      <c r="AN27" s="67"/>
      <c r="AO27" s="67"/>
      <c r="AQ27" s="67"/>
      <c r="AR27" s="67"/>
      <c r="AS27" s="67"/>
      <c r="AT27" s="67"/>
      <c r="AU27" s="67"/>
      <c r="AV27" s="67"/>
      <c r="AW27" s="67"/>
      <c r="AX27" s="67"/>
    </row>
    <row r="28" spans="1:51" s="62" customFormat="1" ht="15" customHeight="1" x14ac:dyDescent="0.2">
      <c r="A28" s="116"/>
      <c r="B28" s="71" t="s">
        <v>344</v>
      </c>
      <c r="C28" s="64" t="s">
        <v>514</v>
      </c>
      <c r="D28" s="73" t="s">
        <v>189</v>
      </c>
      <c r="E28" s="73" t="s">
        <v>153</v>
      </c>
      <c r="F28" s="80" t="s">
        <v>125</v>
      </c>
      <c r="G28" s="71" t="s">
        <v>151</v>
      </c>
      <c r="H28" s="71" t="s">
        <v>363</v>
      </c>
      <c r="I28" s="202" t="s">
        <v>529</v>
      </c>
      <c r="J28" s="184" t="s">
        <v>503</v>
      </c>
      <c r="K28" s="74"/>
      <c r="L28" s="100"/>
      <c r="M28" s="100"/>
      <c r="N28" s="129"/>
      <c r="O28" s="66">
        <v>0</v>
      </c>
      <c r="P28" s="66"/>
      <c r="Q28" s="66"/>
      <c r="R28" s="66"/>
      <c r="S28" s="66">
        <v>0</v>
      </c>
      <c r="T28" s="67"/>
      <c r="U28" s="67"/>
      <c r="V28" s="67"/>
      <c r="W28" s="67"/>
      <c r="X28" s="67"/>
      <c r="Y28" s="66">
        <v>0</v>
      </c>
      <c r="Z28" s="67"/>
      <c r="AA28" s="66"/>
      <c r="AB28" s="66"/>
      <c r="AC28" s="66"/>
      <c r="AD28" s="66"/>
      <c r="AE28" s="66"/>
      <c r="AF28" s="66"/>
      <c r="AG28" s="66">
        <v>0</v>
      </c>
      <c r="AH28" s="67"/>
      <c r="AI28" s="66"/>
      <c r="AJ28" s="66"/>
      <c r="AK28" s="66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2" t="s">
        <v>526</v>
      </c>
    </row>
    <row r="29" spans="1:51" s="62" customFormat="1" ht="15" customHeight="1" x14ac:dyDescent="0.2">
      <c r="A29" s="116"/>
      <c r="B29" s="71" t="s">
        <v>344</v>
      </c>
      <c r="C29" s="64" t="s">
        <v>514</v>
      </c>
      <c r="D29" s="73" t="s">
        <v>180</v>
      </c>
      <c r="E29" s="73" t="s">
        <v>181</v>
      </c>
      <c r="F29" s="80" t="s">
        <v>127</v>
      </c>
      <c r="G29" s="203" t="s">
        <v>533</v>
      </c>
      <c r="H29" s="71" t="s">
        <v>363</v>
      </c>
      <c r="I29" s="202" t="s">
        <v>532</v>
      </c>
      <c r="J29" s="67" t="s">
        <v>243</v>
      </c>
      <c r="K29" s="74"/>
      <c r="L29" s="100"/>
      <c r="M29" s="100"/>
      <c r="N29" s="129"/>
      <c r="O29" s="67">
        <v>18</v>
      </c>
      <c r="P29" s="67"/>
      <c r="Q29" s="67">
        <v>1</v>
      </c>
      <c r="R29" s="66"/>
      <c r="S29" s="67">
        <v>18</v>
      </c>
      <c r="T29" s="67"/>
      <c r="U29" s="67">
        <v>1</v>
      </c>
      <c r="V29" s="67"/>
      <c r="W29" s="67">
        <v>1</v>
      </c>
      <c r="X29" s="67"/>
      <c r="Y29" s="67">
        <v>18</v>
      </c>
      <c r="Z29" s="67"/>
      <c r="AA29" s="66">
        <v>1</v>
      </c>
      <c r="AB29" s="66"/>
      <c r="AC29" s="66">
        <v>1</v>
      </c>
      <c r="AD29" s="66"/>
      <c r="AE29" s="66">
        <v>1</v>
      </c>
      <c r="AF29" s="66"/>
      <c r="AG29" s="67">
        <v>18</v>
      </c>
      <c r="AH29" s="67"/>
      <c r="AI29" s="67">
        <v>1</v>
      </c>
      <c r="AJ29" s="67"/>
      <c r="AK29" s="67">
        <v>1</v>
      </c>
      <c r="AL29" s="67"/>
      <c r="AM29" s="67">
        <v>1</v>
      </c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</row>
    <row r="30" spans="1:51" s="62" customFormat="1" ht="15" customHeight="1" x14ac:dyDescent="0.2">
      <c r="A30" s="69"/>
      <c r="B30" s="69" t="s">
        <v>344</v>
      </c>
      <c r="C30" s="69"/>
      <c r="D30" s="69"/>
      <c r="E30" s="69" t="s">
        <v>354</v>
      </c>
      <c r="F30" s="69"/>
      <c r="G30" s="69"/>
      <c r="H30" s="69"/>
      <c r="I30" s="69"/>
      <c r="J30" s="69"/>
      <c r="K30" s="69"/>
      <c r="L30" s="69"/>
      <c r="M30" s="69"/>
      <c r="N30" s="69"/>
      <c r="O30" s="70">
        <f>SUM(O23:O29)</f>
        <v>78</v>
      </c>
      <c r="P30" s="70">
        <f t="shared" ref="P30:AX30" si="13">SUM(P23:P29)</f>
        <v>0</v>
      </c>
      <c r="Q30" s="70">
        <f t="shared" si="13"/>
        <v>6</v>
      </c>
      <c r="R30" s="70">
        <f t="shared" si="13"/>
        <v>0</v>
      </c>
      <c r="S30" s="70">
        <f>SUM(S23:S29)</f>
        <v>78</v>
      </c>
      <c r="T30" s="70">
        <f t="shared" si="13"/>
        <v>0</v>
      </c>
      <c r="U30" s="70">
        <f t="shared" si="13"/>
        <v>6</v>
      </c>
      <c r="V30" s="70">
        <f t="shared" si="13"/>
        <v>0</v>
      </c>
      <c r="W30" s="70">
        <f t="shared" si="13"/>
        <v>5</v>
      </c>
      <c r="X30" s="70">
        <f t="shared" si="13"/>
        <v>0</v>
      </c>
      <c r="Y30" s="70">
        <f>SUM(Y23:Y29)</f>
        <v>78</v>
      </c>
      <c r="Z30" s="70">
        <f t="shared" si="13"/>
        <v>0</v>
      </c>
      <c r="AA30" s="70">
        <f t="shared" si="13"/>
        <v>6</v>
      </c>
      <c r="AB30" s="70">
        <f t="shared" si="13"/>
        <v>0</v>
      </c>
      <c r="AC30" s="70">
        <f t="shared" si="13"/>
        <v>5</v>
      </c>
      <c r="AD30" s="70">
        <f t="shared" si="13"/>
        <v>0</v>
      </c>
      <c r="AE30" s="70">
        <f>SUM(AE23:AE29)</f>
        <v>5</v>
      </c>
      <c r="AF30" s="70">
        <f>SUM(AF23:AF29)</f>
        <v>0</v>
      </c>
      <c r="AG30" s="70">
        <f>SUM(AG23:AG29)</f>
        <v>66</v>
      </c>
      <c r="AH30" s="70">
        <f t="shared" si="13"/>
        <v>0</v>
      </c>
      <c r="AI30" s="70">
        <f t="shared" si="13"/>
        <v>4</v>
      </c>
      <c r="AJ30" s="70">
        <f t="shared" si="13"/>
        <v>0</v>
      </c>
      <c r="AK30" s="70">
        <f t="shared" si="13"/>
        <v>4</v>
      </c>
      <c r="AL30" s="70">
        <f t="shared" si="13"/>
        <v>0</v>
      </c>
      <c r="AM30" s="70">
        <f t="shared" si="13"/>
        <v>4</v>
      </c>
      <c r="AN30" s="70">
        <f t="shared" si="13"/>
        <v>0</v>
      </c>
      <c r="AO30" s="70">
        <f t="shared" si="13"/>
        <v>32</v>
      </c>
      <c r="AP30" s="70">
        <f t="shared" si="13"/>
        <v>0</v>
      </c>
      <c r="AQ30" s="70">
        <f t="shared" ref="AQ30:AR30" si="14">SUM(AQ23:AQ29)</f>
        <v>32</v>
      </c>
      <c r="AR30" s="70">
        <f t="shared" si="14"/>
        <v>0</v>
      </c>
      <c r="AS30" s="70"/>
      <c r="AT30" s="70"/>
      <c r="AU30" s="70">
        <f t="shared" si="13"/>
        <v>0</v>
      </c>
      <c r="AV30" s="70">
        <f t="shared" si="13"/>
        <v>0</v>
      </c>
      <c r="AW30" s="70">
        <f t="shared" si="13"/>
        <v>32</v>
      </c>
      <c r="AX30" s="70">
        <f t="shared" si="13"/>
        <v>0</v>
      </c>
    </row>
    <row r="31" spans="1:51" s="62" customFormat="1" ht="15" customHeight="1" x14ac:dyDescent="0.2">
      <c r="A31" s="116"/>
      <c r="B31" s="71"/>
      <c r="C31" s="72"/>
      <c r="D31" s="73"/>
      <c r="E31" s="73"/>
      <c r="F31" s="80"/>
      <c r="G31" s="71"/>
      <c r="H31" s="71"/>
      <c r="I31" s="71"/>
      <c r="J31" s="67"/>
      <c r="K31" s="74"/>
      <c r="L31" s="100"/>
      <c r="M31" s="100"/>
      <c r="N31" s="129"/>
      <c r="O31" s="67"/>
      <c r="P31" s="67"/>
      <c r="Q31" s="67"/>
      <c r="R31" s="66"/>
      <c r="S31" s="67"/>
      <c r="T31" s="67"/>
      <c r="U31" s="67"/>
      <c r="V31" s="67"/>
      <c r="W31" s="67"/>
      <c r="X31" s="67"/>
      <c r="Y31" s="67"/>
      <c r="Z31" s="67"/>
      <c r="AA31" s="66"/>
      <c r="AB31" s="66"/>
      <c r="AC31" s="66"/>
      <c r="AD31" s="66"/>
      <c r="AE31" s="66"/>
      <c r="AF31" s="66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</row>
    <row r="32" spans="1:51" s="62" customFormat="1" ht="15" customHeight="1" x14ac:dyDescent="0.2">
      <c r="A32" s="116"/>
      <c r="B32" s="71" t="s">
        <v>336</v>
      </c>
      <c r="C32" s="64" t="s">
        <v>514</v>
      </c>
      <c r="D32" s="73" t="s">
        <v>204</v>
      </c>
      <c r="E32" s="73" t="s">
        <v>205</v>
      </c>
      <c r="F32" s="71" t="s">
        <v>126</v>
      </c>
      <c r="G32" s="71" t="s">
        <v>242</v>
      </c>
      <c r="H32" s="71" t="s">
        <v>363</v>
      </c>
      <c r="I32" s="202" t="s">
        <v>531</v>
      </c>
      <c r="J32" s="67" t="s">
        <v>243</v>
      </c>
      <c r="K32" s="74"/>
      <c r="L32" s="96"/>
      <c r="M32" s="96"/>
      <c r="N32" s="74"/>
      <c r="O32" s="66">
        <v>24</v>
      </c>
      <c r="P32" s="66"/>
      <c r="Q32" s="66">
        <v>1</v>
      </c>
      <c r="R32" s="66"/>
      <c r="S32" s="66">
        <v>24</v>
      </c>
      <c r="T32" s="67"/>
      <c r="U32" s="67">
        <v>1</v>
      </c>
      <c r="V32" s="67"/>
      <c r="W32" s="67">
        <v>1</v>
      </c>
      <c r="X32" s="67"/>
      <c r="Y32" s="66">
        <v>24</v>
      </c>
      <c r="Z32" s="67"/>
      <c r="AA32" s="66">
        <v>2</v>
      </c>
      <c r="AB32" s="66"/>
      <c r="AC32" s="66">
        <v>2</v>
      </c>
      <c r="AD32" s="66"/>
      <c r="AE32" s="66">
        <v>2</v>
      </c>
      <c r="AF32" s="66"/>
      <c r="AG32" s="66">
        <v>24</v>
      </c>
      <c r="AI32" s="67">
        <v>1</v>
      </c>
      <c r="AK32" s="67">
        <v>1</v>
      </c>
      <c r="AM32" s="67">
        <v>1</v>
      </c>
    </row>
    <row r="33" spans="1:50" s="62" customFormat="1" ht="15" customHeight="1" x14ac:dyDescent="0.2">
      <c r="A33" s="116"/>
      <c r="B33" s="71" t="s">
        <v>336</v>
      </c>
      <c r="C33" s="64" t="s">
        <v>514</v>
      </c>
      <c r="D33" s="73" t="s">
        <v>199</v>
      </c>
      <c r="E33" s="73" t="s">
        <v>182</v>
      </c>
      <c r="F33" s="71" t="s">
        <v>128</v>
      </c>
      <c r="G33" s="203" t="s">
        <v>512</v>
      </c>
      <c r="H33" s="71" t="s">
        <v>363</v>
      </c>
      <c r="I33" s="202" t="s">
        <v>528</v>
      </c>
      <c r="J33" s="67" t="s">
        <v>243</v>
      </c>
      <c r="K33" s="74"/>
      <c r="L33" s="158" t="s">
        <v>419</v>
      </c>
      <c r="M33" s="96"/>
      <c r="N33" s="74"/>
      <c r="O33" s="67">
        <v>18</v>
      </c>
      <c r="P33" s="67"/>
      <c r="Q33" s="67">
        <v>1</v>
      </c>
      <c r="R33" s="66"/>
      <c r="S33" s="67">
        <v>18</v>
      </c>
      <c r="T33" s="67"/>
      <c r="U33" s="67">
        <v>1</v>
      </c>
      <c r="V33" s="67"/>
      <c r="W33" s="67">
        <v>1</v>
      </c>
      <c r="X33" s="67"/>
      <c r="Y33" s="67">
        <v>18</v>
      </c>
      <c r="Z33" s="67"/>
      <c r="AA33" s="66">
        <v>1</v>
      </c>
      <c r="AB33" s="66"/>
      <c r="AC33" s="66">
        <v>1</v>
      </c>
      <c r="AD33" s="66"/>
      <c r="AE33" s="66">
        <v>1</v>
      </c>
      <c r="AF33" s="66"/>
      <c r="AG33" s="67">
        <v>18</v>
      </c>
      <c r="AH33" s="67"/>
      <c r="AI33" s="67">
        <v>1</v>
      </c>
      <c r="AJ33" s="67"/>
      <c r="AK33" s="67">
        <v>1</v>
      </c>
      <c r="AL33" s="67"/>
      <c r="AM33" s="67">
        <v>1</v>
      </c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</row>
    <row r="34" spans="1:50" s="62" customFormat="1" ht="15" customHeight="1" x14ac:dyDescent="0.2">
      <c r="A34" s="116"/>
      <c r="B34" s="71" t="s">
        <v>336</v>
      </c>
      <c r="C34" s="64" t="s">
        <v>514</v>
      </c>
      <c r="D34" s="73" t="s">
        <v>206</v>
      </c>
      <c r="E34" s="73" t="s">
        <v>207</v>
      </c>
      <c r="F34" s="71" t="s">
        <v>128</v>
      </c>
      <c r="G34" s="203" t="s">
        <v>512</v>
      </c>
      <c r="H34" s="71" t="s">
        <v>363</v>
      </c>
      <c r="I34" s="202" t="s">
        <v>528</v>
      </c>
      <c r="J34" s="67" t="s">
        <v>243</v>
      </c>
      <c r="K34" s="74"/>
      <c r="L34" s="96"/>
      <c r="M34" s="96"/>
      <c r="N34" s="74"/>
      <c r="O34" s="66">
        <v>18</v>
      </c>
      <c r="P34" s="66"/>
      <c r="Q34" s="66">
        <v>1</v>
      </c>
      <c r="R34" s="66"/>
      <c r="S34" s="66">
        <v>18</v>
      </c>
      <c r="T34" s="67"/>
      <c r="U34" s="67">
        <v>1</v>
      </c>
      <c r="V34" s="67"/>
      <c r="W34" s="67">
        <v>1</v>
      </c>
      <c r="X34" s="67"/>
      <c r="Y34" s="66">
        <v>18</v>
      </c>
      <c r="Z34" s="67"/>
      <c r="AA34" s="66">
        <v>1</v>
      </c>
      <c r="AB34" s="66"/>
      <c r="AC34" s="66">
        <v>1</v>
      </c>
      <c r="AD34" s="66"/>
      <c r="AE34" s="66">
        <v>1</v>
      </c>
      <c r="AF34" s="66"/>
      <c r="AG34" s="66">
        <v>18</v>
      </c>
      <c r="AI34" s="67">
        <v>1</v>
      </c>
      <c r="AJ34" s="67"/>
      <c r="AK34" s="67">
        <v>1</v>
      </c>
      <c r="AM34" s="67">
        <v>1</v>
      </c>
    </row>
    <row r="35" spans="1:50" s="62" customFormat="1" ht="15" customHeight="1" x14ac:dyDescent="0.2">
      <c r="A35" s="69"/>
      <c r="B35" s="69" t="s">
        <v>336</v>
      </c>
      <c r="C35" s="69"/>
      <c r="D35" s="69"/>
      <c r="E35" s="69" t="s">
        <v>354</v>
      </c>
      <c r="F35" s="69"/>
      <c r="G35" s="69"/>
      <c r="H35" s="69"/>
      <c r="I35" s="69"/>
      <c r="J35" s="69"/>
      <c r="K35" s="69"/>
      <c r="L35" s="69"/>
      <c r="M35" s="69"/>
      <c r="N35" s="69"/>
      <c r="O35" s="70">
        <f t="shared" ref="O35:AX35" si="15">SUM(O32:O34)</f>
        <v>60</v>
      </c>
      <c r="P35" s="70">
        <f t="shared" si="15"/>
        <v>0</v>
      </c>
      <c r="Q35" s="70">
        <f t="shared" si="15"/>
        <v>3</v>
      </c>
      <c r="R35" s="70">
        <f t="shared" si="15"/>
        <v>0</v>
      </c>
      <c r="S35" s="70">
        <f t="shared" si="15"/>
        <v>60</v>
      </c>
      <c r="T35" s="70">
        <f t="shared" si="15"/>
        <v>0</v>
      </c>
      <c r="U35" s="70">
        <f t="shared" si="15"/>
        <v>3</v>
      </c>
      <c r="V35" s="70">
        <f t="shared" si="15"/>
        <v>0</v>
      </c>
      <c r="W35" s="70">
        <f t="shared" si="15"/>
        <v>3</v>
      </c>
      <c r="X35" s="70">
        <f t="shared" si="15"/>
        <v>0</v>
      </c>
      <c r="Y35" s="70">
        <f t="shared" si="15"/>
        <v>60</v>
      </c>
      <c r="Z35" s="70">
        <f t="shared" si="15"/>
        <v>0</v>
      </c>
      <c r="AA35" s="70">
        <f t="shared" si="15"/>
        <v>4</v>
      </c>
      <c r="AB35" s="70">
        <f t="shared" si="15"/>
        <v>0</v>
      </c>
      <c r="AC35" s="70">
        <f t="shared" si="15"/>
        <v>4</v>
      </c>
      <c r="AD35" s="70">
        <f t="shared" si="15"/>
        <v>0</v>
      </c>
      <c r="AE35" s="70">
        <f t="shared" si="15"/>
        <v>4</v>
      </c>
      <c r="AF35" s="70">
        <f t="shared" si="15"/>
        <v>0</v>
      </c>
      <c r="AG35" s="70">
        <f t="shared" si="15"/>
        <v>60</v>
      </c>
      <c r="AH35" s="70">
        <f t="shared" si="15"/>
        <v>0</v>
      </c>
      <c r="AI35" s="70">
        <f t="shared" si="15"/>
        <v>3</v>
      </c>
      <c r="AJ35" s="70">
        <f t="shared" si="15"/>
        <v>0</v>
      </c>
      <c r="AK35" s="70">
        <f t="shared" si="15"/>
        <v>3</v>
      </c>
      <c r="AL35" s="70">
        <f t="shared" si="15"/>
        <v>0</v>
      </c>
      <c r="AM35" s="70">
        <f t="shared" si="15"/>
        <v>3</v>
      </c>
      <c r="AN35" s="70">
        <f t="shared" si="15"/>
        <v>0</v>
      </c>
      <c r="AO35" s="70">
        <f t="shared" si="15"/>
        <v>0</v>
      </c>
      <c r="AP35" s="70">
        <f t="shared" si="15"/>
        <v>0</v>
      </c>
      <c r="AQ35" s="70">
        <f t="shared" ref="AQ35:AR35" si="16">SUM(AQ32:AQ34)</f>
        <v>0</v>
      </c>
      <c r="AR35" s="70">
        <f t="shared" si="16"/>
        <v>0</v>
      </c>
      <c r="AS35" s="70"/>
      <c r="AT35" s="70"/>
      <c r="AU35" s="70">
        <f t="shared" si="15"/>
        <v>0</v>
      </c>
      <c r="AV35" s="70">
        <f t="shared" si="15"/>
        <v>0</v>
      </c>
      <c r="AW35" s="70">
        <f t="shared" si="15"/>
        <v>0</v>
      </c>
      <c r="AX35" s="70">
        <f t="shared" si="15"/>
        <v>0</v>
      </c>
    </row>
    <row r="36" spans="1:50" s="62" customFormat="1" ht="15" customHeight="1" x14ac:dyDescent="0.2">
      <c r="A36" s="116"/>
      <c r="B36" s="71"/>
      <c r="C36" s="72"/>
      <c r="D36" s="73"/>
      <c r="E36" s="73"/>
      <c r="F36" s="71"/>
      <c r="G36" s="71"/>
      <c r="H36" s="71"/>
      <c r="I36" s="71"/>
      <c r="J36" s="67"/>
      <c r="K36" s="74"/>
      <c r="L36" s="96"/>
      <c r="M36" s="96"/>
      <c r="N36" s="74"/>
      <c r="O36" s="66"/>
      <c r="P36" s="66"/>
      <c r="Q36" s="66"/>
      <c r="R36" s="66"/>
      <c r="S36" s="66"/>
      <c r="T36" s="67"/>
      <c r="U36" s="67"/>
      <c r="V36" s="67"/>
      <c r="W36" s="67"/>
      <c r="X36" s="67"/>
      <c r="Y36" s="66"/>
      <c r="Z36" s="67"/>
      <c r="AA36" s="67"/>
      <c r="AB36" s="67"/>
      <c r="AC36" s="66"/>
      <c r="AD36" s="66"/>
      <c r="AE36" s="66"/>
      <c r="AF36" s="66"/>
      <c r="AG36" s="66"/>
    </row>
    <row r="37" spans="1:50" s="62" customFormat="1" ht="15" customHeight="1" x14ac:dyDescent="0.2">
      <c r="A37" s="76"/>
      <c r="B37" s="71" t="s">
        <v>320</v>
      </c>
      <c r="C37" s="64" t="s">
        <v>514</v>
      </c>
      <c r="D37" s="73" t="s">
        <v>34</v>
      </c>
      <c r="E37" s="73" t="s">
        <v>35</v>
      </c>
      <c r="F37" s="71" t="s">
        <v>128</v>
      </c>
      <c r="G37" s="203" t="s">
        <v>533</v>
      </c>
      <c r="H37" s="71" t="s">
        <v>363</v>
      </c>
      <c r="I37" s="202" t="s">
        <v>532</v>
      </c>
      <c r="J37" s="67" t="s">
        <v>243</v>
      </c>
      <c r="K37" s="74"/>
      <c r="L37" s="100"/>
      <c r="M37" s="100"/>
      <c r="N37" s="74"/>
      <c r="O37" s="67">
        <v>18</v>
      </c>
      <c r="P37" s="67"/>
      <c r="Q37" s="67">
        <v>1</v>
      </c>
      <c r="R37" s="66"/>
      <c r="S37" s="67">
        <v>18</v>
      </c>
      <c r="T37" s="67"/>
      <c r="U37" s="67">
        <v>1</v>
      </c>
      <c r="V37" s="67"/>
      <c r="W37" s="67">
        <v>1</v>
      </c>
      <c r="X37" s="67"/>
      <c r="Y37" s="67">
        <v>18</v>
      </c>
      <c r="Z37" s="67"/>
      <c r="AA37" s="66">
        <v>1</v>
      </c>
      <c r="AB37" s="66"/>
      <c r="AC37" s="66">
        <v>1</v>
      </c>
      <c r="AD37" s="66"/>
      <c r="AE37" s="66">
        <v>1</v>
      </c>
      <c r="AF37" s="66"/>
      <c r="AG37" s="67">
        <v>18</v>
      </c>
      <c r="AH37" s="67"/>
      <c r="AI37" s="67">
        <v>1</v>
      </c>
      <c r="AJ37" s="67"/>
      <c r="AK37" s="67">
        <v>1</v>
      </c>
      <c r="AL37" s="67"/>
      <c r="AM37" s="67">
        <v>1</v>
      </c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</row>
    <row r="38" spans="1:50" s="62" customFormat="1" ht="15" customHeight="1" x14ac:dyDescent="0.2">
      <c r="A38" s="76"/>
      <c r="B38" s="71" t="s">
        <v>320</v>
      </c>
      <c r="C38" s="64" t="s">
        <v>514</v>
      </c>
      <c r="D38" s="73" t="s">
        <v>33</v>
      </c>
      <c r="E38" s="73" t="s">
        <v>37</v>
      </c>
      <c r="F38" s="71" t="s">
        <v>128</v>
      </c>
      <c r="G38" s="71" t="s">
        <v>151</v>
      </c>
      <c r="H38" s="71" t="s">
        <v>363</v>
      </c>
      <c r="I38" s="202" t="s">
        <v>529</v>
      </c>
      <c r="J38" s="67" t="s">
        <v>243</v>
      </c>
      <c r="K38" s="74"/>
      <c r="L38" s="100"/>
      <c r="M38" s="100"/>
      <c r="N38" s="74"/>
      <c r="O38" s="66">
        <v>6</v>
      </c>
      <c r="P38" s="66"/>
      <c r="Q38" s="66">
        <v>1</v>
      </c>
      <c r="R38" s="66"/>
      <c r="S38" s="66">
        <v>6</v>
      </c>
      <c r="T38" s="67"/>
      <c r="U38" s="67">
        <v>0</v>
      </c>
      <c r="V38" s="67"/>
      <c r="W38" s="67">
        <v>1</v>
      </c>
      <c r="X38" s="67"/>
      <c r="Y38" s="66">
        <v>6</v>
      </c>
      <c r="Z38" s="67"/>
      <c r="AA38" s="66">
        <v>0</v>
      </c>
      <c r="AB38" s="66"/>
      <c r="AC38" s="66">
        <v>1</v>
      </c>
      <c r="AD38" s="66"/>
      <c r="AE38" s="66">
        <v>1</v>
      </c>
      <c r="AF38" s="66"/>
      <c r="AG38" s="66">
        <v>0</v>
      </c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</row>
    <row r="39" spans="1:50" s="62" customFormat="1" ht="15" customHeight="1" x14ac:dyDescent="0.2">
      <c r="A39" s="76"/>
      <c r="B39" s="71" t="s">
        <v>320</v>
      </c>
      <c r="C39" s="64" t="s">
        <v>514</v>
      </c>
      <c r="D39" s="73" t="s">
        <v>36</v>
      </c>
      <c r="E39" s="73" t="s">
        <v>38</v>
      </c>
      <c r="F39" s="71" t="s">
        <v>128</v>
      </c>
      <c r="G39" s="71" t="s">
        <v>242</v>
      </c>
      <c r="H39" s="71" t="s">
        <v>363</v>
      </c>
      <c r="I39" s="202" t="s">
        <v>531</v>
      </c>
      <c r="J39" s="67" t="s">
        <v>243</v>
      </c>
      <c r="K39" s="74"/>
      <c r="L39" s="100"/>
      <c r="M39" s="100"/>
      <c r="N39" s="74"/>
      <c r="O39" s="66">
        <v>24</v>
      </c>
      <c r="P39" s="66"/>
      <c r="Q39" s="66">
        <v>1</v>
      </c>
      <c r="R39" s="66"/>
      <c r="S39" s="66">
        <v>24</v>
      </c>
      <c r="T39" s="67"/>
      <c r="U39" s="67">
        <v>1</v>
      </c>
      <c r="V39" s="67"/>
      <c r="W39" s="67">
        <v>1</v>
      </c>
      <c r="X39" s="67"/>
      <c r="Y39" s="66">
        <v>24</v>
      </c>
      <c r="Z39" s="67"/>
      <c r="AA39" s="66">
        <v>2</v>
      </c>
      <c r="AB39" s="66"/>
      <c r="AC39" s="66">
        <v>2</v>
      </c>
      <c r="AD39" s="66"/>
      <c r="AE39" s="66">
        <v>2</v>
      </c>
      <c r="AF39" s="66"/>
      <c r="AG39" s="66">
        <v>24</v>
      </c>
      <c r="AH39" s="67"/>
      <c r="AI39" s="67">
        <v>1</v>
      </c>
      <c r="AJ39" s="67"/>
      <c r="AK39" s="67">
        <v>1</v>
      </c>
      <c r="AL39" s="67"/>
      <c r="AM39" s="67">
        <v>1</v>
      </c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</row>
    <row r="40" spans="1:50" s="62" customFormat="1" ht="15" customHeight="1" x14ac:dyDescent="0.2">
      <c r="A40" s="69"/>
      <c r="B40" s="69" t="s">
        <v>320</v>
      </c>
      <c r="C40" s="69"/>
      <c r="D40" s="69"/>
      <c r="E40" s="69" t="s">
        <v>354</v>
      </c>
      <c r="F40" s="69"/>
      <c r="G40" s="69"/>
      <c r="H40" s="69"/>
      <c r="I40" s="69"/>
      <c r="J40" s="69"/>
      <c r="K40" s="69"/>
      <c r="L40" s="69"/>
      <c r="M40" s="69"/>
      <c r="N40" s="69"/>
      <c r="O40" s="70">
        <f t="shared" ref="O40:AX40" si="17">SUM(O37:O39)</f>
        <v>48</v>
      </c>
      <c r="P40" s="70">
        <f t="shared" si="17"/>
        <v>0</v>
      </c>
      <c r="Q40" s="70">
        <f t="shared" si="17"/>
        <v>3</v>
      </c>
      <c r="R40" s="70">
        <f t="shared" si="17"/>
        <v>0</v>
      </c>
      <c r="S40" s="70">
        <f t="shared" si="17"/>
        <v>48</v>
      </c>
      <c r="T40" s="70">
        <f t="shared" si="17"/>
        <v>0</v>
      </c>
      <c r="U40" s="70">
        <f t="shared" si="17"/>
        <v>2</v>
      </c>
      <c r="V40" s="70">
        <f t="shared" si="17"/>
        <v>0</v>
      </c>
      <c r="W40" s="70">
        <f t="shared" si="17"/>
        <v>3</v>
      </c>
      <c r="X40" s="70">
        <f t="shared" si="17"/>
        <v>0</v>
      </c>
      <c r="Y40" s="70">
        <f t="shared" si="17"/>
        <v>48</v>
      </c>
      <c r="Z40" s="70">
        <f t="shared" si="17"/>
        <v>0</v>
      </c>
      <c r="AA40" s="70">
        <f t="shared" si="17"/>
        <v>3</v>
      </c>
      <c r="AB40" s="70">
        <f t="shared" si="17"/>
        <v>0</v>
      </c>
      <c r="AC40" s="70">
        <f t="shared" si="17"/>
        <v>4</v>
      </c>
      <c r="AD40" s="70">
        <f t="shared" si="17"/>
        <v>0</v>
      </c>
      <c r="AE40" s="70">
        <f t="shared" si="17"/>
        <v>4</v>
      </c>
      <c r="AF40" s="70">
        <f t="shared" si="17"/>
        <v>0</v>
      </c>
      <c r="AG40" s="70">
        <f t="shared" si="17"/>
        <v>42</v>
      </c>
      <c r="AH40" s="70">
        <f t="shared" si="17"/>
        <v>0</v>
      </c>
      <c r="AI40" s="70">
        <f t="shared" si="17"/>
        <v>2</v>
      </c>
      <c r="AJ40" s="70">
        <f t="shared" si="17"/>
        <v>0</v>
      </c>
      <c r="AK40" s="70">
        <f t="shared" si="17"/>
        <v>2</v>
      </c>
      <c r="AL40" s="70">
        <f t="shared" si="17"/>
        <v>0</v>
      </c>
      <c r="AM40" s="70">
        <f t="shared" si="17"/>
        <v>2</v>
      </c>
      <c r="AN40" s="70">
        <f t="shared" si="17"/>
        <v>0</v>
      </c>
      <c r="AO40" s="70">
        <f t="shared" si="17"/>
        <v>0</v>
      </c>
      <c r="AP40" s="70">
        <f t="shared" si="17"/>
        <v>0</v>
      </c>
      <c r="AQ40" s="70">
        <f t="shared" ref="AQ40:AR40" si="18">SUM(AQ37:AQ39)</f>
        <v>0</v>
      </c>
      <c r="AR40" s="70">
        <f t="shared" si="18"/>
        <v>0</v>
      </c>
      <c r="AS40" s="70"/>
      <c r="AT40" s="70"/>
      <c r="AU40" s="70">
        <f t="shared" si="17"/>
        <v>0</v>
      </c>
      <c r="AV40" s="70">
        <f t="shared" si="17"/>
        <v>0</v>
      </c>
      <c r="AW40" s="70">
        <f t="shared" si="17"/>
        <v>0</v>
      </c>
      <c r="AX40" s="70">
        <f t="shared" si="17"/>
        <v>0</v>
      </c>
    </row>
    <row r="41" spans="1:50" s="62" customFormat="1" ht="15" customHeight="1" x14ac:dyDescent="0.2">
      <c r="A41" s="76"/>
      <c r="B41" s="71"/>
      <c r="C41" s="72"/>
      <c r="D41" s="73"/>
      <c r="E41" s="73"/>
      <c r="F41" s="71"/>
      <c r="G41" s="71"/>
      <c r="H41" s="71"/>
      <c r="I41" s="71"/>
      <c r="J41" s="67"/>
      <c r="K41" s="74"/>
      <c r="L41" s="100"/>
      <c r="M41" s="100"/>
      <c r="N41" s="74"/>
      <c r="O41" s="66"/>
      <c r="P41" s="66"/>
      <c r="Q41" s="66"/>
      <c r="R41" s="66"/>
      <c r="S41" s="66"/>
      <c r="T41" s="67"/>
      <c r="U41" s="67"/>
      <c r="V41" s="67"/>
      <c r="W41" s="67"/>
      <c r="X41" s="67"/>
      <c r="Y41" s="66"/>
      <c r="Z41" s="67"/>
      <c r="AA41" s="67"/>
      <c r="AB41" s="67"/>
      <c r="AC41" s="66"/>
      <c r="AD41" s="66"/>
      <c r="AE41" s="66"/>
      <c r="AF41" s="66"/>
      <c r="AG41" s="66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</row>
    <row r="42" spans="1:50" s="62" customFormat="1" ht="15" customHeight="1" x14ac:dyDescent="0.2">
      <c r="A42" s="76"/>
      <c r="B42" s="71" t="s">
        <v>366</v>
      </c>
      <c r="C42" s="64" t="s">
        <v>514</v>
      </c>
      <c r="D42" s="73" t="s">
        <v>368</v>
      </c>
      <c r="E42" s="73" t="s">
        <v>367</v>
      </c>
      <c r="F42" s="148" t="s">
        <v>357</v>
      </c>
      <c r="G42" s="203" t="s">
        <v>533</v>
      </c>
      <c r="H42" s="148" t="s">
        <v>357</v>
      </c>
      <c r="I42" s="202" t="s">
        <v>532</v>
      </c>
      <c r="J42" s="117" t="s">
        <v>243</v>
      </c>
      <c r="K42" s="74"/>
      <c r="L42" s="100"/>
      <c r="M42" s="100"/>
      <c r="N42" s="74"/>
      <c r="O42" s="66">
        <v>14</v>
      </c>
      <c r="P42" s="66"/>
      <c r="Q42" s="66">
        <v>1</v>
      </c>
      <c r="R42" s="66"/>
      <c r="S42" s="66">
        <v>14</v>
      </c>
      <c r="T42" s="67"/>
      <c r="U42" s="67">
        <v>1</v>
      </c>
      <c r="V42" s="67"/>
      <c r="W42" s="67">
        <v>1</v>
      </c>
      <c r="X42" s="67"/>
      <c r="Y42" s="66">
        <v>14</v>
      </c>
      <c r="Z42" s="67"/>
      <c r="AA42" s="66">
        <v>1</v>
      </c>
      <c r="AB42" s="66"/>
      <c r="AC42" s="66">
        <v>1</v>
      </c>
      <c r="AD42" s="66"/>
      <c r="AE42" s="66">
        <v>1</v>
      </c>
      <c r="AF42" s="66"/>
      <c r="AG42" s="66">
        <v>14</v>
      </c>
      <c r="AH42" s="67"/>
      <c r="AI42" s="67">
        <v>1</v>
      </c>
      <c r="AJ42" s="67"/>
      <c r="AK42" s="67">
        <v>1</v>
      </c>
      <c r="AL42" s="67"/>
      <c r="AM42" s="67">
        <v>1</v>
      </c>
      <c r="AN42" s="67"/>
      <c r="AO42" s="67">
        <v>14</v>
      </c>
      <c r="AP42" s="67"/>
      <c r="AQ42" s="67">
        <v>14</v>
      </c>
      <c r="AR42" s="67"/>
      <c r="AS42" s="67"/>
      <c r="AT42" s="67"/>
      <c r="AU42" s="67"/>
      <c r="AV42" s="67"/>
      <c r="AW42" s="67">
        <v>14</v>
      </c>
      <c r="AX42" s="67"/>
    </row>
    <row r="43" spans="1:50" s="62" customFormat="1" ht="15" customHeight="1" x14ac:dyDescent="0.2">
      <c r="A43" s="69"/>
      <c r="B43" s="69" t="s">
        <v>366</v>
      </c>
      <c r="C43" s="69"/>
      <c r="D43" s="69"/>
      <c r="E43" s="69" t="s">
        <v>354</v>
      </c>
      <c r="F43" s="69"/>
      <c r="G43" s="69"/>
      <c r="H43" s="69"/>
      <c r="I43" s="69"/>
      <c r="J43" s="69"/>
      <c r="K43" s="69"/>
      <c r="L43" s="69"/>
      <c r="M43" s="69"/>
      <c r="N43" s="69"/>
      <c r="O43" s="70">
        <f>SUM(O42)</f>
        <v>14</v>
      </c>
      <c r="P43" s="70">
        <f t="shared" ref="P43:AX43" si="19">SUM(P41:P42)</f>
        <v>0</v>
      </c>
      <c r="Q43" s="70">
        <f t="shared" si="19"/>
        <v>1</v>
      </c>
      <c r="R43" s="70">
        <f t="shared" si="19"/>
        <v>0</v>
      </c>
      <c r="S43" s="70">
        <f>SUM(S41:S42)</f>
        <v>14</v>
      </c>
      <c r="T43" s="70">
        <f t="shared" si="19"/>
        <v>0</v>
      </c>
      <c r="U43" s="70">
        <f t="shared" si="19"/>
        <v>1</v>
      </c>
      <c r="V43" s="70">
        <f t="shared" si="19"/>
        <v>0</v>
      </c>
      <c r="W43" s="70">
        <f t="shared" si="19"/>
        <v>1</v>
      </c>
      <c r="X43" s="70">
        <f t="shared" si="19"/>
        <v>0</v>
      </c>
      <c r="Y43" s="70">
        <f>SUM(Y41:Y42)</f>
        <v>14</v>
      </c>
      <c r="Z43" s="70">
        <f t="shared" si="19"/>
        <v>0</v>
      </c>
      <c r="AA43" s="70">
        <f t="shared" si="19"/>
        <v>1</v>
      </c>
      <c r="AB43" s="70">
        <f t="shared" si="19"/>
        <v>0</v>
      </c>
      <c r="AC43" s="70">
        <f t="shared" si="19"/>
        <v>1</v>
      </c>
      <c r="AD43" s="70">
        <f t="shared" si="19"/>
        <v>0</v>
      </c>
      <c r="AE43" s="70">
        <f t="shared" si="19"/>
        <v>1</v>
      </c>
      <c r="AF43" s="70">
        <f t="shared" si="19"/>
        <v>0</v>
      </c>
      <c r="AG43" s="70">
        <f>SUM(AG41:AG42)</f>
        <v>14</v>
      </c>
      <c r="AH43" s="70">
        <f t="shared" si="19"/>
        <v>0</v>
      </c>
      <c r="AI43" s="70">
        <f t="shared" si="19"/>
        <v>1</v>
      </c>
      <c r="AJ43" s="70">
        <f t="shared" si="19"/>
        <v>0</v>
      </c>
      <c r="AK43" s="70">
        <f t="shared" si="19"/>
        <v>1</v>
      </c>
      <c r="AL43" s="70">
        <f t="shared" si="19"/>
        <v>0</v>
      </c>
      <c r="AM43" s="70">
        <f t="shared" si="19"/>
        <v>1</v>
      </c>
      <c r="AN43" s="70">
        <f t="shared" si="19"/>
        <v>0</v>
      </c>
      <c r="AO43" s="70">
        <f t="shared" si="19"/>
        <v>14</v>
      </c>
      <c r="AP43" s="70">
        <f t="shared" si="19"/>
        <v>0</v>
      </c>
      <c r="AQ43" s="70">
        <f t="shared" ref="AQ43:AR43" si="20">SUM(AQ41:AQ42)</f>
        <v>14</v>
      </c>
      <c r="AR43" s="70">
        <f t="shared" si="20"/>
        <v>0</v>
      </c>
      <c r="AS43" s="70"/>
      <c r="AT43" s="70"/>
      <c r="AU43" s="70">
        <f t="shared" si="19"/>
        <v>0</v>
      </c>
      <c r="AV43" s="70">
        <f t="shared" si="19"/>
        <v>0</v>
      </c>
      <c r="AW43" s="70">
        <f t="shared" si="19"/>
        <v>14</v>
      </c>
      <c r="AX43" s="70">
        <f t="shared" si="19"/>
        <v>0</v>
      </c>
    </row>
    <row r="44" spans="1:50" s="62" customFormat="1" ht="15" customHeight="1" x14ac:dyDescent="0.2">
      <c r="A44" s="76"/>
      <c r="B44" s="71"/>
      <c r="C44" s="72"/>
      <c r="D44" s="73"/>
      <c r="E44" s="73"/>
      <c r="F44" s="71"/>
      <c r="G44" s="71"/>
      <c r="H44" s="71"/>
      <c r="I44" s="71"/>
      <c r="J44" s="67"/>
      <c r="K44" s="74"/>
      <c r="L44" s="100"/>
      <c r="M44" s="100"/>
      <c r="N44" s="74"/>
      <c r="O44" s="66"/>
      <c r="P44" s="66"/>
      <c r="Q44" s="66"/>
      <c r="R44" s="66"/>
      <c r="S44" s="66"/>
      <c r="T44" s="67"/>
      <c r="U44" s="67"/>
      <c r="V44" s="67"/>
      <c r="W44" s="67"/>
      <c r="X44" s="67"/>
      <c r="Y44" s="66"/>
      <c r="Z44" s="67"/>
      <c r="AA44" s="67"/>
      <c r="AB44" s="67"/>
      <c r="AC44" s="66"/>
      <c r="AD44" s="66"/>
      <c r="AE44" s="66"/>
      <c r="AF44" s="66"/>
      <c r="AG44" s="66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</row>
    <row r="45" spans="1:50" s="62" customFormat="1" ht="15" customHeight="1" x14ac:dyDescent="0.2">
      <c r="A45" s="76"/>
      <c r="B45" s="68" t="s">
        <v>324</v>
      </c>
      <c r="C45" s="64" t="s">
        <v>514</v>
      </c>
      <c r="D45" s="73" t="s">
        <v>365</v>
      </c>
      <c r="E45" s="73" t="s">
        <v>364</v>
      </c>
      <c r="F45" s="71" t="s">
        <v>361</v>
      </c>
      <c r="G45" s="203" t="s">
        <v>533</v>
      </c>
      <c r="H45" s="71" t="s">
        <v>361</v>
      </c>
      <c r="I45" s="202" t="s">
        <v>532</v>
      </c>
      <c r="J45" s="117" t="s">
        <v>243</v>
      </c>
      <c r="K45" s="189">
        <v>24250</v>
      </c>
      <c r="L45" s="100"/>
      <c r="M45" s="100"/>
      <c r="N45" s="74"/>
      <c r="O45" s="66">
        <v>14</v>
      </c>
      <c r="P45" s="66"/>
      <c r="Q45" s="66">
        <v>1</v>
      </c>
      <c r="R45" s="66"/>
      <c r="S45" s="66">
        <v>14</v>
      </c>
      <c r="T45" s="67"/>
      <c r="U45" s="67">
        <v>1</v>
      </c>
      <c r="V45" s="67"/>
      <c r="W45" s="67">
        <v>1</v>
      </c>
      <c r="X45" s="67"/>
      <c r="Y45" s="66">
        <v>14</v>
      </c>
      <c r="Z45" s="67"/>
      <c r="AA45" s="66">
        <v>1</v>
      </c>
      <c r="AB45" s="66"/>
      <c r="AC45" s="66">
        <v>1</v>
      </c>
      <c r="AD45" s="66"/>
      <c r="AE45" s="66">
        <v>1</v>
      </c>
      <c r="AF45" s="66"/>
      <c r="AG45" s="66">
        <v>14</v>
      </c>
      <c r="AH45" s="67"/>
      <c r="AI45" s="67">
        <v>1</v>
      </c>
      <c r="AJ45" s="67"/>
      <c r="AK45" s="67">
        <v>1</v>
      </c>
      <c r="AL45" s="67"/>
      <c r="AM45" s="67">
        <v>1</v>
      </c>
      <c r="AN45" s="67"/>
      <c r="AO45" s="67">
        <v>14</v>
      </c>
      <c r="AP45" s="67"/>
      <c r="AQ45" s="67">
        <v>14</v>
      </c>
      <c r="AR45" s="67"/>
      <c r="AS45" s="67">
        <v>14</v>
      </c>
      <c r="AT45" s="67"/>
      <c r="AU45" s="67"/>
      <c r="AV45" s="67"/>
      <c r="AW45" s="67">
        <v>14</v>
      </c>
      <c r="AX45" s="67"/>
    </row>
    <row r="46" spans="1:50" s="62" customFormat="1" ht="15" customHeight="1" x14ac:dyDescent="0.2">
      <c r="A46" s="116"/>
      <c r="B46" s="68" t="s">
        <v>324</v>
      </c>
      <c r="C46" s="64" t="s">
        <v>514</v>
      </c>
      <c r="D46" s="73" t="s">
        <v>246</v>
      </c>
      <c r="E46" s="73" t="s">
        <v>154</v>
      </c>
      <c r="F46" s="124" t="s">
        <v>128</v>
      </c>
      <c r="G46" s="71" t="s">
        <v>151</v>
      </c>
      <c r="H46" s="71" t="s">
        <v>363</v>
      </c>
      <c r="I46" s="202" t="s">
        <v>529</v>
      </c>
      <c r="J46" s="67" t="s">
        <v>243</v>
      </c>
      <c r="K46" s="189">
        <v>15315</v>
      </c>
      <c r="L46" s="96"/>
      <c r="M46" s="96"/>
      <c r="N46" s="74"/>
      <c r="O46" s="67">
        <v>6</v>
      </c>
      <c r="P46" s="67"/>
      <c r="Q46" s="67">
        <v>1</v>
      </c>
      <c r="R46" s="66"/>
      <c r="S46" s="67">
        <v>6</v>
      </c>
      <c r="T46" s="67"/>
      <c r="U46" s="67">
        <v>1</v>
      </c>
      <c r="V46" s="67"/>
      <c r="W46" s="67">
        <v>0</v>
      </c>
      <c r="X46" s="67"/>
      <c r="Y46" s="67">
        <v>6</v>
      </c>
      <c r="Z46" s="67"/>
      <c r="AA46" s="66">
        <v>1</v>
      </c>
      <c r="AB46" s="66"/>
      <c r="AC46" s="66">
        <v>0</v>
      </c>
      <c r="AD46" s="66"/>
      <c r="AE46" s="66">
        <v>0</v>
      </c>
      <c r="AF46" s="66"/>
      <c r="AG46" s="67">
        <v>0</v>
      </c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</row>
    <row r="47" spans="1:50" s="62" customFormat="1" ht="15" customHeight="1" x14ac:dyDescent="0.2">
      <c r="A47" s="116"/>
      <c r="B47" s="64" t="s">
        <v>324</v>
      </c>
      <c r="C47" s="64" t="s">
        <v>514</v>
      </c>
      <c r="D47" s="73" t="s">
        <v>245</v>
      </c>
      <c r="E47" s="73" t="s">
        <v>29</v>
      </c>
      <c r="F47" s="64" t="s">
        <v>126</v>
      </c>
      <c r="G47" s="71" t="s">
        <v>242</v>
      </c>
      <c r="H47" s="71" t="s">
        <v>363</v>
      </c>
      <c r="I47" s="202" t="s">
        <v>531</v>
      </c>
      <c r="J47" s="67" t="s">
        <v>243</v>
      </c>
      <c r="K47" s="74"/>
      <c r="L47" s="96"/>
      <c r="M47" s="96"/>
      <c r="N47" s="74"/>
      <c r="O47" s="67">
        <v>24</v>
      </c>
      <c r="P47" s="67"/>
      <c r="Q47" s="67">
        <v>1</v>
      </c>
      <c r="R47" s="66"/>
      <c r="S47" s="67">
        <v>24</v>
      </c>
      <c r="T47" s="67"/>
      <c r="U47" s="67">
        <v>1</v>
      </c>
      <c r="V47" s="67"/>
      <c r="W47" s="67">
        <v>1</v>
      </c>
      <c r="X47" s="67"/>
      <c r="Y47" s="67">
        <v>24</v>
      </c>
      <c r="Z47" s="67"/>
      <c r="AA47" s="66">
        <v>2</v>
      </c>
      <c r="AB47" s="66"/>
      <c r="AC47" s="66">
        <v>2</v>
      </c>
      <c r="AD47" s="66"/>
      <c r="AE47" s="66">
        <v>2</v>
      </c>
      <c r="AF47" s="66"/>
      <c r="AG47" s="67">
        <v>24</v>
      </c>
      <c r="AH47" s="67"/>
      <c r="AI47" s="67">
        <v>1</v>
      </c>
      <c r="AJ47" s="67"/>
      <c r="AK47" s="67">
        <v>1</v>
      </c>
      <c r="AL47" s="67"/>
      <c r="AM47" s="67">
        <v>1</v>
      </c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</row>
    <row r="48" spans="1:50" s="62" customFormat="1" ht="15" customHeight="1" x14ac:dyDescent="0.2">
      <c r="A48" s="69"/>
      <c r="B48" s="69" t="s">
        <v>324</v>
      </c>
      <c r="C48" s="69"/>
      <c r="D48" s="69"/>
      <c r="E48" s="69" t="s">
        <v>354</v>
      </c>
      <c r="F48" s="69"/>
      <c r="G48" s="69"/>
      <c r="H48" s="69"/>
      <c r="I48" s="69"/>
      <c r="J48" s="69"/>
      <c r="K48" s="69"/>
      <c r="L48" s="69"/>
      <c r="M48" s="69"/>
      <c r="N48" s="69"/>
      <c r="O48" s="70">
        <f>SUM(O45:O47)</f>
        <v>44</v>
      </c>
      <c r="P48" s="70">
        <f t="shared" ref="P48:AX48" si="21">SUM(P45:P47)</f>
        <v>0</v>
      </c>
      <c r="Q48" s="70">
        <f t="shared" si="21"/>
        <v>3</v>
      </c>
      <c r="R48" s="70">
        <f t="shared" si="21"/>
        <v>0</v>
      </c>
      <c r="S48" s="70">
        <f t="shared" si="21"/>
        <v>44</v>
      </c>
      <c r="T48" s="70">
        <f t="shared" si="21"/>
        <v>0</v>
      </c>
      <c r="U48" s="70">
        <f t="shared" si="21"/>
        <v>3</v>
      </c>
      <c r="V48" s="70">
        <f t="shared" si="21"/>
        <v>0</v>
      </c>
      <c r="W48" s="70">
        <f t="shared" si="21"/>
        <v>2</v>
      </c>
      <c r="X48" s="70">
        <f t="shared" si="21"/>
        <v>0</v>
      </c>
      <c r="Y48" s="70">
        <f t="shared" si="21"/>
        <v>44</v>
      </c>
      <c r="Z48" s="70">
        <f t="shared" si="21"/>
        <v>0</v>
      </c>
      <c r="AA48" s="70">
        <f t="shared" si="21"/>
        <v>4</v>
      </c>
      <c r="AB48" s="70">
        <f t="shared" si="21"/>
        <v>0</v>
      </c>
      <c r="AC48" s="70">
        <f t="shared" si="21"/>
        <v>3</v>
      </c>
      <c r="AD48" s="70">
        <f t="shared" si="21"/>
        <v>0</v>
      </c>
      <c r="AE48" s="70">
        <f t="shared" si="21"/>
        <v>3</v>
      </c>
      <c r="AF48" s="70">
        <f t="shared" si="21"/>
        <v>0</v>
      </c>
      <c r="AG48" s="70">
        <f t="shared" si="21"/>
        <v>38</v>
      </c>
      <c r="AH48" s="70">
        <f t="shared" si="21"/>
        <v>0</v>
      </c>
      <c r="AI48" s="70">
        <f t="shared" si="21"/>
        <v>2</v>
      </c>
      <c r="AJ48" s="70">
        <f t="shared" si="21"/>
        <v>0</v>
      </c>
      <c r="AK48" s="70">
        <f t="shared" si="21"/>
        <v>2</v>
      </c>
      <c r="AL48" s="70">
        <f t="shared" si="21"/>
        <v>0</v>
      </c>
      <c r="AM48" s="70">
        <f t="shared" si="21"/>
        <v>2</v>
      </c>
      <c r="AN48" s="70">
        <f t="shared" si="21"/>
        <v>0</v>
      </c>
      <c r="AO48" s="70">
        <f t="shared" si="21"/>
        <v>14</v>
      </c>
      <c r="AP48" s="70">
        <f t="shared" si="21"/>
        <v>0</v>
      </c>
      <c r="AQ48" s="70">
        <f t="shared" ref="AQ48:AR48" si="22">SUM(AQ45:AQ47)</f>
        <v>14</v>
      </c>
      <c r="AR48" s="70">
        <f t="shared" si="22"/>
        <v>0</v>
      </c>
      <c r="AS48" s="70"/>
      <c r="AT48" s="70"/>
      <c r="AU48" s="70">
        <f t="shared" si="21"/>
        <v>0</v>
      </c>
      <c r="AV48" s="70">
        <f t="shared" si="21"/>
        <v>0</v>
      </c>
      <c r="AW48" s="70">
        <f t="shared" si="21"/>
        <v>14</v>
      </c>
      <c r="AX48" s="70">
        <f t="shared" si="21"/>
        <v>0</v>
      </c>
    </row>
    <row r="49" spans="1:50" s="62" customFormat="1" ht="15" customHeight="1" x14ac:dyDescent="0.2">
      <c r="A49" s="116"/>
      <c r="B49" s="64"/>
      <c r="C49" s="65"/>
      <c r="D49" s="73"/>
      <c r="E49" s="73"/>
      <c r="F49" s="64"/>
      <c r="G49" s="71"/>
      <c r="H49" s="71"/>
      <c r="I49" s="71"/>
      <c r="J49" s="67"/>
      <c r="K49" s="74"/>
      <c r="L49" s="96"/>
      <c r="M49" s="96"/>
      <c r="N49" s="74"/>
      <c r="O49" s="67"/>
      <c r="P49" s="67"/>
      <c r="Q49" s="67"/>
      <c r="R49" s="66"/>
      <c r="S49" s="67"/>
      <c r="T49" s="67"/>
      <c r="U49" s="67"/>
      <c r="V49" s="67"/>
      <c r="W49" s="67"/>
      <c r="X49" s="67"/>
      <c r="Y49" s="67"/>
      <c r="Z49" s="67"/>
      <c r="AA49" s="66"/>
      <c r="AB49" s="66"/>
      <c r="AC49" s="66"/>
      <c r="AD49" s="66"/>
      <c r="AE49" s="66"/>
      <c r="AF49" s="66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</row>
    <row r="50" spans="1:50" s="62" customFormat="1" ht="15" customHeight="1" x14ac:dyDescent="0.2">
      <c r="A50" s="79"/>
      <c r="B50" s="71" t="s">
        <v>346</v>
      </c>
      <c r="C50" s="64" t="s">
        <v>514</v>
      </c>
      <c r="D50" s="73" t="s">
        <v>210</v>
      </c>
      <c r="E50" s="73" t="s">
        <v>201</v>
      </c>
      <c r="F50" s="80" t="s">
        <v>128</v>
      </c>
      <c r="G50" s="71" t="s">
        <v>352</v>
      </c>
      <c r="H50" s="71" t="s">
        <v>363</v>
      </c>
      <c r="I50" s="202" t="s">
        <v>530</v>
      </c>
      <c r="J50" s="67" t="s">
        <v>243</v>
      </c>
      <c r="K50" s="189">
        <v>16955</v>
      </c>
      <c r="L50" s="100"/>
      <c r="M50" s="100"/>
      <c r="N50" s="74"/>
      <c r="O50" s="67">
        <v>24</v>
      </c>
      <c r="P50" s="67"/>
      <c r="Q50" s="67">
        <v>1</v>
      </c>
      <c r="R50" s="66"/>
      <c r="S50" s="67">
        <v>24</v>
      </c>
      <c r="T50" s="67"/>
      <c r="U50" s="67">
        <v>1</v>
      </c>
      <c r="V50" s="67"/>
      <c r="W50" s="67">
        <v>1</v>
      </c>
      <c r="X50" s="67"/>
      <c r="Y50" s="67">
        <v>24</v>
      </c>
      <c r="Z50" s="67"/>
      <c r="AA50" s="66">
        <v>2</v>
      </c>
      <c r="AB50" s="66"/>
      <c r="AC50" s="66">
        <v>2</v>
      </c>
      <c r="AD50" s="66"/>
      <c r="AE50" s="66">
        <v>2</v>
      </c>
      <c r="AF50" s="66"/>
      <c r="AG50" s="67">
        <v>24</v>
      </c>
      <c r="AH50" s="67"/>
      <c r="AI50" s="67">
        <v>1</v>
      </c>
      <c r="AJ50" s="67"/>
      <c r="AK50" s="67">
        <v>1</v>
      </c>
      <c r="AL50" s="67"/>
      <c r="AM50" s="67">
        <v>1</v>
      </c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</row>
    <row r="51" spans="1:50" s="62" customFormat="1" ht="15" customHeight="1" x14ac:dyDescent="0.2">
      <c r="A51" s="79"/>
      <c r="B51" s="71" t="s">
        <v>346</v>
      </c>
      <c r="C51" s="64" t="s">
        <v>514</v>
      </c>
      <c r="D51" s="73" t="s">
        <v>211</v>
      </c>
      <c r="E51" s="73" t="s">
        <v>202</v>
      </c>
      <c r="F51" s="80" t="s">
        <v>128</v>
      </c>
      <c r="G51" s="203" t="s">
        <v>512</v>
      </c>
      <c r="H51" s="71" t="s">
        <v>363</v>
      </c>
      <c r="I51" s="202" t="s">
        <v>528</v>
      </c>
      <c r="J51" s="67" t="s">
        <v>243</v>
      </c>
      <c r="K51" s="189">
        <v>16955</v>
      </c>
      <c r="L51" s="100"/>
      <c r="M51" s="100"/>
      <c r="N51" s="74"/>
      <c r="O51" s="67">
        <v>14</v>
      </c>
      <c r="P51" s="67"/>
      <c r="Q51" s="67">
        <v>1</v>
      </c>
      <c r="R51" s="66"/>
      <c r="S51" s="67">
        <v>14</v>
      </c>
      <c r="T51" s="67"/>
      <c r="U51" s="67">
        <v>1</v>
      </c>
      <c r="V51" s="67"/>
      <c r="W51" s="67">
        <v>1</v>
      </c>
      <c r="X51" s="67"/>
      <c r="Y51" s="67">
        <v>14</v>
      </c>
      <c r="Z51" s="67"/>
      <c r="AA51" s="66">
        <v>1</v>
      </c>
      <c r="AB51" s="66"/>
      <c r="AC51" s="66">
        <v>1</v>
      </c>
      <c r="AD51" s="66"/>
      <c r="AE51" s="66">
        <v>1</v>
      </c>
      <c r="AF51" s="66"/>
      <c r="AG51" s="67">
        <v>14</v>
      </c>
      <c r="AH51" s="67"/>
      <c r="AI51" s="67">
        <v>1</v>
      </c>
      <c r="AJ51" s="67"/>
      <c r="AK51" s="67">
        <v>1</v>
      </c>
      <c r="AL51" s="67"/>
      <c r="AM51" s="67">
        <v>1</v>
      </c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</row>
    <row r="52" spans="1:50" s="62" customFormat="1" ht="15" customHeight="1" x14ac:dyDescent="0.2">
      <c r="A52" s="69"/>
      <c r="B52" s="69" t="s">
        <v>346</v>
      </c>
      <c r="C52" s="69"/>
      <c r="D52" s="69"/>
      <c r="E52" s="69" t="s">
        <v>354</v>
      </c>
      <c r="F52" s="69"/>
      <c r="G52" s="69"/>
      <c r="H52" s="69"/>
      <c r="I52" s="69"/>
      <c r="J52" s="69"/>
      <c r="K52" s="69"/>
      <c r="L52" s="69"/>
      <c r="M52" s="69"/>
      <c r="N52" s="69"/>
      <c r="O52" s="70">
        <f t="shared" ref="O52:AX52" si="23">SUM(O50:O51)</f>
        <v>38</v>
      </c>
      <c r="P52" s="70">
        <f t="shared" si="23"/>
        <v>0</v>
      </c>
      <c r="Q52" s="70">
        <f t="shared" si="23"/>
        <v>2</v>
      </c>
      <c r="R52" s="70">
        <f t="shared" si="23"/>
        <v>0</v>
      </c>
      <c r="S52" s="70">
        <f t="shared" si="23"/>
        <v>38</v>
      </c>
      <c r="T52" s="70">
        <f t="shared" si="23"/>
        <v>0</v>
      </c>
      <c r="U52" s="70">
        <f t="shared" si="23"/>
        <v>2</v>
      </c>
      <c r="V52" s="70">
        <f t="shared" si="23"/>
        <v>0</v>
      </c>
      <c r="W52" s="70">
        <f t="shared" si="23"/>
        <v>2</v>
      </c>
      <c r="X52" s="70">
        <f t="shared" si="23"/>
        <v>0</v>
      </c>
      <c r="Y52" s="70">
        <f t="shared" si="23"/>
        <v>38</v>
      </c>
      <c r="Z52" s="70">
        <f t="shared" si="23"/>
        <v>0</v>
      </c>
      <c r="AA52" s="70">
        <f t="shared" si="23"/>
        <v>3</v>
      </c>
      <c r="AB52" s="70">
        <f t="shared" si="23"/>
        <v>0</v>
      </c>
      <c r="AC52" s="70">
        <f t="shared" si="23"/>
        <v>3</v>
      </c>
      <c r="AD52" s="70">
        <f t="shared" si="23"/>
        <v>0</v>
      </c>
      <c r="AE52" s="70">
        <f t="shared" si="23"/>
        <v>3</v>
      </c>
      <c r="AF52" s="70">
        <f t="shared" si="23"/>
        <v>0</v>
      </c>
      <c r="AG52" s="70">
        <f t="shared" si="23"/>
        <v>38</v>
      </c>
      <c r="AH52" s="70">
        <f t="shared" si="23"/>
        <v>0</v>
      </c>
      <c r="AI52" s="70">
        <f t="shared" si="23"/>
        <v>2</v>
      </c>
      <c r="AJ52" s="70">
        <f t="shared" si="23"/>
        <v>0</v>
      </c>
      <c r="AK52" s="70">
        <f t="shared" si="23"/>
        <v>2</v>
      </c>
      <c r="AL52" s="70">
        <f t="shared" si="23"/>
        <v>0</v>
      </c>
      <c r="AM52" s="70">
        <f t="shared" si="23"/>
        <v>2</v>
      </c>
      <c r="AN52" s="70">
        <f t="shared" si="23"/>
        <v>0</v>
      </c>
      <c r="AO52" s="70">
        <f t="shared" si="23"/>
        <v>0</v>
      </c>
      <c r="AP52" s="70">
        <f t="shared" si="23"/>
        <v>0</v>
      </c>
      <c r="AQ52" s="70">
        <f t="shared" ref="AQ52:AR52" si="24">SUM(AQ50:AQ51)</f>
        <v>0</v>
      </c>
      <c r="AR52" s="70">
        <f t="shared" si="24"/>
        <v>0</v>
      </c>
      <c r="AS52" s="70"/>
      <c r="AT52" s="70"/>
      <c r="AU52" s="70">
        <f t="shared" si="23"/>
        <v>0</v>
      </c>
      <c r="AV52" s="70">
        <f t="shared" si="23"/>
        <v>0</v>
      </c>
      <c r="AW52" s="70">
        <f t="shared" si="23"/>
        <v>0</v>
      </c>
      <c r="AX52" s="70">
        <f t="shared" si="23"/>
        <v>0</v>
      </c>
    </row>
    <row r="53" spans="1:50" s="62" customFormat="1" ht="15" customHeight="1" x14ac:dyDescent="0.2">
      <c r="A53" s="79"/>
      <c r="B53" s="71"/>
      <c r="C53" s="72"/>
      <c r="D53" s="73"/>
      <c r="E53" s="73"/>
      <c r="F53" s="80"/>
      <c r="G53" s="71"/>
      <c r="H53" s="71"/>
      <c r="I53" s="71"/>
      <c r="J53" s="67"/>
      <c r="K53" s="74"/>
      <c r="L53" s="100"/>
      <c r="M53" s="100"/>
      <c r="N53" s="74"/>
      <c r="O53" s="67"/>
      <c r="P53" s="67"/>
      <c r="Q53" s="67"/>
      <c r="R53" s="66"/>
      <c r="S53" s="67"/>
      <c r="T53" s="67"/>
      <c r="U53" s="67"/>
      <c r="V53" s="67"/>
      <c r="W53" s="67"/>
      <c r="X53" s="67"/>
      <c r="Y53" s="67"/>
      <c r="Z53" s="67"/>
      <c r="AA53" s="66"/>
      <c r="AB53" s="66"/>
      <c r="AC53" s="66"/>
      <c r="AD53" s="66"/>
      <c r="AE53" s="66"/>
      <c r="AF53" s="66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</row>
    <row r="54" spans="1:50" s="62" customFormat="1" ht="15" customHeight="1" x14ac:dyDescent="0.2">
      <c r="A54" s="119"/>
      <c r="B54" s="71" t="s">
        <v>331</v>
      </c>
      <c r="C54" s="64" t="s">
        <v>514</v>
      </c>
      <c r="D54" s="73" t="s">
        <v>47</v>
      </c>
      <c r="E54" s="73" t="s">
        <v>48</v>
      </c>
      <c r="F54" s="71" t="s">
        <v>383</v>
      </c>
      <c r="G54" s="203" t="s">
        <v>512</v>
      </c>
      <c r="H54" s="71" t="s">
        <v>363</v>
      </c>
      <c r="I54" s="202" t="s">
        <v>528</v>
      </c>
      <c r="J54" s="67" t="s">
        <v>243</v>
      </c>
      <c r="K54" s="74"/>
      <c r="L54" s="158" t="s">
        <v>419</v>
      </c>
      <c r="M54" s="86"/>
      <c r="N54" s="131"/>
      <c r="O54" s="132">
        <v>14</v>
      </c>
      <c r="P54" s="132"/>
      <c r="Q54" s="132">
        <v>1</v>
      </c>
      <c r="R54" s="132"/>
      <c r="S54" s="132">
        <v>14</v>
      </c>
      <c r="T54" s="133"/>
      <c r="U54" s="67">
        <v>1</v>
      </c>
      <c r="V54" s="67"/>
      <c r="W54" s="67">
        <v>1</v>
      </c>
      <c r="X54" s="133"/>
      <c r="Y54" s="132">
        <v>14</v>
      </c>
      <c r="Z54" s="133"/>
      <c r="AA54" s="66">
        <v>1</v>
      </c>
      <c r="AB54" s="66"/>
      <c r="AC54" s="66">
        <v>1</v>
      </c>
      <c r="AD54" s="66"/>
      <c r="AE54" s="66">
        <v>1</v>
      </c>
      <c r="AF54" s="132"/>
      <c r="AG54" s="132">
        <v>14</v>
      </c>
      <c r="AH54" s="133"/>
      <c r="AI54" s="67">
        <v>1</v>
      </c>
      <c r="AJ54" s="67"/>
      <c r="AK54" s="67">
        <v>1</v>
      </c>
      <c r="AL54" s="133"/>
      <c r="AM54" s="133">
        <v>1</v>
      </c>
      <c r="AN54" s="133"/>
      <c r="AO54" s="67">
        <v>14</v>
      </c>
      <c r="AP54" s="133"/>
      <c r="AQ54" s="67">
        <v>14</v>
      </c>
      <c r="AR54" s="67"/>
      <c r="AS54" s="67"/>
      <c r="AT54" s="67"/>
      <c r="AU54" s="67"/>
      <c r="AV54" s="67"/>
      <c r="AW54" s="67">
        <v>14</v>
      </c>
      <c r="AX54" s="133"/>
    </row>
    <row r="55" spans="1:50" s="62" customFormat="1" ht="15" customHeight="1" x14ac:dyDescent="0.2">
      <c r="A55" s="69"/>
      <c r="B55" s="69" t="s">
        <v>331</v>
      </c>
      <c r="C55" s="69"/>
      <c r="D55" s="69"/>
      <c r="E55" s="69" t="s">
        <v>354</v>
      </c>
      <c r="F55" s="69"/>
      <c r="G55" s="69"/>
      <c r="H55" s="69"/>
      <c r="I55" s="69"/>
      <c r="J55" s="69"/>
      <c r="K55" s="69"/>
      <c r="L55" s="69"/>
      <c r="M55" s="69"/>
      <c r="N55" s="69"/>
      <c r="O55" s="70">
        <f>SUM(O54)</f>
        <v>14</v>
      </c>
      <c r="P55" s="70">
        <f t="shared" ref="P55:AX55" si="25">SUM(P54)</f>
        <v>0</v>
      </c>
      <c r="Q55" s="70">
        <f t="shared" si="25"/>
        <v>1</v>
      </c>
      <c r="R55" s="70">
        <f t="shared" si="25"/>
        <v>0</v>
      </c>
      <c r="S55" s="70">
        <f>SUM(S54)</f>
        <v>14</v>
      </c>
      <c r="T55" s="70">
        <f t="shared" si="25"/>
        <v>0</v>
      </c>
      <c r="U55" s="70">
        <f t="shared" si="25"/>
        <v>1</v>
      </c>
      <c r="V55" s="70">
        <f t="shared" si="25"/>
        <v>0</v>
      </c>
      <c r="W55" s="70">
        <f t="shared" si="25"/>
        <v>1</v>
      </c>
      <c r="X55" s="70">
        <f t="shared" si="25"/>
        <v>0</v>
      </c>
      <c r="Y55" s="70">
        <f>SUM(Y54)</f>
        <v>14</v>
      </c>
      <c r="Z55" s="70">
        <f t="shared" si="25"/>
        <v>0</v>
      </c>
      <c r="AA55" s="70">
        <f t="shared" si="25"/>
        <v>1</v>
      </c>
      <c r="AB55" s="70">
        <f t="shared" si="25"/>
        <v>0</v>
      </c>
      <c r="AC55" s="70">
        <f t="shared" si="25"/>
        <v>1</v>
      </c>
      <c r="AD55" s="70">
        <f t="shared" si="25"/>
        <v>0</v>
      </c>
      <c r="AE55" s="70">
        <f>SUM(AE54)</f>
        <v>1</v>
      </c>
      <c r="AF55" s="70">
        <f>SUM(AF54)</f>
        <v>0</v>
      </c>
      <c r="AG55" s="70">
        <f>SUM(AG54)</f>
        <v>14</v>
      </c>
      <c r="AH55" s="70">
        <f t="shared" si="25"/>
        <v>0</v>
      </c>
      <c r="AI55" s="70">
        <f t="shared" si="25"/>
        <v>1</v>
      </c>
      <c r="AJ55" s="70">
        <f t="shared" si="25"/>
        <v>0</v>
      </c>
      <c r="AK55" s="70">
        <f t="shared" si="25"/>
        <v>1</v>
      </c>
      <c r="AL55" s="70">
        <f t="shared" si="25"/>
        <v>0</v>
      </c>
      <c r="AM55" s="70">
        <f t="shared" si="25"/>
        <v>1</v>
      </c>
      <c r="AN55" s="70">
        <f t="shared" si="25"/>
        <v>0</v>
      </c>
      <c r="AO55" s="70">
        <f t="shared" si="25"/>
        <v>14</v>
      </c>
      <c r="AP55" s="70">
        <f t="shared" si="25"/>
        <v>0</v>
      </c>
      <c r="AQ55" s="70">
        <f t="shared" ref="AQ55:AR55" si="26">SUM(AQ54)</f>
        <v>14</v>
      </c>
      <c r="AR55" s="70">
        <f t="shared" si="26"/>
        <v>0</v>
      </c>
      <c r="AS55" s="70"/>
      <c r="AT55" s="70"/>
      <c r="AU55" s="70">
        <f t="shared" si="25"/>
        <v>0</v>
      </c>
      <c r="AV55" s="70">
        <f t="shared" si="25"/>
        <v>0</v>
      </c>
      <c r="AW55" s="70">
        <f t="shared" si="25"/>
        <v>14</v>
      </c>
      <c r="AX55" s="70">
        <f t="shared" si="25"/>
        <v>0</v>
      </c>
    </row>
    <row r="56" spans="1:50" s="62" customFormat="1" ht="15" customHeight="1" x14ac:dyDescent="0.2">
      <c r="A56" s="119"/>
      <c r="B56" s="71"/>
      <c r="C56" s="72"/>
      <c r="D56" s="73"/>
      <c r="E56" s="73"/>
      <c r="F56" s="80"/>
      <c r="G56" s="71"/>
      <c r="H56" s="71"/>
      <c r="I56" s="71"/>
      <c r="J56" s="67"/>
      <c r="K56" s="74"/>
      <c r="L56" s="86"/>
      <c r="M56" s="86"/>
      <c r="N56" s="131"/>
      <c r="O56" s="132"/>
      <c r="P56" s="132"/>
      <c r="Q56" s="132"/>
      <c r="R56" s="132"/>
      <c r="S56" s="132"/>
      <c r="T56" s="133"/>
      <c r="U56" s="133"/>
      <c r="V56" s="133"/>
      <c r="W56" s="133"/>
      <c r="X56" s="133"/>
      <c r="Y56" s="132"/>
      <c r="Z56" s="133"/>
      <c r="AA56" s="133"/>
      <c r="AB56" s="133"/>
      <c r="AC56" s="132"/>
      <c r="AD56" s="132"/>
      <c r="AE56" s="132"/>
      <c r="AF56" s="132"/>
      <c r="AG56" s="132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</row>
    <row r="57" spans="1:50" s="62" customFormat="1" ht="15" customHeight="1" x14ac:dyDescent="0.2">
      <c r="A57" s="118"/>
      <c r="B57" s="64" t="s">
        <v>333</v>
      </c>
      <c r="C57" s="64" t="s">
        <v>514</v>
      </c>
      <c r="D57" s="73" t="s">
        <v>131</v>
      </c>
      <c r="E57" s="73" t="s">
        <v>135</v>
      </c>
      <c r="F57" s="64" t="s">
        <v>126</v>
      </c>
      <c r="G57" s="71" t="s">
        <v>352</v>
      </c>
      <c r="H57" s="71" t="s">
        <v>363</v>
      </c>
      <c r="I57" s="202" t="s">
        <v>530</v>
      </c>
      <c r="J57" s="67" t="s">
        <v>243</v>
      </c>
      <c r="K57" s="189">
        <v>10272</v>
      </c>
      <c r="L57" s="88"/>
      <c r="M57" s="88"/>
      <c r="N57" s="126"/>
      <c r="O57" s="67">
        <v>24</v>
      </c>
      <c r="P57" s="67"/>
      <c r="Q57" s="67">
        <v>1</v>
      </c>
      <c r="R57" s="66"/>
      <c r="S57" s="67">
        <v>24</v>
      </c>
      <c r="T57" s="67"/>
      <c r="U57" s="67">
        <v>1</v>
      </c>
      <c r="V57" s="67"/>
      <c r="W57" s="67">
        <v>1</v>
      </c>
      <c r="X57" s="67"/>
      <c r="Y57" s="67">
        <v>24</v>
      </c>
      <c r="Z57" s="67"/>
      <c r="AA57" s="66">
        <v>2</v>
      </c>
      <c r="AB57" s="66"/>
      <c r="AC57" s="66">
        <v>2</v>
      </c>
      <c r="AD57" s="66"/>
      <c r="AE57" s="66">
        <v>2</v>
      </c>
      <c r="AF57" s="66"/>
      <c r="AG57" s="67">
        <v>24</v>
      </c>
      <c r="AH57" s="67"/>
      <c r="AI57" s="67">
        <v>1</v>
      </c>
      <c r="AJ57" s="67"/>
      <c r="AK57" s="67">
        <v>1</v>
      </c>
      <c r="AL57" s="67"/>
      <c r="AM57" s="67">
        <v>1</v>
      </c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</row>
    <row r="58" spans="1:50" s="62" customFormat="1" ht="15" customHeight="1" x14ac:dyDescent="0.2">
      <c r="A58" s="118"/>
      <c r="B58" s="64" t="s">
        <v>333</v>
      </c>
      <c r="C58" s="64" t="s">
        <v>514</v>
      </c>
      <c r="D58" s="73" t="s">
        <v>130</v>
      </c>
      <c r="E58" s="73" t="s">
        <v>134</v>
      </c>
      <c r="F58" s="64" t="s">
        <v>362</v>
      </c>
      <c r="G58" s="203" t="s">
        <v>512</v>
      </c>
      <c r="H58" s="71" t="s">
        <v>363</v>
      </c>
      <c r="I58" s="202" t="s">
        <v>528</v>
      </c>
      <c r="J58" s="67" t="s">
        <v>243</v>
      </c>
      <c r="K58" s="74"/>
      <c r="L58" s="158" t="s">
        <v>419</v>
      </c>
      <c r="M58" s="88"/>
      <c r="N58" s="126"/>
      <c r="O58" s="67">
        <v>18</v>
      </c>
      <c r="P58" s="67"/>
      <c r="Q58" s="67">
        <v>1</v>
      </c>
      <c r="R58" s="66"/>
      <c r="S58" s="67">
        <v>18</v>
      </c>
      <c r="T58" s="67"/>
      <c r="U58" s="67">
        <v>1</v>
      </c>
      <c r="V58" s="67"/>
      <c r="W58" s="67">
        <v>1</v>
      </c>
      <c r="X58" s="67"/>
      <c r="Y58" s="67">
        <v>18</v>
      </c>
      <c r="Z58" s="67"/>
      <c r="AA58" s="66">
        <v>1</v>
      </c>
      <c r="AB58" s="66"/>
      <c r="AC58" s="66">
        <v>1</v>
      </c>
      <c r="AD58" s="66"/>
      <c r="AE58" s="66">
        <v>1</v>
      </c>
      <c r="AF58" s="66"/>
      <c r="AG58" s="67">
        <v>18</v>
      </c>
      <c r="AH58" s="67"/>
      <c r="AI58" s="67">
        <v>1</v>
      </c>
      <c r="AJ58" s="67"/>
      <c r="AK58" s="67">
        <v>1</v>
      </c>
      <c r="AL58" s="67"/>
      <c r="AM58" s="67">
        <v>1</v>
      </c>
      <c r="AN58" s="67"/>
      <c r="AO58" s="67">
        <v>18</v>
      </c>
      <c r="AP58" s="67"/>
      <c r="AQ58" s="67">
        <v>18</v>
      </c>
      <c r="AR58" s="67"/>
      <c r="AS58" s="67"/>
      <c r="AT58" s="67"/>
      <c r="AU58" s="67"/>
      <c r="AV58" s="67"/>
      <c r="AW58" s="67">
        <v>18</v>
      </c>
      <c r="AX58" s="67"/>
    </row>
    <row r="59" spans="1:50" s="62" customFormat="1" ht="15" customHeight="1" x14ac:dyDescent="0.2">
      <c r="A59" s="69"/>
      <c r="B59" s="69" t="s">
        <v>333</v>
      </c>
      <c r="C59" s="69"/>
      <c r="D59" s="69"/>
      <c r="E59" s="69" t="s">
        <v>354</v>
      </c>
      <c r="F59" s="69"/>
      <c r="G59" s="69"/>
      <c r="H59" s="69"/>
      <c r="I59" s="69"/>
      <c r="J59" s="69"/>
      <c r="K59" s="69"/>
      <c r="L59" s="69"/>
      <c r="M59" s="69"/>
      <c r="N59" s="69"/>
      <c r="O59" s="70">
        <f t="shared" ref="O59:AX59" si="27">SUM(O57:O58)</f>
        <v>42</v>
      </c>
      <c r="P59" s="70">
        <f t="shared" si="27"/>
        <v>0</v>
      </c>
      <c r="Q59" s="70">
        <f t="shared" si="27"/>
        <v>2</v>
      </c>
      <c r="R59" s="70">
        <f t="shared" si="27"/>
        <v>0</v>
      </c>
      <c r="S59" s="70">
        <f t="shared" si="27"/>
        <v>42</v>
      </c>
      <c r="T59" s="70">
        <f t="shared" si="27"/>
        <v>0</v>
      </c>
      <c r="U59" s="70">
        <f t="shared" si="27"/>
        <v>2</v>
      </c>
      <c r="V59" s="70">
        <f t="shared" si="27"/>
        <v>0</v>
      </c>
      <c r="W59" s="70">
        <f t="shared" si="27"/>
        <v>2</v>
      </c>
      <c r="X59" s="70">
        <f t="shared" si="27"/>
        <v>0</v>
      </c>
      <c r="Y59" s="70">
        <f t="shared" si="27"/>
        <v>42</v>
      </c>
      <c r="Z59" s="70">
        <f t="shared" si="27"/>
        <v>0</v>
      </c>
      <c r="AA59" s="70">
        <f t="shared" si="27"/>
        <v>3</v>
      </c>
      <c r="AB59" s="70">
        <f t="shared" si="27"/>
        <v>0</v>
      </c>
      <c r="AC59" s="70">
        <f t="shared" si="27"/>
        <v>3</v>
      </c>
      <c r="AD59" s="70">
        <f t="shared" si="27"/>
        <v>0</v>
      </c>
      <c r="AE59" s="70">
        <f t="shared" si="27"/>
        <v>3</v>
      </c>
      <c r="AF59" s="70">
        <f t="shared" si="27"/>
        <v>0</v>
      </c>
      <c r="AG59" s="70">
        <f t="shared" si="27"/>
        <v>42</v>
      </c>
      <c r="AH59" s="70">
        <f t="shared" si="27"/>
        <v>0</v>
      </c>
      <c r="AI59" s="70">
        <f t="shared" si="27"/>
        <v>2</v>
      </c>
      <c r="AJ59" s="70">
        <f t="shared" si="27"/>
        <v>0</v>
      </c>
      <c r="AK59" s="70">
        <f t="shared" si="27"/>
        <v>2</v>
      </c>
      <c r="AL59" s="70">
        <f t="shared" si="27"/>
        <v>0</v>
      </c>
      <c r="AM59" s="70">
        <f t="shared" si="27"/>
        <v>2</v>
      </c>
      <c r="AN59" s="70">
        <f t="shared" si="27"/>
        <v>0</v>
      </c>
      <c r="AO59" s="70">
        <f t="shared" si="27"/>
        <v>18</v>
      </c>
      <c r="AP59" s="70">
        <f t="shared" si="27"/>
        <v>0</v>
      </c>
      <c r="AQ59" s="70">
        <f t="shared" ref="AQ59:AR59" si="28">SUM(AQ57:AQ58)</f>
        <v>18</v>
      </c>
      <c r="AR59" s="70">
        <f t="shared" si="28"/>
        <v>0</v>
      </c>
      <c r="AS59" s="70"/>
      <c r="AT59" s="70"/>
      <c r="AU59" s="70">
        <f t="shared" si="27"/>
        <v>0</v>
      </c>
      <c r="AV59" s="70">
        <f t="shared" si="27"/>
        <v>0</v>
      </c>
      <c r="AW59" s="70">
        <f t="shared" si="27"/>
        <v>18</v>
      </c>
      <c r="AX59" s="70">
        <f t="shared" si="27"/>
        <v>0</v>
      </c>
    </row>
    <row r="60" spans="1:50" s="62" customFormat="1" ht="15" customHeight="1" x14ac:dyDescent="0.2">
      <c r="A60" s="118"/>
      <c r="B60" s="64"/>
      <c r="C60" s="64"/>
      <c r="D60" s="73"/>
      <c r="E60" s="73"/>
      <c r="F60" s="64"/>
      <c r="G60" s="71"/>
      <c r="H60" s="71"/>
      <c r="I60" s="71"/>
      <c r="J60" s="67"/>
      <c r="K60" s="74"/>
      <c r="L60" s="88"/>
      <c r="M60" s="88"/>
      <c r="N60" s="126"/>
      <c r="O60" s="67"/>
      <c r="P60" s="67"/>
      <c r="Q60" s="67"/>
      <c r="R60" s="66"/>
      <c r="S60" s="67"/>
      <c r="T60" s="67"/>
      <c r="U60" s="67"/>
      <c r="V60" s="67"/>
      <c r="W60" s="67"/>
      <c r="X60" s="67"/>
      <c r="Y60" s="67"/>
      <c r="Z60" s="67"/>
      <c r="AA60" s="66"/>
      <c r="AB60" s="66"/>
      <c r="AC60" s="66"/>
      <c r="AD60" s="66"/>
      <c r="AE60" s="66"/>
      <c r="AF60" s="66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</row>
    <row r="61" spans="1:50" s="62" customFormat="1" ht="15" customHeight="1" x14ac:dyDescent="0.2">
      <c r="A61" s="116"/>
      <c r="B61" s="71" t="s">
        <v>328</v>
      </c>
      <c r="C61" s="64" t="s">
        <v>514</v>
      </c>
      <c r="D61" s="73" t="s">
        <v>381</v>
      </c>
      <c r="E61" s="73" t="s">
        <v>382</v>
      </c>
      <c r="F61" s="71" t="s">
        <v>361</v>
      </c>
      <c r="G61" s="203" t="s">
        <v>512</v>
      </c>
      <c r="H61" s="148" t="s">
        <v>361</v>
      </c>
      <c r="I61" s="202" t="s">
        <v>528</v>
      </c>
      <c r="J61" s="117" t="s">
        <v>243</v>
      </c>
      <c r="K61" s="74"/>
      <c r="L61" s="96"/>
      <c r="M61" s="96"/>
      <c r="N61" s="74"/>
      <c r="O61" s="67">
        <v>14</v>
      </c>
      <c r="P61" s="67"/>
      <c r="Q61" s="67">
        <v>1</v>
      </c>
      <c r="R61" s="66"/>
      <c r="S61" s="67">
        <v>14</v>
      </c>
      <c r="T61" s="67"/>
      <c r="U61" s="67">
        <v>1</v>
      </c>
      <c r="V61" s="67"/>
      <c r="W61" s="67">
        <v>1</v>
      </c>
      <c r="X61" s="67"/>
      <c r="Y61" s="67">
        <v>14</v>
      </c>
      <c r="Z61" s="67"/>
      <c r="AA61" s="66">
        <v>1</v>
      </c>
      <c r="AB61" s="66"/>
      <c r="AC61" s="66">
        <v>1</v>
      </c>
      <c r="AD61" s="66"/>
      <c r="AE61" s="66">
        <v>1</v>
      </c>
      <c r="AF61" s="66"/>
      <c r="AG61" s="67">
        <v>14</v>
      </c>
      <c r="AH61" s="67"/>
      <c r="AI61" s="67">
        <v>1</v>
      </c>
      <c r="AJ61" s="67"/>
      <c r="AK61" s="67">
        <v>1</v>
      </c>
      <c r="AL61" s="67"/>
      <c r="AM61" s="67">
        <v>1</v>
      </c>
      <c r="AN61" s="67"/>
      <c r="AO61" s="67">
        <v>14</v>
      </c>
      <c r="AP61" s="67"/>
      <c r="AQ61" s="67">
        <v>14</v>
      </c>
      <c r="AR61" s="67"/>
      <c r="AS61" s="67"/>
      <c r="AT61" s="67"/>
      <c r="AU61" s="67"/>
      <c r="AV61" s="67"/>
      <c r="AW61" s="67">
        <v>14</v>
      </c>
      <c r="AX61" s="67"/>
    </row>
    <row r="62" spans="1:50" s="62" customFormat="1" ht="15" customHeight="1" x14ac:dyDescent="0.2">
      <c r="A62" s="116"/>
      <c r="B62" s="71" t="s">
        <v>328</v>
      </c>
      <c r="C62" s="64" t="s">
        <v>514</v>
      </c>
      <c r="D62" s="73" t="s">
        <v>432</v>
      </c>
      <c r="E62" s="73" t="s">
        <v>426</v>
      </c>
      <c r="F62" s="71" t="s">
        <v>361</v>
      </c>
      <c r="G62" s="203" t="s">
        <v>512</v>
      </c>
      <c r="H62" s="148" t="s">
        <v>361</v>
      </c>
      <c r="I62" s="202" t="s">
        <v>528</v>
      </c>
      <c r="J62" s="117" t="s">
        <v>243</v>
      </c>
      <c r="K62" s="74"/>
      <c r="L62" s="96"/>
      <c r="M62" s="96"/>
      <c r="N62" s="74"/>
      <c r="O62" s="67">
        <v>14</v>
      </c>
      <c r="P62" s="67"/>
      <c r="Q62" s="67">
        <v>1</v>
      </c>
      <c r="R62" s="66"/>
      <c r="S62" s="67">
        <v>14</v>
      </c>
      <c r="T62" s="67"/>
      <c r="U62" s="67">
        <v>1</v>
      </c>
      <c r="V62" s="67"/>
      <c r="W62" s="67">
        <v>1</v>
      </c>
      <c r="X62" s="67"/>
      <c r="Y62" s="67">
        <v>14</v>
      </c>
      <c r="Z62" s="67"/>
      <c r="AA62" s="66">
        <v>1</v>
      </c>
      <c r="AB62" s="66"/>
      <c r="AC62" s="66">
        <v>1</v>
      </c>
      <c r="AD62" s="66"/>
      <c r="AE62" s="66">
        <v>1</v>
      </c>
      <c r="AF62" s="66"/>
      <c r="AG62" s="67">
        <v>14</v>
      </c>
      <c r="AH62" s="67"/>
      <c r="AI62" s="67">
        <v>1</v>
      </c>
      <c r="AJ62" s="67"/>
      <c r="AK62" s="67">
        <v>1</v>
      </c>
      <c r="AL62" s="67"/>
      <c r="AM62" s="67">
        <v>1</v>
      </c>
      <c r="AN62" s="67"/>
      <c r="AO62" s="67">
        <v>14</v>
      </c>
      <c r="AP62" s="67"/>
      <c r="AQ62" s="67">
        <v>14</v>
      </c>
      <c r="AR62" s="67"/>
      <c r="AS62" s="67"/>
      <c r="AT62" s="67"/>
      <c r="AU62" s="67">
        <v>14</v>
      </c>
      <c r="AV62" s="67"/>
      <c r="AW62" s="67">
        <v>14</v>
      </c>
      <c r="AX62" s="67"/>
    </row>
    <row r="63" spans="1:50" s="62" customFormat="1" ht="15" customHeight="1" x14ac:dyDescent="0.2">
      <c r="A63" s="118"/>
      <c r="B63" s="71" t="s">
        <v>328</v>
      </c>
      <c r="C63" s="64" t="s">
        <v>514</v>
      </c>
      <c r="D63" s="73" t="s">
        <v>102</v>
      </c>
      <c r="E63" s="73" t="s">
        <v>103</v>
      </c>
      <c r="F63" s="80" t="s">
        <v>129</v>
      </c>
      <c r="G63" s="203" t="s">
        <v>512</v>
      </c>
      <c r="H63" s="148" t="s">
        <v>361</v>
      </c>
      <c r="I63" s="202" t="s">
        <v>528</v>
      </c>
      <c r="J63" s="67" t="s">
        <v>243</v>
      </c>
      <c r="K63" s="74"/>
      <c r="L63" s="66"/>
      <c r="M63" s="66"/>
      <c r="N63" s="130"/>
      <c r="O63" s="67">
        <v>14</v>
      </c>
      <c r="P63" s="67"/>
      <c r="Q63" s="67">
        <v>1</v>
      </c>
      <c r="R63" s="66"/>
      <c r="S63" s="67">
        <v>14</v>
      </c>
      <c r="T63" s="67"/>
      <c r="U63" s="67">
        <v>1</v>
      </c>
      <c r="V63" s="67"/>
      <c r="W63" s="67">
        <v>1</v>
      </c>
      <c r="X63" s="67"/>
      <c r="Y63" s="67">
        <v>14</v>
      </c>
      <c r="Z63" s="67"/>
      <c r="AA63" s="66">
        <v>1</v>
      </c>
      <c r="AB63" s="66"/>
      <c r="AC63" s="66">
        <v>1</v>
      </c>
      <c r="AD63" s="66"/>
      <c r="AE63" s="66">
        <v>1</v>
      </c>
      <c r="AF63" s="66"/>
      <c r="AG63" s="67">
        <v>14</v>
      </c>
      <c r="AH63" s="67"/>
      <c r="AI63" s="67">
        <v>1</v>
      </c>
      <c r="AJ63" s="67"/>
      <c r="AK63" s="67">
        <v>1</v>
      </c>
      <c r="AL63" s="67"/>
      <c r="AM63" s="67">
        <v>1</v>
      </c>
      <c r="AN63" s="67"/>
      <c r="AO63" s="67">
        <v>14</v>
      </c>
      <c r="AP63" s="67"/>
      <c r="AQ63" s="67">
        <v>14</v>
      </c>
      <c r="AR63" s="67"/>
      <c r="AS63" s="67"/>
      <c r="AT63" s="67"/>
      <c r="AU63" s="67"/>
      <c r="AV63" s="67"/>
      <c r="AW63" s="67">
        <v>14</v>
      </c>
      <c r="AX63" s="67"/>
    </row>
    <row r="64" spans="1:50" s="62" customFormat="1" ht="15" customHeight="1" x14ac:dyDescent="0.2">
      <c r="A64" s="118"/>
      <c r="B64" s="71" t="s">
        <v>328</v>
      </c>
      <c r="C64" s="64" t="s">
        <v>514</v>
      </c>
      <c r="D64" s="73" t="s">
        <v>42</v>
      </c>
      <c r="E64" s="73" t="s">
        <v>80</v>
      </c>
      <c r="F64" s="80" t="s">
        <v>129</v>
      </c>
      <c r="G64" s="203" t="s">
        <v>512</v>
      </c>
      <c r="H64" s="148" t="s">
        <v>361</v>
      </c>
      <c r="I64" s="202" t="s">
        <v>528</v>
      </c>
      <c r="J64" s="67" t="s">
        <v>243</v>
      </c>
      <c r="K64" s="74"/>
      <c r="L64" s="66"/>
      <c r="M64" s="66"/>
      <c r="N64" s="130"/>
      <c r="O64" s="67">
        <v>14</v>
      </c>
      <c r="P64" s="67"/>
      <c r="Q64" s="67">
        <v>1</v>
      </c>
      <c r="R64" s="66"/>
      <c r="S64" s="67">
        <v>14</v>
      </c>
      <c r="T64" s="67"/>
      <c r="U64" s="67">
        <v>1</v>
      </c>
      <c r="V64" s="67"/>
      <c r="W64" s="67">
        <v>1</v>
      </c>
      <c r="X64" s="67"/>
      <c r="Y64" s="67">
        <v>14</v>
      </c>
      <c r="Z64" s="67"/>
      <c r="AA64" s="66">
        <v>1</v>
      </c>
      <c r="AB64" s="66"/>
      <c r="AC64" s="66">
        <v>1</v>
      </c>
      <c r="AD64" s="66"/>
      <c r="AE64" s="66">
        <v>1</v>
      </c>
      <c r="AF64" s="66"/>
      <c r="AG64" s="67">
        <v>14</v>
      </c>
      <c r="AH64" s="67"/>
      <c r="AI64" s="67">
        <v>1</v>
      </c>
      <c r="AJ64" s="67"/>
      <c r="AK64" s="67">
        <v>1</v>
      </c>
      <c r="AL64" s="67"/>
      <c r="AM64" s="67">
        <v>1</v>
      </c>
      <c r="AN64" s="67"/>
      <c r="AO64" s="67">
        <v>14</v>
      </c>
      <c r="AP64" s="67"/>
      <c r="AQ64" s="67">
        <v>14</v>
      </c>
      <c r="AR64" s="67"/>
      <c r="AS64" s="67"/>
      <c r="AT64" s="67"/>
      <c r="AU64" s="67"/>
      <c r="AV64" s="67"/>
      <c r="AW64" s="67">
        <v>14</v>
      </c>
      <c r="AX64" s="67"/>
    </row>
    <row r="65" spans="1:50" s="62" customFormat="1" ht="15" customHeight="1" x14ac:dyDescent="0.2">
      <c r="A65" s="118"/>
      <c r="B65" s="71" t="s">
        <v>328</v>
      </c>
      <c r="C65" s="64" t="s">
        <v>514</v>
      </c>
      <c r="D65" s="73" t="s">
        <v>41</v>
      </c>
      <c r="E65" s="73" t="s">
        <v>79</v>
      </c>
      <c r="F65" s="80" t="s">
        <v>126</v>
      </c>
      <c r="G65" s="71" t="s">
        <v>352</v>
      </c>
      <c r="H65" s="71" t="s">
        <v>363</v>
      </c>
      <c r="I65" s="202" t="s">
        <v>530</v>
      </c>
      <c r="J65" s="67" t="s">
        <v>243</v>
      </c>
      <c r="K65" s="189">
        <v>15090</v>
      </c>
      <c r="L65" s="158" t="s">
        <v>419</v>
      </c>
      <c r="M65" s="66"/>
      <c r="N65" s="130"/>
      <c r="O65" s="67">
        <v>24</v>
      </c>
      <c r="P65" s="67"/>
      <c r="Q65" s="67">
        <v>1</v>
      </c>
      <c r="R65" s="66"/>
      <c r="S65" s="67">
        <v>24</v>
      </c>
      <c r="T65" s="67"/>
      <c r="U65" s="67">
        <v>1</v>
      </c>
      <c r="V65" s="67"/>
      <c r="W65" s="67">
        <v>1</v>
      </c>
      <c r="X65" s="67"/>
      <c r="Y65" s="67">
        <v>24</v>
      </c>
      <c r="Z65" s="67"/>
      <c r="AA65" s="66">
        <v>2</v>
      </c>
      <c r="AB65" s="66"/>
      <c r="AC65" s="66">
        <v>2</v>
      </c>
      <c r="AD65" s="66"/>
      <c r="AE65" s="66">
        <v>2</v>
      </c>
      <c r="AF65" s="66"/>
      <c r="AG65" s="67">
        <v>24</v>
      </c>
      <c r="AH65" s="67"/>
      <c r="AI65" s="67">
        <v>1</v>
      </c>
      <c r="AJ65" s="67"/>
      <c r="AK65" s="67">
        <v>1</v>
      </c>
      <c r="AL65" s="67"/>
      <c r="AM65" s="67">
        <v>1</v>
      </c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</row>
    <row r="66" spans="1:50" s="62" customFormat="1" ht="15" customHeight="1" x14ac:dyDescent="0.2">
      <c r="A66" s="69"/>
      <c r="B66" s="69" t="s">
        <v>328</v>
      </c>
      <c r="C66" s="69"/>
      <c r="D66" s="69"/>
      <c r="E66" s="69" t="s">
        <v>354</v>
      </c>
      <c r="F66" s="69"/>
      <c r="G66" s="69"/>
      <c r="H66" s="69"/>
      <c r="I66" s="69"/>
      <c r="J66" s="69"/>
      <c r="K66" s="69"/>
      <c r="L66" s="69"/>
      <c r="M66" s="69"/>
      <c r="N66" s="69"/>
      <c r="O66" s="70">
        <f t="shared" ref="O66:AX66" si="29">SUM(O61:O65)</f>
        <v>80</v>
      </c>
      <c r="P66" s="70">
        <f t="shared" si="29"/>
        <v>0</v>
      </c>
      <c r="Q66" s="70">
        <f t="shared" si="29"/>
        <v>5</v>
      </c>
      <c r="R66" s="70">
        <f t="shared" si="29"/>
        <v>0</v>
      </c>
      <c r="S66" s="70">
        <f t="shared" si="29"/>
        <v>80</v>
      </c>
      <c r="T66" s="70">
        <f t="shared" si="29"/>
        <v>0</v>
      </c>
      <c r="U66" s="70">
        <f t="shared" si="29"/>
        <v>5</v>
      </c>
      <c r="V66" s="70">
        <f t="shared" si="29"/>
        <v>0</v>
      </c>
      <c r="W66" s="70">
        <f t="shared" si="29"/>
        <v>5</v>
      </c>
      <c r="X66" s="70">
        <f t="shared" si="29"/>
        <v>0</v>
      </c>
      <c r="Y66" s="70">
        <f t="shared" si="29"/>
        <v>80</v>
      </c>
      <c r="Z66" s="70">
        <f t="shared" si="29"/>
        <v>0</v>
      </c>
      <c r="AA66" s="70">
        <f t="shared" si="29"/>
        <v>6</v>
      </c>
      <c r="AB66" s="70">
        <f t="shared" si="29"/>
        <v>0</v>
      </c>
      <c r="AC66" s="70">
        <f t="shared" si="29"/>
        <v>6</v>
      </c>
      <c r="AD66" s="70">
        <f t="shared" si="29"/>
        <v>0</v>
      </c>
      <c r="AE66" s="70">
        <f t="shared" si="29"/>
        <v>6</v>
      </c>
      <c r="AF66" s="70">
        <f t="shared" si="29"/>
        <v>0</v>
      </c>
      <c r="AG66" s="70">
        <f t="shared" si="29"/>
        <v>80</v>
      </c>
      <c r="AH66" s="70">
        <f t="shared" si="29"/>
        <v>0</v>
      </c>
      <c r="AI66" s="70">
        <f t="shared" si="29"/>
        <v>5</v>
      </c>
      <c r="AJ66" s="70">
        <f t="shared" si="29"/>
        <v>0</v>
      </c>
      <c r="AK66" s="70">
        <f t="shared" si="29"/>
        <v>5</v>
      </c>
      <c r="AL66" s="70">
        <f t="shared" si="29"/>
        <v>0</v>
      </c>
      <c r="AM66" s="70">
        <f t="shared" si="29"/>
        <v>5</v>
      </c>
      <c r="AN66" s="70">
        <f t="shared" si="29"/>
        <v>0</v>
      </c>
      <c r="AO66" s="70">
        <f t="shared" si="29"/>
        <v>56</v>
      </c>
      <c r="AP66" s="70">
        <f t="shared" si="29"/>
        <v>0</v>
      </c>
      <c r="AQ66" s="70">
        <f t="shared" ref="AQ66:AR66" si="30">SUM(AQ61:AQ65)</f>
        <v>56</v>
      </c>
      <c r="AR66" s="70">
        <f t="shared" si="30"/>
        <v>0</v>
      </c>
      <c r="AS66" s="70"/>
      <c r="AT66" s="70"/>
      <c r="AU66" s="70">
        <f t="shared" si="29"/>
        <v>14</v>
      </c>
      <c r="AV66" s="70">
        <f t="shared" si="29"/>
        <v>0</v>
      </c>
      <c r="AW66" s="70">
        <f t="shared" si="29"/>
        <v>56</v>
      </c>
      <c r="AX66" s="70">
        <f t="shared" si="29"/>
        <v>0</v>
      </c>
    </row>
    <row r="67" spans="1:50" s="62" customFormat="1" ht="15" customHeight="1" x14ac:dyDescent="0.2">
      <c r="A67" s="118"/>
      <c r="B67" s="64"/>
      <c r="C67" s="64"/>
      <c r="D67" s="73"/>
      <c r="E67" s="73"/>
      <c r="F67" s="64"/>
      <c r="G67" s="71"/>
      <c r="H67" s="71"/>
      <c r="I67" s="71"/>
      <c r="J67" s="67"/>
      <c r="K67" s="74"/>
      <c r="L67" s="88"/>
      <c r="M67" s="88"/>
      <c r="N67" s="126"/>
      <c r="O67" s="67"/>
      <c r="P67" s="67"/>
      <c r="Q67" s="67"/>
      <c r="R67" s="66"/>
      <c r="S67" s="67"/>
      <c r="T67" s="67"/>
      <c r="U67" s="67"/>
      <c r="V67" s="67"/>
      <c r="W67" s="67"/>
      <c r="X67" s="67"/>
      <c r="Y67" s="67"/>
      <c r="Z67" s="67"/>
      <c r="AA67" s="66"/>
      <c r="AB67" s="66"/>
      <c r="AC67" s="66"/>
      <c r="AD67" s="66"/>
      <c r="AE67" s="66"/>
      <c r="AF67" s="66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</row>
    <row r="68" spans="1:50" s="62" customFormat="1" ht="15" customHeight="1" x14ac:dyDescent="0.2">
      <c r="A68" s="75"/>
      <c r="B68" s="71" t="s">
        <v>349</v>
      </c>
      <c r="C68" s="64" t="s">
        <v>514</v>
      </c>
      <c r="D68" s="73" t="s">
        <v>312</v>
      </c>
      <c r="E68" s="73" t="s">
        <v>313</v>
      </c>
      <c r="F68" s="67" t="s">
        <v>438</v>
      </c>
      <c r="G68" s="203" t="s">
        <v>512</v>
      </c>
      <c r="H68" s="148" t="s">
        <v>363</v>
      </c>
      <c r="I68" s="202" t="s">
        <v>528</v>
      </c>
      <c r="J68" s="67" t="s">
        <v>243</v>
      </c>
      <c r="K68" s="74"/>
      <c r="L68" s="158" t="s">
        <v>419</v>
      </c>
      <c r="M68" s="114"/>
      <c r="N68" s="115"/>
      <c r="O68" s="67">
        <v>14</v>
      </c>
      <c r="P68" s="105"/>
      <c r="Q68" s="67">
        <v>1</v>
      </c>
      <c r="R68" s="105"/>
      <c r="S68" s="67">
        <v>14</v>
      </c>
      <c r="T68" s="105"/>
      <c r="U68" s="67">
        <v>1</v>
      </c>
      <c r="V68" s="67"/>
      <c r="W68" s="67">
        <v>1</v>
      </c>
      <c r="X68" s="105"/>
      <c r="Y68" s="67">
        <v>14</v>
      </c>
      <c r="Z68" s="104"/>
      <c r="AA68" s="66">
        <v>1</v>
      </c>
      <c r="AB68" s="66"/>
      <c r="AC68" s="66">
        <v>1</v>
      </c>
      <c r="AD68" s="66"/>
      <c r="AE68" s="66">
        <v>1</v>
      </c>
      <c r="AF68" s="105"/>
      <c r="AG68" s="67">
        <v>14</v>
      </c>
      <c r="AH68" s="105"/>
      <c r="AI68" s="67">
        <v>1</v>
      </c>
      <c r="AJ68" s="67"/>
      <c r="AK68" s="67">
        <v>1</v>
      </c>
      <c r="AL68" s="105"/>
      <c r="AM68" s="67">
        <v>1</v>
      </c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</row>
    <row r="69" spans="1:50" s="62" customFormat="1" ht="15" customHeight="1" x14ac:dyDescent="0.2">
      <c r="A69" s="75"/>
      <c r="B69" s="71" t="s">
        <v>349</v>
      </c>
      <c r="C69" s="64" t="s">
        <v>514</v>
      </c>
      <c r="D69" s="73" t="s">
        <v>314</v>
      </c>
      <c r="E69" s="73" t="s">
        <v>315</v>
      </c>
      <c r="F69" s="67" t="s">
        <v>438</v>
      </c>
      <c r="G69" s="203" t="s">
        <v>512</v>
      </c>
      <c r="H69" s="148" t="s">
        <v>363</v>
      </c>
      <c r="I69" s="202" t="s">
        <v>528</v>
      </c>
      <c r="J69" s="67" t="s">
        <v>243</v>
      </c>
      <c r="K69" s="74"/>
      <c r="L69" s="158" t="s">
        <v>419</v>
      </c>
      <c r="M69" s="114"/>
      <c r="N69" s="115"/>
      <c r="O69" s="67">
        <v>18</v>
      </c>
      <c r="P69" s="105"/>
      <c r="Q69" s="67">
        <v>1</v>
      </c>
      <c r="R69" s="105"/>
      <c r="S69" s="67">
        <v>18</v>
      </c>
      <c r="T69" s="105"/>
      <c r="U69" s="67">
        <v>1</v>
      </c>
      <c r="V69" s="67"/>
      <c r="W69" s="67">
        <v>1</v>
      </c>
      <c r="X69" s="105"/>
      <c r="Y69" s="67">
        <v>18</v>
      </c>
      <c r="Z69" s="104"/>
      <c r="AA69" s="66">
        <v>1</v>
      </c>
      <c r="AB69" s="66"/>
      <c r="AC69" s="66">
        <v>1</v>
      </c>
      <c r="AD69" s="66"/>
      <c r="AE69" s="66">
        <v>1</v>
      </c>
      <c r="AF69" s="105"/>
      <c r="AG69" s="67">
        <v>18</v>
      </c>
      <c r="AH69" s="105"/>
      <c r="AI69" s="67">
        <v>1</v>
      </c>
      <c r="AJ69" s="67"/>
      <c r="AK69" s="67">
        <v>1</v>
      </c>
      <c r="AL69" s="105"/>
      <c r="AM69" s="67">
        <v>1</v>
      </c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</row>
    <row r="70" spans="1:50" s="62" customFormat="1" ht="15" customHeight="1" x14ac:dyDescent="0.2">
      <c r="A70" s="69"/>
      <c r="B70" s="69" t="s">
        <v>349</v>
      </c>
      <c r="C70" s="69"/>
      <c r="D70" s="69"/>
      <c r="E70" s="69" t="s">
        <v>354</v>
      </c>
      <c r="F70" s="69"/>
      <c r="G70" s="69"/>
      <c r="H70" s="69"/>
      <c r="I70" s="69"/>
      <c r="J70" s="69"/>
      <c r="K70" s="69"/>
      <c r="L70" s="69"/>
      <c r="M70" s="69"/>
      <c r="N70" s="69"/>
      <c r="O70" s="70">
        <f>SUM(O68:O69)</f>
        <v>32</v>
      </c>
      <c r="P70" s="70">
        <f t="shared" ref="P70:AN70" si="31">SUM(P68:P69)</f>
        <v>0</v>
      </c>
      <c r="Q70" s="70">
        <f t="shared" si="31"/>
        <v>2</v>
      </c>
      <c r="R70" s="70">
        <f t="shared" si="31"/>
        <v>0</v>
      </c>
      <c r="S70" s="70">
        <f t="shared" si="31"/>
        <v>32</v>
      </c>
      <c r="T70" s="70">
        <f t="shared" si="31"/>
        <v>0</v>
      </c>
      <c r="U70" s="70">
        <f t="shared" si="31"/>
        <v>2</v>
      </c>
      <c r="V70" s="70">
        <f t="shared" si="31"/>
        <v>0</v>
      </c>
      <c r="W70" s="70">
        <f t="shared" si="31"/>
        <v>2</v>
      </c>
      <c r="X70" s="70">
        <f t="shared" si="31"/>
        <v>0</v>
      </c>
      <c r="Y70" s="70">
        <f t="shared" si="31"/>
        <v>32</v>
      </c>
      <c r="Z70" s="70">
        <f t="shared" si="31"/>
        <v>0</v>
      </c>
      <c r="AA70" s="70">
        <f t="shared" si="31"/>
        <v>2</v>
      </c>
      <c r="AB70" s="70">
        <f t="shared" si="31"/>
        <v>0</v>
      </c>
      <c r="AC70" s="70">
        <f t="shared" si="31"/>
        <v>2</v>
      </c>
      <c r="AD70" s="70">
        <f t="shared" si="31"/>
        <v>0</v>
      </c>
      <c r="AE70" s="70">
        <f t="shared" si="31"/>
        <v>2</v>
      </c>
      <c r="AF70" s="70">
        <f t="shared" si="31"/>
        <v>0</v>
      </c>
      <c r="AG70" s="70">
        <f t="shared" si="31"/>
        <v>32</v>
      </c>
      <c r="AH70" s="70">
        <f t="shared" si="31"/>
        <v>0</v>
      </c>
      <c r="AI70" s="70">
        <f t="shared" si="31"/>
        <v>2</v>
      </c>
      <c r="AJ70" s="70">
        <f t="shared" si="31"/>
        <v>0</v>
      </c>
      <c r="AK70" s="70">
        <f t="shared" si="31"/>
        <v>2</v>
      </c>
      <c r="AL70" s="70">
        <f t="shared" si="31"/>
        <v>0</v>
      </c>
      <c r="AM70" s="70">
        <f t="shared" si="31"/>
        <v>2</v>
      </c>
      <c r="AN70" s="70">
        <f t="shared" si="31"/>
        <v>0</v>
      </c>
      <c r="AO70" s="70">
        <f t="shared" ref="AO70:AX70" si="32">SUM(AO68:AO69)</f>
        <v>0</v>
      </c>
      <c r="AP70" s="70">
        <f t="shared" si="32"/>
        <v>0</v>
      </c>
      <c r="AQ70" s="70">
        <f t="shared" ref="AQ70:AR70" si="33">SUM(AQ68:AQ69)</f>
        <v>0</v>
      </c>
      <c r="AR70" s="70">
        <f t="shared" si="33"/>
        <v>0</v>
      </c>
      <c r="AS70" s="70"/>
      <c r="AT70" s="70"/>
      <c r="AU70" s="70">
        <f t="shared" si="32"/>
        <v>0</v>
      </c>
      <c r="AV70" s="70">
        <f t="shared" si="32"/>
        <v>0</v>
      </c>
      <c r="AW70" s="70">
        <f t="shared" si="32"/>
        <v>0</v>
      </c>
      <c r="AX70" s="70">
        <f t="shared" si="32"/>
        <v>0</v>
      </c>
    </row>
    <row r="71" spans="1:50" s="62" customFormat="1" ht="15" customHeight="1" x14ac:dyDescent="0.2">
      <c r="A71" s="105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</row>
    <row r="72" spans="1:50" s="62" customFormat="1" ht="15" customHeight="1" x14ac:dyDescent="0.2">
      <c r="A72" s="118"/>
      <c r="B72" s="64" t="s">
        <v>371</v>
      </c>
      <c r="C72" s="64" t="s">
        <v>514</v>
      </c>
      <c r="D72" s="73" t="s">
        <v>372</v>
      </c>
      <c r="E72" s="73" t="s">
        <v>373</v>
      </c>
      <c r="F72" s="71" t="s">
        <v>361</v>
      </c>
      <c r="G72" s="203" t="s">
        <v>512</v>
      </c>
      <c r="H72" s="148" t="s">
        <v>361</v>
      </c>
      <c r="I72" s="202" t="s">
        <v>528</v>
      </c>
      <c r="J72" s="117" t="s">
        <v>243</v>
      </c>
      <c r="K72" s="189">
        <v>13500</v>
      </c>
      <c r="L72" s="88"/>
      <c r="M72" s="88"/>
      <c r="N72" s="126"/>
      <c r="O72" s="67">
        <v>14</v>
      </c>
      <c r="P72" s="67"/>
      <c r="Q72" s="67">
        <v>1</v>
      </c>
      <c r="R72" s="66"/>
      <c r="S72" s="67">
        <v>14</v>
      </c>
      <c r="T72" s="67"/>
      <c r="U72" s="67">
        <v>1</v>
      </c>
      <c r="V72" s="67"/>
      <c r="W72" s="67">
        <v>1</v>
      </c>
      <c r="X72" s="67"/>
      <c r="Y72" s="67">
        <v>14</v>
      </c>
      <c r="Z72" s="67"/>
      <c r="AA72" s="66">
        <v>1</v>
      </c>
      <c r="AB72" s="66"/>
      <c r="AC72" s="66">
        <v>1</v>
      </c>
      <c r="AD72" s="66"/>
      <c r="AE72" s="66">
        <v>1</v>
      </c>
      <c r="AF72" s="66"/>
      <c r="AG72" s="67">
        <v>14</v>
      </c>
      <c r="AH72" s="67"/>
      <c r="AI72" s="67">
        <v>1</v>
      </c>
      <c r="AJ72" s="67"/>
      <c r="AK72" s="67">
        <v>1</v>
      </c>
      <c r="AL72" s="67"/>
      <c r="AM72" s="67">
        <v>1</v>
      </c>
      <c r="AN72" s="67"/>
      <c r="AO72" s="67">
        <v>14</v>
      </c>
      <c r="AP72" s="67"/>
      <c r="AQ72" s="67">
        <v>14</v>
      </c>
      <c r="AR72" s="67"/>
      <c r="AS72" s="67"/>
      <c r="AT72" s="67"/>
      <c r="AU72" s="67">
        <v>14</v>
      </c>
      <c r="AV72" s="67"/>
      <c r="AW72" s="67">
        <v>14</v>
      </c>
      <c r="AX72" s="67"/>
    </row>
    <row r="73" spans="1:50" s="62" customFormat="1" ht="15" customHeight="1" x14ac:dyDescent="0.2">
      <c r="A73" s="118"/>
      <c r="B73" s="64" t="s">
        <v>371</v>
      </c>
      <c r="C73" s="64" t="s">
        <v>514</v>
      </c>
      <c r="D73" s="73" t="s">
        <v>379</v>
      </c>
      <c r="E73" s="73" t="s">
        <v>374</v>
      </c>
      <c r="F73" s="71" t="s">
        <v>361</v>
      </c>
      <c r="G73" s="203" t="s">
        <v>512</v>
      </c>
      <c r="H73" s="148" t="s">
        <v>361</v>
      </c>
      <c r="I73" s="202" t="s">
        <v>528</v>
      </c>
      <c r="J73" s="117" t="s">
        <v>243</v>
      </c>
      <c r="K73" s="74"/>
      <c r="L73" s="88"/>
      <c r="M73" s="88"/>
      <c r="N73" s="126"/>
      <c r="O73" s="67">
        <v>14</v>
      </c>
      <c r="P73" s="67"/>
      <c r="Q73" s="67">
        <v>1</v>
      </c>
      <c r="R73" s="66"/>
      <c r="S73" s="67">
        <v>14</v>
      </c>
      <c r="T73" s="67"/>
      <c r="U73" s="67">
        <v>1</v>
      </c>
      <c r="V73" s="67"/>
      <c r="W73" s="67">
        <v>1</v>
      </c>
      <c r="X73" s="67"/>
      <c r="Y73" s="67">
        <v>14</v>
      </c>
      <c r="Z73" s="67"/>
      <c r="AA73" s="66">
        <v>1</v>
      </c>
      <c r="AB73" s="66"/>
      <c r="AC73" s="66">
        <v>1</v>
      </c>
      <c r="AD73" s="66"/>
      <c r="AE73" s="66">
        <v>1</v>
      </c>
      <c r="AF73" s="66"/>
      <c r="AG73" s="67">
        <v>14</v>
      </c>
      <c r="AH73" s="67"/>
      <c r="AI73" s="67">
        <v>1</v>
      </c>
      <c r="AJ73" s="67"/>
      <c r="AK73" s="67">
        <v>1</v>
      </c>
      <c r="AL73" s="67"/>
      <c r="AM73" s="67">
        <v>1</v>
      </c>
      <c r="AN73" s="67"/>
      <c r="AO73" s="67">
        <v>14</v>
      </c>
      <c r="AP73" s="67"/>
      <c r="AQ73" s="67">
        <v>14</v>
      </c>
      <c r="AR73" s="67"/>
      <c r="AS73" s="67"/>
      <c r="AT73" s="67"/>
      <c r="AU73" s="67"/>
      <c r="AV73" s="67"/>
      <c r="AW73" s="67">
        <v>14</v>
      </c>
      <c r="AX73" s="67"/>
    </row>
    <row r="74" spans="1:50" s="62" customFormat="1" ht="15" customHeight="1" x14ac:dyDescent="0.2">
      <c r="A74" s="118"/>
      <c r="B74" s="64" t="s">
        <v>371</v>
      </c>
      <c r="C74" s="64" t="s">
        <v>514</v>
      </c>
      <c r="D74" s="73" t="s">
        <v>378</v>
      </c>
      <c r="E74" s="73" t="s">
        <v>375</v>
      </c>
      <c r="F74" s="71" t="s">
        <v>361</v>
      </c>
      <c r="G74" s="203" t="s">
        <v>512</v>
      </c>
      <c r="H74" s="148" t="s">
        <v>361</v>
      </c>
      <c r="I74" s="202" t="s">
        <v>528</v>
      </c>
      <c r="J74" s="117" t="s">
        <v>243</v>
      </c>
      <c r="K74" s="189">
        <v>13500</v>
      </c>
      <c r="L74" s="88"/>
      <c r="M74" s="88"/>
      <c r="N74" s="126"/>
      <c r="O74" s="67">
        <v>14</v>
      </c>
      <c r="P74" s="67"/>
      <c r="Q74" s="67">
        <v>1</v>
      </c>
      <c r="R74" s="66"/>
      <c r="S74" s="67">
        <v>14</v>
      </c>
      <c r="T74" s="67"/>
      <c r="U74" s="67">
        <v>1</v>
      </c>
      <c r="V74" s="67"/>
      <c r="W74" s="67">
        <v>1</v>
      </c>
      <c r="X74" s="67"/>
      <c r="Y74" s="67">
        <v>14</v>
      </c>
      <c r="Z74" s="67"/>
      <c r="AA74" s="66">
        <v>1</v>
      </c>
      <c r="AB74" s="66"/>
      <c r="AC74" s="66">
        <v>1</v>
      </c>
      <c r="AD74" s="66"/>
      <c r="AE74" s="66">
        <v>1</v>
      </c>
      <c r="AF74" s="66"/>
      <c r="AG74" s="67">
        <v>14</v>
      </c>
      <c r="AH74" s="67"/>
      <c r="AI74" s="67">
        <v>1</v>
      </c>
      <c r="AJ74" s="67"/>
      <c r="AK74" s="67">
        <v>1</v>
      </c>
      <c r="AL74" s="67"/>
      <c r="AM74" s="67">
        <v>1</v>
      </c>
      <c r="AN74" s="67"/>
      <c r="AO74" s="67">
        <v>14</v>
      </c>
      <c r="AP74" s="67"/>
      <c r="AQ74" s="67">
        <v>14</v>
      </c>
      <c r="AR74" s="67"/>
      <c r="AS74" s="67"/>
      <c r="AT74" s="67"/>
      <c r="AU74" s="67"/>
      <c r="AV74" s="67"/>
      <c r="AW74" s="67">
        <v>14</v>
      </c>
      <c r="AX74" s="67"/>
    </row>
    <row r="75" spans="1:50" s="62" customFormat="1" ht="15" customHeight="1" x14ac:dyDescent="0.2">
      <c r="A75" s="118"/>
      <c r="B75" s="64" t="s">
        <v>371</v>
      </c>
      <c r="C75" s="64" t="s">
        <v>514</v>
      </c>
      <c r="D75" s="73" t="s">
        <v>377</v>
      </c>
      <c r="E75" s="73" t="s">
        <v>376</v>
      </c>
      <c r="F75" s="71" t="s">
        <v>361</v>
      </c>
      <c r="G75" s="203" t="s">
        <v>512</v>
      </c>
      <c r="H75" s="148" t="s">
        <v>361</v>
      </c>
      <c r="I75" s="202" t="s">
        <v>528</v>
      </c>
      <c r="J75" s="117" t="s">
        <v>243</v>
      </c>
      <c r="K75" s="74"/>
      <c r="L75" s="158" t="s">
        <v>308</v>
      </c>
      <c r="M75" s="88"/>
      <c r="N75" s="126"/>
      <c r="O75" s="67">
        <v>14</v>
      </c>
      <c r="P75" s="67"/>
      <c r="Q75" s="67">
        <v>1</v>
      </c>
      <c r="R75" s="66"/>
      <c r="S75" s="67">
        <v>14</v>
      </c>
      <c r="T75" s="67"/>
      <c r="U75" s="67">
        <v>1</v>
      </c>
      <c r="V75" s="67"/>
      <c r="W75" s="67">
        <v>1</v>
      </c>
      <c r="X75" s="67"/>
      <c r="Y75" s="67">
        <v>14</v>
      </c>
      <c r="Z75" s="67"/>
      <c r="AA75" s="66">
        <v>1</v>
      </c>
      <c r="AB75" s="66"/>
      <c r="AC75" s="66">
        <v>1</v>
      </c>
      <c r="AD75" s="66"/>
      <c r="AE75" s="66">
        <v>1</v>
      </c>
      <c r="AF75" s="66"/>
      <c r="AG75" s="67">
        <v>14</v>
      </c>
      <c r="AH75" s="67"/>
      <c r="AI75" s="67">
        <v>1</v>
      </c>
      <c r="AJ75" s="67"/>
      <c r="AK75" s="67">
        <v>1</v>
      </c>
      <c r="AL75" s="67"/>
      <c r="AM75" s="67">
        <v>1</v>
      </c>
      <c r="AN75" s="67"/>
      <c r="AO75" s="67">
        <v>14</v>
      </c>
      <c r="AP75" s="67"/>
      <c r="AQ75" s="67">
        <v>14</v>
      </c>
      <c r="AR75" s="67"/>
      <c r="AS75" s="67"/>
      <c r="AT75" s="67"/>
      <c r="AU75" s="67"/>
      <c r="AV75" s="67"/>
      <c r="AW75" s="67">
        <v>14</v>
      </c>
      <c r="AX75" s="67"/>
    </row>
    <row r="76" spans="1:50" s="62" customFormat="1" ht="15" customHeight="1" x14ac:dyDescent="0.2">
      <c r="A76" s="69"/>
      <c r="B76" s="69" t="s">
        <v>371</v>
      </c>
      <c r="C76" s="69"/>
      <c r="D76" s="69"/>
      <c r="E76" s="69" t="s">
        <v>354</v>
      </c>
      <c r="F76" s="69"/>
      <c r="G76" s="69"/>
      <c r="H76" s="69"/>
      <c r="I76" s="69"/>
      <c r="J76" s="69"/>
      <c r="K76" s="69"/>
      <c r="L76" s="69"/>
      <c r="M76" s="69"/>
      <c r="N76" s="69"/>
      <c r="O76" s="70">
        <f>SUM(O72:O75)</f>
        <v>56</v>
      </c>
      <c r="P76" s="70">
        <f t="shared" ref="P76:AN76" si="34">SUM(P72:P75)</f>
        <v>0</v>
      </c>
      <c r="Q76" s="70">
        <f t="shared" si="34"/>
        <v>4</v>
      </c>
      <c r="R76" s="70">
        <f t="shared" si="34"/>
        <v>0</v>
      </c>
      <c r="S76" s="70">
        <f t="shared" si="34"/>
        <v>56</v>
      </c>
      <c r="T76" s="70">
        <f t="shared" si="34"/>
        <v>0</v>
      </c>
      <c r="U76" s="70">
        <f t="shared" si="34"/>
        <v>4</v>
      </c>
      <c r="V76" s="70">
        <f t="shared" si="34"/>
        <v>0</v>
      </c>
      <c r="W76" s="70">
        <f t="shared" si="34"/>
        <v>4</v>
      </c>
      <c r="X76" s="70">
        <f t="shared" si="34"/>
        <v>0</v>
      </c>
      <c r="Y76" s="70">
        <f t="shared" si="34"/>
        <v>56</v>
      </c>
      <c r="Z76" s="70">
        <f t="shared" si="34"/>
        <v>0</v>
      </c>
      <c r="AA76" s="70">
        <f t="shared" si="34"/>
        <v>4</v>
      </c>
      <c r="AB76" s="70">
        <f t="shared" si="34"/>
        <v>0</v>
      </c>
      <c r="AC76" s="70">
        <f t="shared" si="34"/>
        <v>4</v>
      </c>
      <c r="AD76" s="70">
        <f t="shared" si="34"/>
        <v>0</v>
      </c>
      <c r="AE76" s="70">
        <f t="shared" si="34"/>
        <v>4</v>
      </c>
      <c r="AF76" s="70">
        <f t="shared" si="34"/>
        <v>0</v>
      </c>
      <c r="AG76" s="70">
        <f t="shared" si="34"/>
        <v>56</v>
      </c>
      <c r="AH76" s="70">
        <f t="shared" si="34"/>
        <v>0</v>
      </c>
      <c r="AI76" s="70">
        <f t="shared" si="34"/>
        <v>4</v>
      </c>
      <c r="AJ76" s="70">
        <f t="shared" si="34"/>
        <v>0</v>
      </c>
      <c r="AK76" s="70">
        <f t="shared" si="34"/>
        <v>4</v>
      </c>
      <c r="AL76" s="70">
        <f t="shared" si="34"/>
        <v>0</v>
      </c>
      <c r="AM76" s="70">
        <f t="shared" si="34"/>
        <v>4</v>
      </c>
      <c r="AN76" s="70">
        <f t="shared" si="34"/>
        <v>0</v>
      </c>
      <c r="AO76" s="70">
        <f t="shared" ref="AO76:AX76" si="35">SUM(AO72:AO75)</f>
        <v>56</v>
      </c>
      <c r="AP76" s="70">
        <f t="shared" si="35"/>
        <v>0</v>
      </c>
      <c r="AQ76" s="70">
        <f t="shared" ref="AQ76:AR76" si="36">SUM(AQ72:AQ75)</f>
        <v>56</v>
      </c>
      <c r="AR76" s="70">
        <f t="shared" si="36"/>
        <v>0</v>
      </c>
      <c r="AS76" s="70"/>
      <c r="AT76" s="70"/>
      <c r="AU76" s="70">
        <f t="shared" si="35"/>
        <v>14</v>
      </c>
      <c r="AV76" s="70">
        <f t="shared" si="35"/>
        <v>0</v>
      </c>
      <c r="AW76" s="70">
        <f t="shared" si="35"/>
        <v>56</v>
      </c>
      <c r="AX76" s="70">
        <f t="shared" si="35"/>
        <v>0</v>
      </c>
    </row>
    <row r="77" spans="1:50" s="62" customFormat="1" ht="15" customHeight="1" x14ac:dyDescent="0.2">
      <c r="A77" s="118"/>
      <c r="B77" s="64"/>
      <c r="C77" s="64"/>
      <c r="D77" s="73"/>
      <c r="E77" s="73"/>
      <c r="F77" s="64"/>
      <c r="G77" s="71"/>
      <c r="H77" s="71"/>
      <c r="I77" s="71"/>
      <c r="J77" s="67"/>
      <c r="K77" s="74"/>
      <c r="L77" s="88"/>
      <c r="M77" s="88"/>
      <c r="N77" s="126"/>
      <c r="O77" s="67"/>
      <c r="P77" s="67"/>
      <c r="Q77" s="67"/>
      <c r="R77" s="66"/>
      <c r="S77" s="67"/>
      <c r="T77" s="67"/>
      <c r="U77" s="67"/>
      <c r="V77" s="67"/>
      <c r="W77" s="67"/>
      <c r="X77" s="67"/>
      <c r="Y77" s="67"/>
      <c r="Z77" s="67"/>
      <c r="AA77" s="66"/>
      <c r="AB77" s="66"/>
      <c r="AC77" s="66"/>
      <c r="AD77" s="66"/>
      <c r="AE77" s="66"/>
      <c r="AF77" s="66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</row>
    <row r="78" spans="1:50" s="62" customFormat="1" ht="15" customHeight="1" x14ac:dyDescent="0.2">
      <c r="A78" s="118"/>
      <c r="B78" s="64" t="s">
        <v>338</v>
      </c>
      <c r="C78" s="64" t="s">
        <v>514</v>
      </c>
      <c r="D78" s="73" t="s">
        <v>433</v>
      </c>
      <c r="E78" s="73" t="s">
        <v>429</v>
      </c>
      <c r="F78" s="71" t="s">
        <v>361</v>
      </c>
      <c r="G78" s="203" t="s">
        <v>512</v>
      </c>
      <c r="H78" s="148" t="s">
        <v>361</v>
      </c>
      <c r="I78" s="202" t="s">
        <v>528</v>
      </c>
      <c r="J78" s="117" t="s">
        <v>243</v>
      </c>
      <c r="K78" s="74"/>
      <c r="L78" s="114"/>
      <c r="M78" s="114"/>
      <c r="N78" s="115"/>
      <c r="O78" s="67">
        <v>16</v>
      </c>
      <c r="P78" s="105"/>
      <c r="Q78" s="67">
        <v>1</v>
      </c>
      <c r="R78" s="105"/>
      <c r="S78" s="67">
        <v>16</v>
      </c>
      <c r="T78" s="105"/>
      <c r="U78" s="67">
        <v>1</v>
      </c>
      <c r="V78" s="67"/>
      <c r="W78" s="67">
        <v>1</v>
      </c>
      <c r="X78" s="105"/>
      <c r="Y78" s="67">
        <v>16</v>
      </c>
      <c r="Z78" s="104"/>
      <c r="AA78" s="66">
        <v>1</v>
      </c>
      <c r="AB78" s="66"/>
      <c r="AC78" s="66">
        <v>1</v>
      </c>
      <c r="AD78" s="66"/>
      <c r="AE78" s="66">
        <v>1</v>
      </c>
      <c r="AF78" s="67"/>
      <c r="AG78" s="67">
        <v>16</v>
      </c>
      <c r="AH78" s="105"/>
      <c r="AI78" s="67">
        <v>1</v>
      </c>
      <c r="AJ78" s="67"/>
      <c r="AK78" s="67">
        <v>1</v>
      </c>
      <c r="AL78" s="67"/>
      <c r="AM78" s="67">
        <v>1</v>
      </c>
      <c r="AN78" s="67"/>
      <c r="AO78" s="67">
        <v>14</v>
      </c>
      <c r="AP78" s="105"/>
      <c r="AQ78" s="67">
        <v>14</v>
      </c>
      <c r="AR78" s="105"/>
      <c r="AS78" s="105"/>
      <c r="AT78" s="105"/>
      <c r="AU78" s="105"/>
      <c r="AV78" s="105"/>
      <c r="AW78" s="67">
        <v>14</v>
      </c>
      <c r="AX78" s="105"/>
    </row>
    <row r="79" spans="1:50" s="62" customFormat="1" ht="15" customHeight="1" x14ac:dyDescent="0.2">
      <c r="A79" s="75"/>
      <c r="B79" s="71" t="s">
        <v>338</v>
      </c>
      <c r="C79" s="64" t="s">
        <v>514</v>
      </c>
      <c r="D79" s="73" t="s">
        <v>396</v>
      </c>
      <c r="E79" s="73" t="s">
        <v>395</v>
      </c>
      <c r="F79" s="71" t="s">
        <v>361</v>
      </c>
      <c r="G79" s="203" t="s">
        <v>512</v>
      </c>
      <c r="H79" s="148" t="s">
        <v>361</v>
      </c>
      <c r="I79" s="202" t="s">
        <v>528</v>
      </c>
      <c r="J79" s="117" t="s">
        <v>243</v>
      </c>
      <c r="K79" s="74"/>
      <c r="L79" s="158" t="s">
        <v>308</v>
      </c>
      <c r="M79" s="114"/>
      <c r="N79" s="115"/>
      <c r="O79" s="67">
        <v>14</v>
      </c>
      <c r="P79" s="105"/>
      <c r="Q79" s="67">
        <v>1</v>
      </c>
      <c r="R79" s="105"/>
      <c r="S79" s="67">
        <v>14</v>
      </c>
      <c r="T79" s="105"/>
      <c r="U79" s="67">
        <v>1</v>
      </c>
      <c r="V79" s="67"/>
      <c r="W79" s="67">
        <v>1</v>
      </c>
      <c r="X79" s="67"/>
      <c r="Y79" s="67">
        <v>14</v>
      </c>
      <c r="Z79" s="104"/>
      <c r="AA79" s="66">
        <v>1</v>
      </c>
      <c r="AB79" s="66"/>
      <c r="AC79" s="66">
        <v>1</v>
      </c>
      <c r="AD79" s="66"/>
      <c r="AE79" s="66">
        <v>1</v>
      </c>
      <c r="AF79" s="67"/>
      <c r="AG79" s="67">
        <v>14</v>
      </c>
      <c r="AH79" s="105"/>
      <c r="AI79" s="67">
        <v>1</v>
      </c>
      <c r="AJ79" s="67"/>
      <c r="AK79" s="67">
        <v>1</v>
      </c>
      <c r="AL79" s="67"/>
      <c r="AM79" s="67">
        <v>1</v>
      </c>
      <c r="AN79" s="67"/>
      <c r="AO79" s="67">
        <v>14</v>
      </c>
      <c r="AP79" s="105"/>
      <c r="AQ79" s="67">
        <v>14</v>
      </c>
      <c r="AR79" s="105"/>
      <c r="AS79" s="105"/>
      <c r="AT79" s="105"/>
      <c r="AU79" s="105"/>
      <c r="AV79" s="105"/>
      <c r="AW79" s="67">
        <v>14</v>
      </c>
      <c r="AX79" s="105"/>
    </row>
    <row r="80" spans="1:50" s="62" customFormat="1" ht="15" customHeight="1" x14ac:dyDescent="0.2">
      <c r="A80" s="75"/>
      <c r="B80" s="71" t="s">
        <v>338</v>
      </c>
      <c r="C80" s="64" t="s">
        <v>514</v>
      </c>
      <c r="D80" s="73" t="s">
        <v>397</v>
      </c>
      <c r="E80" s="73" t="s">
        <v>400</v>
      </c>
      <c r="F80" s="71" t="s">
        <v>361</v>
      </c>
      <c r="G80" s="203" t="s">
        <v>533</v>
      </c>
      <c r="H80" s="71" t="s">
        <v>361</v>
      </c>
      <c r="I80" s="202" t="s">
        <v>532</v>
      </c>
      <c r="J80" s="117" t="s">
        <v>243</v>
      </c>
      <c r="K80" s="74"/>
      <c r="L80" s="114"/>
      <c r="M80" s="114"/>
      <c r="N80" s="115"/>
      <c r="O80" s="67">
        <v>14</v>
      </c>
      <c r="P80" s="105"/>
      <c r="Q80" s="67">
        <v>1</v>
      </c>
      <c r="R80" s="105"/>
      <c r="S80" s="67">
        <v>14</v>
      </c>
      <c r="T80" s="105"/>
      <c r="U80" s="67">
        <v>1</v>
      </c>
      <c r="V80" s="67"/>
      <c r="W80" s="67">
        <v>1</v>
      </c>
      <c r="X80" s="67"/>
      <c r="Y80" s="67">
        <v>14</v>
      </c>
      <c r="Z80" s="104"/>
      <c r="AA80" s="66">
        <v>1</v>
      </c>
      <c r="AB80" s="66"/>
      <c r="AC80" s="66">
        <v>1</v>
      </c>
      <c r="AD80" s="66"/>
      <c r="AE80" s="66">
        <v>1</v>
      </c>
      <c r="AF80" s="67"/>
      <c r="AG80" s="67">
        <v>14</v>
      </c>
      <c r="AH80" s="105"/>
      <c r="AI80" s="67">
        <v>1</v>
      </c>
      <c r="AJ80" s="67"/>
      <c r="AK80" s="67">
        <v>1</v>
      </c>
      <c r="AL80" s="67"/>
      <c r="AM80" s="67">
        <v>1</v>
      </c>
      <c r="AN80" s="67"/>
      <c r="AO80" s="67">
        <v>14</v>
      </c>
      <c r="AP80" s="105"/>
      <c r="AQ80" s="67">
        <v>14</v>
      </c>
      <c r="AR80" s="105"/>
      <c r="AS80" s="67">
        <v>14</v>
      </c>
      <c r="AT80" s="105"/>
      <c r="AU80" s="105"/>
      <c r="AV80" s="105"/>
      <c r="AW80" s="67">
        <v>14</v>
      </c>
      <c r="AX80" s="105"/>
    </row>
    <row r="81" spans="1:50" s="62" customFormat="1" ht="15" customHeight="1" x14ac:dyDescent="0.2">
      <c r="A81" s="75"/>
      <c r="B81" s="71" t="s">
        <v>338</v>
      </c>
      <c r="C81" s="64" t="s">
        <v>514</v>
      </c>
      <c r="D81" s="73" t="s">
        <v>398</v>
      </c>
      <c r="E81" s="73" t="s">
        <v>401</v>
      </c>
      <c r="F81" s="71" t="s">
        <v>361</v>
      </c>
      <c r="G81" s="203" t="s">
        <v>512</v>
      </c>
      <c r="H81" s="148" t="s">
        <v>361</v>
      </c>
      <c r="I81" s="202" t="s">
        <v>528</v>
      </c>
      <c r="J81" s="117" t="s">
        <v>243</v>
      </c>
      <c r="K81" s="74"/>
      <c r="L81" s="114"/>
      <c r="M81" s="114"/>
      <c r="N81" s="115"/>
      <c r="O81" s="67">
        <v>16</v>
      </c>
      <c r="P81" s="105"/>
      <c r="Q81" s="67">
        <v>1</v>
      </c>
      <c r="R81" s="105"/>
      <c r="S81" s="67">
        <v>16</v>
      </c>
      <c r="T81" s="105"/>
      <c r="U81" s="67">
        <v>1</v>
      </c>
      <c r="V81" s="67"/>
      <c r="W81" s="67">
        <v>1</v>
      </c>
      <c r="X81" s="67"/>
      <c r="Y81" s="67">
        <v>16</v>
      </c>
      <c r="Z81" s="104"/>
      <c r="AA81" s="66">
        <v>1</v>
      </c>
      <c r="AB81" s="66"/>
      <c r="AC81" s="66">
        <v>1</v>
      </c>
      <c r="AD81" s="66"/>
      <c r="AE81" s="66">
        <v>1</v>
      </c>
      <c r="AF81" s="67"/>
      <c r="AG81" s="67">
        <v>16</v>
      </c>
      <c r="AH81" s="105"/>
      <c r="AI81" s="67">
        <v>1</v>
      </c>
      <c r="AJ81" s="67"/>
      <c r="AK81" s="67">
        <v>1</v>
      </c>
      <c r="AL81" s="67"/>
      <c r="AM81" s="67">
        <v>1</v>
      </c>
      <c r="AN81" s="67"/>
      <c r="AO81" s="67">
        <v>14</v>
      </c>
      <c r="AP81" s="105"/>
      <c r="AQ81" s="67">
        <v>14</v>
      </c>
      <c r="AR81" s="105"/>
      <c r="AS81" s="67">
        <v>14</v>
      </c>
      <c r="AT81" s="105"/>
      <c r="AU81" s="105"/>
      <c r="AV81" s="105"/>
      <c r="AW81" s="67">
        <v>14</v>
      </c>
      <c r="AX81" s="105"/>
    </row>
    <row r="82" spans="1:50" s="62" customFormat="1" ht="15" customHeight="1" x14ac:dyDescent="0.2">
      <c r="A82" s="75"/>
      <c r="B82" s="71" t="s">
        <v>338</v>
      </c>
      <c r="C82" s="64" t="s">
        <v>514</v>
      </c>
      <c r="D82" s="73" t="s">
        <v>399</v>
      </c>
      <c r="E82" s="73" t="s">
        <v>402</v>
      </c>
      <c r="F82" s="71" t="s">
        <v>361</v>
      </c>
      <c r="G82" s="203" t="s">
        <v>512</v>
      </c>
      <c r="H82" s="148" t="s">
        <v>361</v>
      </c>
      <c r="I82" s="202" t="s">
        <v>528</v>
      </c>
      <c r="J82" s="117" t="s">
        <v>243</v>
      </c>
      <c r="K82" s="74"/>
      <c r="L82" s="114"/>
      <c r="M82" s="114"/>
      <c r="N82" s="115"/>
      <c r="O82" s="67">
        <v>14</v>
      </c>
      <c r="P82" s="105"/>
      <c r="Q82" s="67">
        <v>1</v>
      </c>
      <c r="R82" s="105"/>
      <c r="S82" s="67">
        <v>14</v>
      </c>
      <c r="T82" s="105"/>
      <c r="U82" s="67">
        <v>1</v>
      </c>
      <c r="V82" s="67"/>
      <c r="W82" s="67">
        <v>1</v>
      </c>
      <c r="X82" s="105"/>
      <c r="Y82" s="67">
        <v>14</v>
      </c>
      <c r="Z82" s="104"/>
      <c r="AA82" s="66">
        <v>1</v>
      </c>
      <c r="AB82" s="66"/>
      <c r="AC82" s="66">
        <v>1</v>
      </c>
      <c r="AD82" s="66"/>
      <c r="AE82" s="66">
        <v>1</v>
      </c>
      <c r="AF82" s="67"/>
      <c r="AG82" s="67">
        <v>14</v>
      </c>
      <c r="AH82" s="105"/>
      <c r="AI82" s="67">
        <v>1</v>
      </c>
      <c r="AJ82" s="67"/>
      <c r="AK82" s="67">
        <v>1</v>
      </c>
      <c r="AL82" s="67"/>
      <c r="AM82" s="67">
        <v>1</v>
      </c>
      <c r="AN82" s="67"/>
      <c r="AO82" s="67">
        <v>14</v>
      </c>
      <c r="AP82" s="105"/>
      <c r="AQ82" s="67">
        <v>14</v>
      </c>
      <c r="AR82" s="105"/>
      <c r="AS82" s="105"/>
      <c r="AT82" s="105"/>
      <c r="AU82" s="105"/>
      <c r="AV82" s="105"/>
      <c r="AW82" s="67">
        <v>14</v>
      </c>
      <c r="AX82" s="105"/>
    </row>
    <row r="83" spans="1:50" s="62" customFormat="1" ht="15" customHeight="1" x14ac:dyDescent="0.2">
      <c r="A83" s="75"/>
      <c r="B83" s="71" t="s">
        <v>338</v>
      </c>
      <c r="C83" s="64" t="s">
        <v>514</v>
      </c>
      <c r="D83" s="73" t="s">
        <v>403</v>
      </c>
      <c r="E83" s="73" t="s">
        <v>404</v>
      </c>
      <c r="F83" s="71" t="s">
        <v>361</v>
      </c>
      <c r="G83" s="203" t="s">
        <v>533</v>
      </c>
      <c r="H83" s="71" t="s">
        <v>361</v>
      </c>
      <c r="I83" s="202" t="s">
        <v>532</v>
      </c>
      <c r="J83" s="117" t="s">
        <v>243</v>
      </c>
      <c r="K83" s="74"/>
      <c r="L83" s="114"/>
      <c r="M83" s="114"/>
      <c r="N83" s="115"/>
      <c r="O83" s="67">
        <v>14</v>
      </c>
      <c r="P83" s="105"/>
      <c r="Q83" s="67">
        <v>1</v>
      </c>
      <c r="R83" s="105"/>
      <c r="S83" s="67">
        <v>14</v>
      </c>
      <c r="T83" s="105"/>
      <c r="U83" s="67">
        <v>1</v>
      </c>
      <c r="V83" s="67"/>
      <c r="W83" s="67">
        <v>1</v>
      </c>
      <c r="X83" s="105"/>
      <c r="Y83" s="67">
        <v>14</v>
      </c>
      <c r="Z83" s="104"/>
      <c r="AA83" s="66">
        <v>1</v>
      </c>
      <c r="AB83" s="66"/>
      <c r="AC83" s="66">
        <v>1</v>
      </c>
      <c r="AD83" s="66"/>
      <c r="AE83" s="66">
        <v>1</v>
      </c>
      <c r="AF83" s="105"/>
      <c r="AG83" s="67">
        <v>14</v>
      </c>
      <c r="AH83" s="105"/>
      <c r="AI83" s="67">
        <v>1</v>
      </c>
      <c r="AJ83" s="67"/>
      <c r="AK83" s="67">
        <v>1</v>
      </c>
      <c r="AL83" s="67"/>
      <c r="AM83" s="67">
        <v>1</v>
      </c>
      <c r="AN83" s="105"/>
      <c r="AO83" s="67">
        <v>14</v>
      </c>
      <c r="AP83" s="105"/>
      <c r="AQ83" s="67">
        <v>14</v>
      </c>
      <c r="AR83" s="105"/>
      <c r="AS83" s="105"/>
      <c r="AT83" s="105"/>
      <c r="AU83" s="105"/>
      <c r="AV83" s="105"/>
      <c r="AW83" s="67">
        <v>14</v>
      </c>
      <c r="AX83" s="105"/>
    </row>
    <row r="84" spans="1:50" s="62" customFormat="1" ht="15" customHeight="1" x14ac:dyDescent="0.2">
      <c r="A84" s="116"/>
      <c r="B84" s="71" t="s">
        <v>338</v>
      </c>
      <c r="C84" s="64" t="s">
        <v>514</v>
      </c>
      <c r="D84" s="73" t="s">
        <v>244</v>
      </c>
      <c r="E84" s="73" t="s">
        <v>303</v>
      </c>
      <c r="F84" s="71" t="s">
        <v>128</v>
      </c>
      <c r="G84" s="71" t="s">
        <v>151</v>
      </c>
      <c r="H84" s="71" t="s">
        <v>363</v>
      </c>
      <c r="I84" s="202" t="s">
        <v>529</v>
      </c>
      <c r="J84" s="117" t="s">
        <v>243</v>
      </c>
      <c r="K84" s="74"/>
      <c r="L84" s="96"/>
      <c r="M84" s="96"/>
      <c r="N84" s="74"/>
      <c r="O84" s="67">
        <v>6</v>
      </c>
      <c r="P84" s="67"/>
      <c r="Q84" s="67">
        <v>1</v>
      </c>
      <c r="R84" s="66"/>
      <c r="S84" s="67">
        <v>6</v>
      </c>
      <c r="T84" s="67"/>
      <c r="U84" s="67">
        <v>0</v>
      </c>
      <c r="V84" s="67"/>
      <c r="W84" s="67">
        <v>1</v>
      </c>
      <c r="X84" s="67"/>
      <c r="Y84" s="67">
        <v>6</v>
      </c>
      <c r="Z84" s="67"/>
      <c r="AA84" s="66">
        <v>0</v>
      </c>
      <c r="AB84" s="66"/>
      <c r="AC84" s="66">
        <v>1</v>
      </c>
      <c r="AD84" s="66"/>
      <c r="AE84" s="66">
        <v>1</v>
      </c>
      <c r="AF84" s="66"/>
      <c r="AG84" s="67">
        <v>0</v>
      </c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</row>
    <row r="85" spans="1:50" s="62" customFormat="1" ht="15" customHeight="1" x14ac:dyDescent="0.2">
      <c r="A85" s="69"/>
      <c r="B85" s="69" t="s">
        <v>338</v>
      </c>
      <c r="C85" s="69"/>
      <c r="D85" s="69"/>
      <c r="E85" s="69" t="s">
        <v>354</v>
      </c>
      <c r="F85" s="69"/>
      <c r="G85" s="69"/>
      <c r="H85" s="69"/>
      <c r="I85" s="69"/>
      <c r="J85" s="69"/>
      <c r="K85" s="69"/>
      <c r="L85" s="69"/>
      <c r="M85" s="69"/>
      <c r="N85" s="69"/>
      <c r="O85" s="70">
        <f>SUM(O78:O84)</f>
        <v>94</v>
      </c>
      <c r="P85" s="70">
        <f t="shared" ref="P85:AN85" si="37">SUM(P78:P84)</f>
        <v>0</v>
      </c>
      <c r="Q85" s="70">
        <f t="shared" si="37"/>
        <v>7</v>
      </c>
      <c r="R85" s="70">
        <f t="shared" si="37"/>
        <v>0</v>
      </c>
      <c r="S85" s="70">
        <f t="shared" si="37"/>
        <v>94</v>
      </c>
      <c r="T85" s="70">
        <f t="shared" si="37"/>
        <v>0</v>
      </c>
      <c r="U85" s="70">
        <f t="shared" si="37"/>
        <v>6</v>
      </c>
      <c r="V85" s="70">
        <f t="shared" si="37"/>
        <v>0</v>
      </c>
      <c r="W85" s="70">
        <f t="shared" si="37"/>
        <v>7</v>
      </c>
      <c r="X85" s="70">
        <f t="shared" si="37"/>
        <v>0</v>
      </c>
      <c r="Y85" s="70">
        <f t="shared" si="37"/>
        <v>94</v>
      </c>
      <c r="Z85" s="70">
        <f t="shared" si="37"/>
        <v>0</v>
      </c>
      <c r="AA85" s="70">
        <f t="shared" si="37"/>
        <v>6</v>
      </c>
      <c r="AB85" s="70">
        <f t="shared" si="37"/>
        <v>0</v>
      </c>
      <c r="AC85" s="70">
        <f t="shared" si="37"/>
        <v>7</v>
      </c>
      <c r="AD85" s="70">
        <f t="shared" si="37"/>
        <v>0</v>
      </c>
      <c r="AE85" s="70">
        <f t="shared" si="37"/>
        <v>7</v>
      </c>
      <c r="AF85" s="70">
        <f t="shared" si="37"/>
        <v>0</v>
      </c>
      <c r="AG85" s="70">
        <f t="shared" si="37"/>
        <v>88</v>
      </c>
      <c r="AH85" s="70">
        <f t="shared" si="37"/>
        <v>0</v>
      </c>
      <c r="AI85" s="70">
        <f t="shared" si="37"/>
        <v>6</v>
      </c>
      <c r="AJ85" s="70">
        <f t="shared" si="37"/>
        <v>0</v>
      </c>
      <c r="AK85" s="70">
        <f t="shared" si="37"/>
        <v>6</v>
      </c>
      <c r="AL85" s="70">
        <f t="shared" si="37"/>
        <v>0</v>
      </c>
      <c r="AM85" s="70">
        <f t="shared" si="37"/>
        <v>6</v>
      </c>
      <c r="AN85" s="70">
        <f t="shared" si="37"/>
        <v>0</v>
      </c>
      <c r="AO85" s="70">
        <f t="shared" ref="AO85:AX85" si="38">SUM(AO78:AO84)</f>
        <v>84</v>
      </c>
      <c r="AP85" s="70">
        <f t="shared" si="38"/>
        <v>0</v>
      </c>
      <c r="AQ85" s="70">
        <f t="shared" ref="AQ85:AR85" si="39">SUM(AQ78:AQ84)</f>
        <v>84</v>
      </c>
      <c r="AR85" s="70">
        <f t="shared" si="39"/>
        <v>0</v>
      </c>
      <c r="AS85" s="70"/>
      <c r="AT85" s="70"/>
      <c r="AU85" s="70">
        <f t="shared" si="38"/>
        <v>0</v>
      </c>
      <c r="AV85" s="70">
        <f t="shared" si="38"/>
        <v>0</v>
      </c>
      <c r="AW85" s="70">
        <f t="shared" si="38"/>
        <v>84</v>
      </c>
      <c r="AX85" s="70">
        <f t="shared" si="38"/>
        <v>0</v>
      </c>
    </row>
    <row r="86" spans="1:50" s="62" customFormat="1" ht="15" customHeight="1" x14ac:dyDescent="0.2">
      <c r="A86" s="116"/>
      <c r="B86" s="71"/>
      <c r="C86" s="72"/>
      <c r="D86" s="73"/>
      <c r="E86" s="73"/>
      <c r="F86" s="71"/>
      <c r="G86" s="71"/>
      <c r="H86" s="71"/>
      <c r="I86" s="71"/>
      <c r="J86" s="67"/>
      <c r="K86" s="74"/>
      <c r="L86" s="96"/>
      <c r="M86" s="96"/>
      <c r="N86" s="74"/>
      <c r="O86" s="67"/>
      <c r="P86" s="67"/>
      <c r="Q86" s="67"/>
      <c r="R86" s="66"/>
      <c r="S86" s="67"/>
      <c r="T86" s="67"/>
      <c r="U86" s="67"/>
      <c r="V86" s="67"/>
      <c r="W86" s="67"/>
      <c r="X86" s="67"/>
      <c r="Y86" s="67"/>
      <c r="Z86" s="67"/>
      <c r="AA86" s="66"/>
      <c r="AB86" s="66"/>
      <c r="AC86" s="66"/>
      <c r="AD86" s="66"/>
      <c r="AE86" s="66"/>
      <c r="AF86" s="66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</row>
    <row r="87" spans="1:50" s="62" customFormat="1" ht="15" customHeight="1" x14ac:dyDescent="0.2">
      <c r="A87" s="116"/>
      <c r="B87" s="71" t="s">
        <v>323</v>
      </c>
      <c r="C87" s="64" t="s">
        <v>514</v>
      </c>
      <c r="D87" s="73" t="s">
        <v>49</v>
      </c>
      <c r="E87" s="73" t="s">
        <v>184</v>
      </c>
      <c r="F87" s="71" t="s">
        <v>361</v>
      </c>
      <c r="G87" s="203" t="s">
        <v>533</v>
      </c>
      <c r="H87" s="71" t="s">
        <v>361</v>
      </c>
      <c r="I87" s="202" t="s">
        <v>532</v>
      </c>
      <c r="J87" s="117" t="s">
        <v>243</v>
      </c>
      <c r="K87" s="74"/>
      <c r="L87" s="96"/>
      <c r="M87" s="96"/>
      <c r="N87" s="74"/>
      <c r="O87" s="67">
        <v>14</v>
      </c>
      <c r="P87" s="67"/>
      <c r="Q87" s="67">
        <v>1</v>
      </c>
      <c r="R87" s="66"/>
      <c r="S87" s="67">
        <v>14</v>
      </c>
      <c r="T87" s="67"/>
      <c r="U87" s="67">
        <v>1</v>
      </c>
      <c r="V87" s="67"/>
      <c r="W87" s="67">
        <v>1</v>
      </c>
      <c r="X87" s="67"/>
      <c r="Y87" s="67">
        <v>14</v>
      </c>
      <c r="Z87" s="67"/>
      <c r="AA87" s="66">
        <v>1</v>
      </c>
      <c r="AB87" s="66"/>
      <c r="AC87" s="66">
        <v>1</v>
      </c>
      <c r="AD87" s="66"/>
      <c r="AE87" s="66">
        <v>1</v>
      </c>
      <c r="AF87" s="66"/>
      <c r="AG87" s="67">
        <v>14</v>
      </c>
      <c r="AH87" s="67"/>
      <c r="AI87" s="67">
        <v>1</v>
      </c>
      <c r="AJ87" s="67"/>
      <c r="AK87" s="67">
        <v>1</v>
      </c>
      <c r="AL87" s="67"/>
      <c r="AM87" s="67">
        <v>1</v>
      </c>
      <c r="AN87" s="67"/>
      <c r="AO87" s="67">
        <v>14</v>
      </c>
      <c r="AP87" s="67"/>
      <c r="AQ87" s="67">
        <v>14</v>
      </c>
      <c r="AR87" s="67"/>
      <c r="AS87" s="67"/>
      <c r="AT87" s="67"/>
      <c r="AU87" s="67"/>
      <c r="AV87" s="67"/>
      <c r="AW87" s="67">
        <v>14</v>
      </c>
      <c r="AX87" s="67"/>
    </row>
    <row r="88" spans="1:50" s="62" customFormat="1" ht="15" customHeight="1" x14ac:dyDescent="0.2">
      <c r="A88" s="116"/>
      <c r="B88" s="71" t="s">
        <v>323</v>
      </c>
      <c r="C88" s="64" t="s">
        <v>514</v>
      </c>
      <c r="D88" s="73" t="s">
        <v>56</v>
      </c>
      <c r="E88" s="73" t="s">
        <v>57</v>
      </c>
      <c r="F88" s="71" t="s">
        <v>126</v>
      </c>
      <c r="G88" s="71" t="s">
        <v>242</v>
      </c>
      <c r="H88" s="148" t="s">
        <v>363</v>
      </c>
      <c r="I88" s="202" t="s">
        <v>531</v>
      </c>
      <c r="J88" s="67" t="s">
        <v>243</v>
      </c>
      <c r="K88" s="74"/>
      <c r="L88" s="96"/>
      <c r="M88" s="96"/>
      <c r="N88" s="74"/>
      <c r="O88" s="67">
        <v>24</v>
      </c>
      <c r="P88" s="67"/>
      <c r="Q88" s="67">
        <v>1</v>
      </c>
      <c r="R88" s="66"/>
      <c r="S88" s="67">
        <v>24</v>
      </c>
      <c r="T88" s="67"/>
      <c r="U88" s="67">
        <v>1</v>
      </c>
      <c r="V88" s="67"/>
      <c r="W88" s="67">
        <v>1</v>
      </c>
      <c r="X88" s="67"/>
      <c r="Y88" s="67">
        <v>24</v>
      </c>
      <c r="Z88" s="67"/>
      <c r="AA88" s="66">
        <v>2</v>
      </c>
      <c r="AB88" s="66"/>
      <c r="AC88" s="66">
        <v>2</v>
      </c>
      <c r="AD88" s="66"/>
      <c r="AE88" s="66">
        <v>2</v>
      </c>
      <c r="AF88" s="66"/>
      <c r="AG88" s="67">
        <v>24</v>
      </c>
      <c r="AH88" s="67"/>
      <c r="AI88" s="67">
        <v>1</v>
      </c>
      <c r="AJ88" s="67"/>
      <c r="AK88" s="67">
        <v>1</v>
      </c>
      <c r="AL88" s="67"/>
      <c r="AM88" s="67">
        <v>1</v>
      </c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</row>
    <row r="89" spans="1:50" s="62" customFormat="1" ht="15" customHeight="1" x14ac:dyDescent="0.2">
      <c r="A89" s="116"/>
      <c r="B89" s="71" t="s">
        <v>323</v>
      </c>
      <c r="C89" s="64" t="s">
        <v>514</v>
      </c>
      <c r="D89" s="73" t="s">
        <v>55</v>
      </c>
      <c r="E89" s="73" t="s">
        <v>58</v>
      </c>
      <c r="F89" s="71" t="s">
        <v>362</v>
      </c>
      <c r="G89" s="203" t="s">
        <v>533</v>
      </c>
      <c r="H89" s="148" t="s">
        <v>363</v>
      </c>
      <c r="I89" s="202" t="s">
        <v>532</v>
      </c>
      <c r="J89" s="67" t="s">
        <v>243</v>
      </c>
      <c r="K89" s="74"/>
      <c r="L89" s="158" t="s">
        <v>308</v>
      </c>
      <c r="M89" s="96"/>
      <c r="N89" s="74"/>
      <c r="O89" s="67">
        <v>18</v>
      </c>
      <c r="P89" s="67"/>
      <c r="Q89" s="67">
        <v>1</v>
      </c>
      <c r="R89" s="66"/>
      <c r="S89" s="67">
        <v>18</v>
      </c>
      <c r="T89" s="67"/>
      <c r="U89" s="67">
        <v>1</v>
      </c>
      <c r="V89" s="67"/>
      <c r="W89" s="67">
        <v>1</v>
      </c>
      <c r="X89" s="67"/>
      <c r="Y89" s="67">
        <v>18</v>
      </c>
      <c r="Z89" s="67"/>
      <c r="AA89" s="66">
        <v>1</v>
      </c>
      <c r="AB89" s="66"/>
      <c r="AC89" s="66">
        <v>1</v>
      </c>
      <c r="AD89" s="66"/>
      <c r="AE89" s="66">
        <v>1</v>
      </c>
      <c r="AF89" s="66"/>
      <c r="AG89" s="67">
        <v>18</v>
      </c>
      <c r="AH89" s="67"/>
      <c r="AI89" s="67">
        <v>1</v>
      </c>
      <c r="AJ89" s="67"/>
      <c r="AK89" s="67">
        <v>1</v>
      </c>
      <c r="AL89" s="67"/>
      <c r="AM89" s="67">
        <v>1</v>
      </c>
      <c r="AN89" s="67"/>
      <c r="AO89" s="67">
        <v>14</v>
      </c>
      <c r="AP89" s="67"/>
      <c r="AQ89" s="67">
        <v>14</v>
      </c>
      <c r="AR89" s="67"/>
      <c r="AS89" s="67">
        <v>14</v>
      </c>
      <c r="AT89" s="67"/>
      <c r="AU89" s="67"/>
      <c r="AV89" s="67"/>
      <c r="AW89" s="67">
        <v>14</v>
      </c>
      <c r="AX89" s="67"/>
    </row>
    <row r="90" spans="1:50" s="62" customFormat="1" ht="15" customHeight="1" x14ac:dyDescent="0.2">
      <c r="A90" s="116"/>
      <c r="B90" s="71" t="s">
        <v>323</v>
      </c>
      <c r="C90" s="64" t="s">
        <v>514</v>
      </c>
      <c r="D90" s="73" t="s">
        <v>254</v>
      </c>
      <c r="E90" s="73" t="s">
        <v>159</v>
      </c>
      <c r="F90" s="71" t="s">
        <v>128</v>
      </c>
      <c r="G90" s="71" t="s">
        <v>151</v>
      </c>
      <c r="H90" s="148" t="s">
        <v>363</v>
      </c>
      <c r="I90" s="202" t="s">
        <v>529</v>
      </c>
      <c r="J90" s="67" t="s">
        <v>243</v>
      </c>
      <c r="K90" s="189">
        <v>15300</v>
      </c>
      <c r="L90" s="96"/>
      <c r="M90" s="96"/>
      <c r="N90" s="74"/>
      <c r="O90" s="67">
        <v>6</v>
      </c>
      <c r="P90" s="67"/>
      <c r="Q90" s="67">
        <v>1</v>
      </c>
      <c r="R90" s="66"/>
      <c r="S90" s="67">
        <v>6</v>
      </c>
      <c r="T90" s="67"/>
      <c r="U90" s="67">
        <v>1</v>
      </c>
      <c r="V90" s="67"/>
      <c r="W90" s="67">
        <v>0</v>
      </c>
      <c r="X90" s="67"/>
      <c r="Y90" s="67">
        <v>6</v>
      </c>
      <c r="Z90" s="67"/>
      <c r="AA90" s="66">
        <v>1</v>
      </c>
      <c r="AB90" s="66"/>
      <c r="AC90" s="66">
        <v>0</v>
      </c>
      <c r="AD90" s="66"/>
      <c r="AE90" s="66">
        <v>0</v>
      </c>
      <c r="AF90" s="66"/>
      <c r="AG90" s="67">
        <v>0</v>
      </c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</row>
    <row r="91" spans="1:50" s="62" customFormat="1" ht="15" customHeight="1" x14ac:dyDescent="0.2">
      <c r="A91" s="69"/>
      <c r="B91" s="69" t="s">
        <v>323</v>
      </c>
      <c r="C91" s="69"/>
      <c r="D91" s="69"/>
      <c r="E91" s="69" t="s">
        <v>354</v>
      </c>
      <c r="F91" s="69"/>
      <c r="G91" s="69"/>
      <c r="H91" s="69"/>
      <c r="I91" s="69"/>
      <c r="J91" s="69"/>
      <c r="K91" s="69"/>
      <c r="L91" s="69"/>
      <c r="M91" s="69"/>
      <c r="N91" s="69"/>
      <c r="O91" s="70">
        <f>SUM(O87:O90)</f>
        <v>62</v>
      </c>
      <c r="P91" s="70">
        <f t="shared" ref="P91:AN91" si="40">SUM(P87:P90)</f>
        <v>0</v>
      </c>
      <c r="Q91" s="70">
        <f t="shared" si="40"/>
        <v>4</v>
      </c>
      <c r="R91" s="70">
        <f t="shared" si="40"/>
        <v>0</v>
      </c>
      <c r="S91" s="70">
        <f t="shared" si="40"/>
        <v>62</v>
      </c>
      <c r="T91" s="70">
        <f t="shared" si="40"/>
        <v>0</v>
      </c>
      <c r="U91" s="70">
        <f t="shared" si="40"/>
        <v>4</v>
      </c>
      <c r="V91" s="70">
        <f t="shared" si="40"/>
        <v>0</v>
      </c>
      <c r="W91" s="70">
        <f t="shared" si="40"/>
        <v>3</v>
      </c>
      <c r="X91" s="70">
        <f t="shared" si="40"/>
        <v>0</v>
      </c>
      <c r="Y91" s="70">
        <f t="shared" si="40"/>
        <v>62</v>
      </c>
      <c r="Z91" s="70">
        <f t="shared" si="40"/>
        <v>0</v>
      </c>
      <c r="AA91" s="70">
        <f t="shared" si="40"/>
        <v>5</v>
      </c>
      <c r="AB91" s="70">
        <f t="shared" si="40"/>
        <v>0</v>
      </c>
      <c r="AC91" s="70">
        <f t="shared" si="40"/>
        <v>4</v>
      </c>
      <c r="AD91" s="70">
        <f t="shared" si="40"/>
        <v>0</v>
      </c>
      <c r="AE91" s="70">
        <f t="shared" si="40"/>
        <v>4</v>
      </c>
      <c r="AF91" s="70">
        <f t="shared" si="40"/>
        <v>0</v>
      </c>
      <c r="AG91" s="70">
        <f t="shared" si="40"/>
        <v>56</v>
      </c>
      <c r="AH91" s="70">
        <f t="shared" si="40"/>
        <v>0</v>
      </c>
      <c r="AI91" s="70">
        <f t="shared" si="40"/>
        <v>3</v>
      </c>
      <c r="AJ91" s="70">
        <f t="shared" si="40"/>
        <v>0</v>
      </c>
      <c r="AK91" s="70">
        <f t="shared" si="40"/>
        <v>3</v>
      </c>
      <c r="AL91" s="70">
        <f t="shared" si="40"/>
        <v>0</v>
      </c>
      <c r="AM91" s="70">
        <f t="shared" si="40"/>
        <v>3</v>
      </c>
      <c r="AN91" s="70">
        <f t="shared" si="40"/>
        <v>0</v>
      </c>
      <c r="AO91" s="70">
        <f t="shared" ref="AO91:AX91" si="41">SUM(AO87:AO90)</f>
        <v>28</v>
      </c>
      <c r="AP91" s="70">
        <f t="shared" si="41"/>
        <v>0</v>
      </c>
      <c r="AQ91" s="70">
        <f t="shared" ref="AQ91:AR91" si="42">SUM(AQ87:AQ90)</f>
        <v>28</v>
      </c>
      <c r="AR91" s="70">
        <f t="shared" si="42"/>
        <v>0</v>
      </c>
      <c r="AS91" s="70"/>
      <c r="AT91" s="70"/>
      <c r="AU91" s="70">
        <f t="shared" si="41"/>
        <v>0</v>
      </c>
      <c r="AV91" s="70">
        <f t="shared" si="41"/>
        <v>0</v>
      </c>
      <c r="AW91" s="70">
        <f t="shared" si="41"/>
        <v>28</v>
      </c>
      <c r="AX91" s="70">
        <f t="shared" si="41"/>
        <v>0</v>
      </c>
    </row>
    <row r="92" spans="1:50" s="62" customFormat="1" ht="15" customHeight="1" x14ac:dyDescent="0.2">
      <c r="A92" s="116"/>
      <c r="B92" s="71"/>
      <c r="C92" s="72"/>
      <c r="D92" s="73"/>
      <c r="E92" s="73"/>
      <c r="F92" s="71"/>
      <c r="G92" s="71"/>
      <c r="H92" s="71"/>
      <c r="I92" s="71"/>
      <c r="J92" s="67"/>
      <c r="K92" s="74"/>
      <c r="L92" s="96"/>
      <c r="M92" s="96"/>
      <c r="N92" s="74"/>
      <c r="O92" s="67"/>
      <c r="P92" s="67"/>
      <c r="Q92" s="67"/>
      <c r="R92" s="66"/>
      <c r="S92" s="67"/>
      <c r="T92" s="67"/>
      <c r="U92" s="67"/>
      <c r="V92" s="67"/>
      <c r="W92" s="67"/>
      <c r="X92" s="67"/>
      <c r="Y92" s="67"/>
      <c r="Z92" s="67"/>
      <c r="AA92" s="66"/>
      <c r="AB92" s="66"/>
      <c r="AC92" s="66"/>
      <c r="AD92" s="66"/>
      <c r="AE92" s="66"/>
      <c r="AF92" s="66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</row>
    <row r="93" spans="1:50" s="62" customFormat="1" ht="15" customHeight="1" x14ac:dyDescent="0.2">
      <c r="A93" s="116"/>
      <c r="B93" s="64" t="s">
        <v>329</v>
      </c>
      <c r="C93" s="64" t="s">
        <v>514</v>
      </c>
      <c r="D93" s="73" t="s">
        <v>45</v>
      </c>
      <c r="E93" s="73" t="s">
        <v>81</v>
      </c>
      <c r="F93" s="64" t="s">
        <v>128</v>
      </c>
      <c r="G93" s="71" t="s">
        <v>242</v>
      </c>
      <c r="H93" s="148" t="s">
        <v>363</v>
      </c>
      <c r="I93" s="202" t="s">
        <v>531</v>
      </c>
      <c r="J93" s="67" t="s">
        <v>243</v>
      </c>
      <c r="K93" s="189">
        <v>16000</v>
      </c>
      <c r="L93" s="96"/>
      <c r="M93" s="96"/>
      <c r="N93" s="74"/>
      <c r="O93" s="66">
        <v>24</v>
      </c>
      <c r="P93" s="66"/>
      <c r="Q93" s="66">
        <v>1</v>
      </c>
      <c r="R93" s="66"/>
      <c r="S93" s="66">
        <v>24</v>
      </c>
      <c r="T93" s="67"/>
      <c r="U93" s="67">
        <v>1</v>
      </c>
      <c r="V93" s="67"/>
      <c r="W93" s="67">
        <v>1</v>
      </c>
      <c r="X93" s="67"/>
      <c r="Y93" s="66">
        <v>24</v>
      </c>
      <c r="Z93" s="67"/>
      <c r="AA93" s="66">
        <v>2</v>
      </c>
      <c r="AB93" s="66"/>
      <c r="AC93" s="66">
        <v>2</v>
      </c>
      <c r="AD93" s="66"/>
      <c r="AE93" s="66">
        <v>2</v>
      </c>
      <c r="AF93" s="67"/>
      <c r="AG93" s="66">
        <v>24</v>
      </c>
      <c r="AH93" s="67"/>
      <c r="AI93" s="67">
        <v>1</v>
      </c>
      <c r="AJ93" s="67"/>
      <c r="AK93" s="67">
        <v>1</v>
      </c>
      <c r="AL93" s="67"/>
      <c r="AM93" s="67">
        <v>1</v>
      </c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</row>
    <row r="94" spans="1:50" s="62" customFormat="1" ht="15" customHeight="1" x14ac:dyDescent="0.2">
      <c r="A94" s="69"/>
      <c r="B94" s="69" t="s">
        <v>329</v>
      </c>
      <c r="C94" s="69"/>
      <c r="D94" s="69"/>
      <c r="E94" s="69" t="s">
        <v>354</v>
      </c>
      <c r="F94" s="69"/>
      <c r="G94" s="69"/>
      <c r="H94" s="69"/>
      <c r="I94" s="69"/>
      <c r="J94" s="69"/>
      <c r="K94" s="69"/>
      <c r="L94" s="69"/>
      <c r="M94" s="69"/>
      <c r="N94" s="69"/>
      <c r="O94" s="70">
        <f t="shared" ref="O94:AF94" si="43">SUM(O93:O93)</f>
        <v>24</v>
      </c>
      <c r="P94" s="70">
        <f t="shared" si="43"/>
        <v>0</v>
      </c>
      <c r="Q94" s="70">
        <f t="shared" si="43"/>
        <v>1</v>
      </c>
      <c r="R94" s="70">
        <f t="shared" si="43"/>
        <v>0</v>
      </c>
      <c r="S94" s="70">
        <f>SUM(S93:S93)</f>
        <v>24</v>
      </c>
      <c r="T94" s="70">
        <f t="shared" si="43"/>
        <v>0</v>
      </c>
      <c r="U94" s="70">
        <f t="shared" si="43"/>
        <v>1</v>
      </c>
      <c r="V94" s="70">
        <f t="shared" si="43"/>
        <v>0</v>
      </c>
      <c r="W94" s="70">
        <f t="shared" si="43"/>
        <v>1</v>
      </c>
      <c r="X94" s="70">
        <f t="shared" si="43"/>
        <v>0</v>
      </c>
      <c r="Y94" s="70">
        <f>SUM(Y93:Y93)</f>
        <v>24</v>
      </c>
      <c r="Z94" s="70">
        <f t="shared" si="43"/>
        <v>0</v>
      </c>
      <c r="AA94" s="70">
        <f t="shared" si="43"/>
        <v>2</v>
      </c>
      <c r="AB94" s="70">
        <f t="shared" si="43"/>
        <v>0</v>
      </c>
      <c r="AC94" s="70">
        <f t="shared" si="43"/>
        <v>2</v>
      </c>
      <c r="AD94" s="70">
        <f t="shared" si="43"/>
        <v>0</v>
      </c>
      <c r="AE94" s="70">
        <f t="shared" si="43"/>
        <v>2</v>
      </c>
      <c r="AF94" s="70">
        <f t="shared" si="43"/>
        <v>0</v>
      </c>
      <c r="AG94" s="70">
        <f>SUM(AG93:AG93)</f>
        <v>24</v>
      </c>
      <c r="AH94" s="70">
        <f t="shared" ref="AH94:AN94" si="44">SUM(AH93:AH93)</f>
        <v>0</v>
      </c>
      <c r="AI94" s="70">
        <f t="shared" si="44"/>
        <v>1</v>
      </c>
      <c r="AJ94" s="70">
        <f t="shared" si="44"/>
        <v>0</v>
      </c>
      <c r="AK94" s="70">
        <f t="shared" si="44"/>
        <v>1</v>
      </c>
      <c r="AL94" s="70">
        <f t="shared" si="44"/>
        <v>0</v>
      </c>
      <c r="AM94" s="70">
        <f t="shared" si="44"/>
        <v>1</v>
      </c>
      <c r="AN94" s="70">
        <f t="shared" si="44"/>
        <v>0</v>
      </c>
      <c r="AO94" s="70">
        <f t="shared" ref="AO94:AX94" si="45">SUM(AO93:AO93)</f>
        <v>0</v>
      </c>
      <c r="AP94" s="70">
        <f t="shared" si="45"/>
        <v>0</v>
      </c>
      <c r="AQ94" s="70">
        <f t="shared" ref="AQ94:AR94" si="46">SUM(AQ93:AQ93)</f>
        <v>0</v>
      </c>
      <c r="AR94" s="70">
        <f t="shared" si="46"/>
        <v>0</v>
      </c>
      <c r="AS94" s="70"/>
      <c r="AT94" s="70"/>
      <c r="AU94" s="70">
        <f t="shared" si="45"/>
        <v>0</v>
      </c>
      <c r="AV94" s="70">
        <f t="shared" si="45"/>
        <v>0</v>
      </c>
      <c r="AW94" s="70">
        <f t="shared" si="45"/>
        <v>0</v>
      </c>
      <c r="AX94" s="70">
        <f t="shared" si="45"/>
        <v>0</v>
      </c>
    </row>
    <row r="95" spans="1:50" s="62" customFormat="1" ht="15" customHeight="1" x14ac:dyDescent="0.2">
      <c r="A95" s="118"/>
      <c r="B95" s="64"/>
      <c r="C95" s="64"/>
      <c r="D95" s="73"/>
      <c r="E95" s="73"/>
      <c r="F95" s="64"/>
      <c r="G95" s="71"/>
      <c r="H95" s="71"/>
      <c r="I95" s="71"/>
      <c r="J95" s="67"/>
      <c r="K95" s="74"/>
      <c r="L95" s="88"/>
      <c r="M95" s="88"/>
      <c r="N95" s="126"/>
      <c r="O95" s="67"/>
      <c r="P95" s="67"/>
      <c r="Q95" s="67"/>
      <c r="R95" s="66"/>
      <c r="S95" s="67"/>
      <c r="T95" s="67"/>
      <c r="U95" s="67"/>
      <c r="V95" s="67"/>
      <c r="W95" s="67"/>
      <c r="X95" s="67"/>
      <c r="Y95" s="67"/>
      <c r="Z95" s="67"/>
      <c r="AA95" s="66"/>
      <c r="AB95" s="66"/>
      <c r="AC95" s="66"/>
      <c r="AD95" s="66"/>
      <c r="AE95" s="66"/>
      <c r="AF95" s="66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</row>
    <row r="96" spans="1:50" s="62" customFormat="1" ht="15" customHeight="1" x14ac:dyDescent="0.2">
      <c r="A96" s="118"/>
      <c r="B96" s="64" t="s">
        <v>332</v>
      </c>
      <c r="C96" s="64" t="s">
        <v>514</v>
      </c>
      <c r="D96" s="73" t="s">
        <v>504</v>
      </c>
      <c r="E96" s="73" t="s">
        <v>505</v>
      </c>
      <c r="F96" s="64" t="s">
        <v>126</v>
      </c>
      <c r="G96" s="71" t="s">
        <v>242</v>
      </c>
      <c r="H96" s="148" t="s">
        <v>363</v>
      </c>
      <c r="I96" s="202" t="s">
        <v>531</v>
      </c>
      <c r="J96" s="67" t="s">
        <v>243</v>
      </c>
      <c r="K96" s="189">
        <v>10200</v>
      </c>
      <c r="L96" s="88"/>
      <c r="M96" s="88"/>
      <c r="N96" s="126"/>
      <c r="O96" s="66">
        <v>24</v>
      </c>
      <c r="P96" s="66"/>
      <c r="Q96" s="66">
        <v>1</v>
      </c>
      <c r="R96" s="66"/>
      <c r="S96" s="66">
        <v>24</v>
      </c>
      <c r="T96" s="67"/>
      <c r="U96" s="67">
        <v>1</v>
      </c>
      <c r="V96" s="67"/>
      <c r="W96" s="67">
        <v>1</v>
      </c>
      <c r="X96" s="67"/>
      <c r="Y96" s="66">
        <v>24</v>
      </c>
      <c r="Z96" s="67"/>
      <c r="AA96" s="66">
        <v>2</v>
      </c>
      <c r="AB96" s="66"/>
      <c r="AC96" s="66">
        <v>2</v>
      </c>
      <c r="AD96" s="66"/>
      <c r="AE96" s="66">
        <v>2</v>
      </c>
      <c r="AF96" s="67"/>
      <c r="AG96" s="66">
        <v>24</v>
      </c>
      <c r="AH96" s="67"/>
      <c r="AI96" s="67">
        <v>1</v>
      </c>
      <c r="AJ96" s="67"/>
      <c r="AK96" s="67">
        <v>1</v>
      </c>
      <c r="AL96" s="67"/>
      <c r="AM96" s="67">
        <v>1</v>
      </c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</row>
    <row r="97" spans="1:51" s="62" customFormat="1" ht="15" customHeight="1" x14ac:dyDescent="0.2">
      <c r="A97" s="116"/>
      <c r="B97" s="64" t="s">
        <v>332</v>
      </c>
      <c r="C97" s="64" t="s">
        <v>514</v>
      </c>
      <c r="D97" s="73" t="s">
        <v>200</v>
      </c>
      <c r="E97" s="73" t="s">
        <v>209</v>
      </c>
      <c r="F97" s="64" t="s">
        <v>128</v>
      </c>
      <c r="G97" s="203" t="s">
        <v>512</v>
      </c>
      <c r="H97" s="148" t="s">
        <v>363</v>
      </c>
      <c r="I97" s="202" t="s">
        <v>528</v>
      </c>
      <c r="J97" s="67" t="s">
        <v>243</v>
      </c>
      <c r="K97" s="189">
        <v>3900</v>
      </c>
      <c r="L97" s="96"/>
      <c r="M97" s="96"/>
      <c r="N97" s="74"/>
      <c r="O97" s="67">
        <v>14</v>
      </c>
      <c r="P97" s="67"/>
      <c r="Q97" s="67">
        <v>1</v>
      </c>
      <c r="R97" s="66"/>
      <c r="S97" s="67">
        <v>14</v>
      </c>
      <c r="T97" s="67"/>
      <c r="U97" s="67">
        <v>1</v>
      </c>
      <c r="V97" s="67"/>
      <c r="W97" s="67">
        <v>1</v>
      </c>
      <c r="X97" s="67"/>
      <c r="Y97" s="67">
        <v>14</v>
      </c>
      <c r="Z97" s="67"/>
      <c r="AA97" s="66">
        <v>1</v>
      </c>
      <c r="AB97" s="66"/>
      <c r="AC97" s="66">
        <v>1</v>
      </c>
      <c r="AD97" s="66"/>
      <c r="AE97" s="66">
        <v>1</v>
      </c>
      <c r="AF97" s="66"/>
      <c r="AG97" s="67">
        <v>14</v>
      </c>
      <c r="AH97" s="67"/>
      <c r="AI97" s="67">
        <v>1</v>
      </c>
      <c r="AJ97" s="67"/>
      <c r="AK97" s="67">
        <v>1</v>
      </c>
      <c r="AL97" s="67"/>
      <c r="AM97" s="67">
        <v>1</v>
      </c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</row>
    <row r="98" spans="1:51" s="62" customFormat="1" ht="15" customHeight="1" x14ac:dyDescent="0.2">
      <c r="A98" s="69"/>
      <c r="B98" s="69" t="s">
        <v>332</v>
      </c>
      <c r="C98" s="69"/>
      <c r="D98" s="69"/>
      <c r="E98" s="69" t="s">
        <v>354</v>
      </c>
      <c r="F98" s="69"/>
      <c r="G98" s="69"/>
      <c r="H98" s="69"/>
      <c r="I98" s="69"/>
      <c r="J98" s="69"/>
      <c r="K98" s="69"/>
      <c r="L98" s="69"/>
      <c r="M98" s="69"/>
      <c r="N98" s="69"/>
      <c r="O98" s="70">
        <f>SUM(O96:O97)</f>
        <v>38</v>
      </c>
      <c r="P98" s="70">
        <f t="shared" ref="P98:AX98" si="47">SUM(P96:P97)</f>
        <v>0</v>
      </c>
      <c r="Q98" s="70">
        <f t="shared" si="47"/>
        <v>2</v>
      </c>
      <c r="R98" s="70">
        <f t="shared" si="47"/>
        <v>0</v>
      </c>
      <c r="S98" s="70">
        <f t="shared" si="47"/>
        <v>38</v>
      </c>
      <c r="T98" s="70">
        <f t="shared" si="47"/>
        <v>0</v>
      </c>
      <c r="U98" s="70">
        <f t="shared" si="47"/>
        <v>2</v>
      </c>
      <c r="V98" s="70">
        <f t="shared" si="47"/>
        <v>0</v>
      </c>
      <c r="W98" s="70">
        <f t="shared" si="47"/>
        <v>2</v>
      </c>
      <c r="X98" s="70">
        <f t="shared" si="47"/>
        <v>0</v>
      </c>
      <c r="Y98" s="70">
        <f t="shared" si="47"/>
        <v>38</v>
      </c>
      <c r="Z98" s="70">
        <f t="shared" si="47"/>
        <v>0</v>
      </c>
      <c r="AA98" s="70">
        <f t="shared" si="47"/>
        <v>3</v>
      </c>
      <c r="AB98" s="70">
        <f t="shared" si="47"/>
        <v>0</v>
      </c>
      <c r="AC98" s="70">
        <f t="shared" si="47"/>
        <v>3</v>
      </c>
      <c r="AD98" s="70">
        <f t="shared" si="47"/>
        <v>0</v>
      </c>
      <c r="AE98" s="70">
        <f t="shared" si="47"/>
        <v>3</v>
      </c>
      <c r="AF98" s="70">
        <f t="shared" si="47"/>
        <v>0</v>
      </c>
      <c r="AG98" s="70">
        <f t="shared" si="47"/>
        <v>38</v>
      </c>
      <c r="AH98" s="70">
        <f t="shared" si="47"/>
        <v>0</v>
      </c>
      <c r="AI98" s="70">
        <f t="shared" si="47"/>
        <v>2</v>
      </c>
      <c r="AJ98" s="70">
        <f t="shared" si="47"/>
        <v>0</v>
      </c>
      <c r="AK98" s="70">
        <f t="shared" si="47"/>
        <v>2</v>
      </c>
      <c r="AL98" s="70">
        <f t="shared" si="47"/>
        <v>0</v>
      </c>
      <c r="AM98" s="70">
        <f t="shared" si="47"/>
        <v>2</v>
      </c>
      <c r="AN98" s="70">
        <f t="shared" si="47"/>
        <v>0</v>
      </c>
      <c r="AO98" s="70">
        <f t="shared" si="47"/>
        <v>0</v>
      </c>
      <c r="AP98" s="70">
        <f t="shared" si="47"/>
        <v>0</v>
      </c>
      <c r="AQ98" s="70">
        <f t="shared" ref="AQ98:AR98" si="48">SUM(AQ96:AQ97)</f>
        <v>0</v>
      </c>
      <c r="AR98" s="70">
        <f t="shared" si="48"/>
        <v>0</v>
      </c>
      <c r="AS98" s="70"/>
      <c r="AT98" s="70"/>
      <c r="AU98" s="70">
        <f t="shared" si="47"/>
        <v>0</v>
      </c>
      <c r="AV98" s="70">
        <f t="shared" si="47"/>
        <v>0</v>
      </c>
      <c r="AW98" s="70">
        <f t="shared" si="47"/>
        <v>0</v>
      </c>
      <c r="AX98" s="70">
        <f t="shared" si="47"/>
        <v>0</v>
      </c>
    </row>
    <row r="99" spans="1:51" s="62" customFormat="1" ht="15" customHeight="1" x14ac:dyDescent="0.2">
      <c r="A99" s="116"/>
      <c r="B99" s="64"/>
      <c r="C99" s="65"/>
      <c r="D99" s="73"/>
      <c r="E99" s="73"/>
      <c r="F99" s="64"/>
      <c r="G99" s="71"/>
      <c r="H99" s="71"/>
      <c r="I99" s="71"/>
      <c r="J99" s="67"/>
      <c r="K99" s="74"/>
      <c r="L99" s="96"/>
      <c r="M99" s="96"/>
      <c r="N99" s="74"/>
      <c r="O99" s="67"/>
      <c r="P99" s="67"/>
      <c r="Q99" s="67"/>
      <c r="R99" s="66"/>
      <c r="S99" s="67"/>
      <c r="T99" s="67"/>
      <c r="U99" s="67"/>
      <c r="V99" s="67"/>
      <c r="W99" s="67"/>
      <c r="X99" s="67"/>
      <c r="Y99" s="67"/>
      <c r="Z99" s="67"/>
      <c r="AA99" s="66"/>
      <c r="AB99" s="66"/>
      <c r="AC99" s="66"/>
      <c r="AD99" s="66"/>
      <c r="AE99" s="66"/>
      <c r="AF99" s="66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</row>
    <row r="100" spans="1:51" s="62" customFormat="1" ht="15" customHeight="1" x14ac:dyDescent="0.2">
      <c r="A100" s="116"/>
      <c r="B100" s="64" t="s">
        <v>355</v>
      </c>
      <c r="C100" s="64" t="s">
        <v>514</v>
      </c>
      <c r="D100" s="73" t="s">
        <v>394</v>
      </c>
      <c r="E100" s="73" t="s">
        <v>393</v>
      </c>
      <c r="F100" s="64" t="s">
        <v>357</v>
      </c>
      <c r="G100" s="203" t="s">
        <v>512</v>
      </c>
      <c r="H100" s="71" t="s">
        <v>357</v>
      </c>
      <c r="I100" s="202" t="s">
        <v>528</v>
      </c>
      <c r="J100" s="117" t="s">
        <v>243</v>
      </c>
      <c r="K100" s="189">
        <v>3150</v>
      </c>
      <c r="L100" s="96"/>
      <c r="M100" s="96"/>
      <c r="N100" s="74"/>
      <c r="O100" s="67">
        <v>14</v>
      </c>
      <c r="P100" s="67"/>
      <c r="Q100" s="67">
        <v>1</v>
      </c>
      <c r="R100" s="66"/>
      <c r="S100" s="67">
        <v>14</v>
      </c>
      <c r="T100" s="67"/>
      <c r="U100" s="67">
        <v>1</v>
      </c>
      <c r="V100" s="67"/>
      <c r="W100" s="67">
        <v>1</v>
      </c>
      <c r="X100" s="67"/>
      <c r="Y100" s="67">
        <v>14</v>
      </c>
      <c r="Z100" s="67"/>
      <c r="AA100" s="66">
        <v>1</v>
      </c>
      <c r="AB100" s="66"/>
      <c r="AC100" s="66">
        <v>1</v>
      </c>
      <c r="AD100" s="66"/>
      <c r="AE100" s="66">
        <v>1</v>
      </c>
      <c r="AF100" s="66"/>
      <c r="AG100" s="67">
        <v>14</v>
      </c>
      <c r="AH100" s="67"/>
      <c r="AI100" s="67">
        <v>1</v>
      </c>
      <c r="AJ100" s="67"/>
      <c r="AK100" s="67">
        <v>1</v>
      </c>
      <c r="AL100" s="67"/>
      <c r="AM100" s="67">
        <v>1</v>
      </c>
      <c r="AN100" s="67"/>
      <c r="AO100" s="67">
        <v>14</v>
      </c>
      <c r="AP100" s="67"/>
      <c r="AQ100" s="67">
        <v>14</v>
      </c>
      <c r="AR100" s="67"/>
      <c r="AS100" s="67"/>
      <c r="AT100" s="67"/>
      <c r="AU100" s="67">
        <v>14</v>
      </c>
      <c r="AV100" s="67"/>
      <c r="AW100" s="67">
        <v>14</v>
      </c>
      <c r="AX100" s="67"/>
    </row>
    <row r="101" spans="1:51" s="62" customFormat="1" ht="15" customHeight="1" x14ac:dyDescent="0.2">
      <c r="A101" s="118"/>
      <c r="B101" s="64" t="s">
        <v>355</v>
      </c>
      <c r="C101" s="64" t="s">
        <v>514</v>
      </c>
      <c r="D101" s="73" t="s">
        <v>50</v>
      </c>
      <c r="E101" s="73" t="s">
        <v>83</v>
      </c>
      <c r="F101" s="64" t="s">
        <v>439</v>
      </c>
      <c r="G101" s="71" t="s">
        <v>352</v>
      </c>
      <c r="H101" s="148" t="s">
        <v>363</v>
      </c>
      <c r="I101" s="202" t="s">
        <v>530</v>
      </c>
      <c r="J101" s="67" t="s">
        <v>243</v>
      </c>
      <c r="K101" s="74"/>
      <c r="L101" s="88"/>
      <c r="M101" s="88"/>
      <c r="N101" s="126"/>
      <c r="O101" s="67">
        <v>24</v>
      </c>
      <c r="P101" s="67"/>
      <c r="Q101" s="67">
        <v>1</v>
      </c>
      <c r="R101" s="66"/>
      <c r="S101" s="67">
        <v>24</v>
      </c>
      <c r="T101" s="67"/>
      <c r="U101" s="67">
        <v>1</v>
      </c>
      <c r="V101" s="67"/>
      <c r="W101" s="67">
        <v>1</v>
      </c>
      <c r="X101" s="67"/>
      <c r="Y101" s="67">
        <v>24</v>
      </c>
      <c r="Z101" s="67"/>
      <c r="AA101" s="66">
        <v>2</v>
      </c>
      <c r="AB101" s="66"/>
      <c r="AC101" s="66">
        <v>2</v>
      </c>
      <c r="AD101" s="66"/>
      <c r="AE101" s="66">
        <v>2</v>
      </c>
      <c r="AF101" s="66"/>
      <c r="AG101" s="67">
        <v>24</v>
      </c>
      <c r="AH101" s="67"/>
      <c r="AI101" s="67">
        <v>1</v>
      </c>
      <c r="AJ101" s="67"/>
      <c r="AK101" s="67">
        <v>1</v>
      </c>
      <c r="AL101" s="67"/>
      <c r="AM101" s="67">
        <v>1</v>
      </c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</row>
    <row r="102" spans="1:51" s="62" customFormat="1" ht="15" customHeight="1" x14ac:dyDescent="0.2">
      <c r="A102" s="118"/>
      <c r="B102" s="64" t="s">
        <v>355</v>
      </c>
      <c r="C102" s="64" t="s">
        <v>514</v>
      </c>
      <c r="D102" s="73" t="s">
        <v>51</v>
      </c>
      <c r="E102" s="73" t="s">
        <v>84</v>
      </c>
      <c r="F102" s="64" t="s">
        <v>362</v>
      </c>
      <c r="G102" s="203" t="s">
        <v>512</v>
      </c>
      <c r="H102" s="148" t="s">
        <v>363</v>
      </c>
      <c r="I102" s="202" t="s">
        <v>528</v>
      </c>
      <c r="J102" s="67" t="s">
        <v>243</v>
      </c>
      <c r="K102" s="74"/>
      <c r="L102" s="88"/>
      <c r="M102" s="88"/>
      <c r="N102" s="126"/>
      <c r="O102" s="67">
        <v>18</v>
      </c>
      <c r="P102" s="67"/>
      <c r="Q102" s="67">
        <v>1</v>
      </c>
      <c r="R102" s="66"/>
      <c r="S102" s="67">
        <v>18</v>
      </c>
      <c r="T102" s="67"/>
      <c r="U102" s="67">
        <v>1</v>
      </c>
      <c r="V102" s="67"/>
      <c r="W102" s="67">
        <v>1</v>
      </c>
      <c r="X102" s="67"/>
      <c r="Y102" s="67">
        <v>18</v>
      </c>
      <c r="Z102" s="67"/>
      <c r="AA102" s="66">
        <v>1</v>
      </c>
      <c r="AB102" s="66"/>
      <c r="AC102" s="66">
        <v>1</v>
      </c>
      <c r="AD102" s="66"/>
      <c r="AE102" s="66">
        <v>1</v>
      </c>
      <c r="AF102" s="66"/>
      <c r="AG102" s="67">
        <v>18</v>
      </c>
      <c r="AH102" s="67"/>
      <c r="AI102" s="67">
        <v>1</v>
      </c>
      <c r="AJ102" s="67"/>
      <c r="AK102" s="67">
        <v>1</v>
      </c>
      <c r="AL102" s="67"/>
      <c r="AM102" s="67">
        <v>1</v>
      </c>
      <c r="AN102" s="67"/>
      <c r="AO102" s="67"/>
      <c r="AP102" s="67"/>
      <c r="AQ102" s="67">
        <v>18</v>
      </c>
      <c r="AR102" s="67"/>
      <c r="AS102" s="67"/>
      <c r="AT102" s="67"/>
      <c r="AU102" s="67"/>
      <c r="AV102" s="67"/>
      <c r="AW102" s="67">
        <v>18</v>
      </c>
      <c r="AX102" s="67"/>
    </row>
    <row r="103" spans="1:51" s="62" customFormat="1" ht="15" customHeight="1" x14ac:dyDescent="0.2">
      <c r="A103" s="69"/>
      <c r="B103" s="69" t="s">
        <v>355</v>
      </c>
      <c r="C103" s="69"/>
      <c r="D103" s="69"/>
      <c r="E103" s="69" t="s">
        <v>354</v>
      </c>
      <c r="F103" s="69"/>
      <c r="G103" s="69"/>
      <c r="H103" s="69"/>
      <c r="I103" s="69"/>
      <c r="J103" s="69"/>
      <c r="K103" s="69"/>
      <c r="L103" s="69"/>
      <c r="M103" s="69"/>
      <c r="N103" s="69"/>
      <c r="O103" s="70">
        <f>SUM(O100:O102)</f>
        <v>56</v>
      </c>
      <c r="P103" s="70">
        <f t="shared" ref="P103:AN103" si="49">SUM(P100:P102)</f>
        <v>0</v>
      </c>
      <c r="Q103" s="70">
        <f t="shared" si="49"/>
        <v>3</v>
      </c>
      <c r="R103" s="70">
        <f t="shared" si="49"/>
        <v>0</v>
      </c>
      <c r="S103" s="70">
        <f t="shared" si="49"/>
        <v>56</v>
      </c>
      <c r="T103" s="70">
        <f t="shared" si="49"/>
        <v>0</v>
      </c>
      <c r="U103" s="70">
        <f t="shared" si="49"/>
        <v>3</v>
      </c>
      <c r="V103" s="70">
        <f t="shared" si="49"/>
        <v>0</v>
      </c>
      <c r="W103" s="70">
        <f t="shared" si="49"/>
        <v>3</v>
      </c>
      <c r="X103" s="70">
        <f t="shared" si="49"/>
        <v>0</v>
      </c>
      <c r="Y103" s="70">
        <f t="shared" si="49"/>
        <v>56</v>
      </c>
      <c r="Z103" s="70">
        <f t="shared" si="49"/>
        <v>0</v>
      </c>
      <c r="AA103" s="70">
        <f t="shared" si="49"/>
        <v>4</v>
      </c>
      <c r="AB103" s="70">
        <f t="shared" si="49"/>
        <v>0</v>
      </c>
      <c r="AC103" s="70">
        <f t="shared" si="49"/>
        <v>4</v>
      </c>
      <c r="AD103" s="70">
        <f t="shared" si="49"/>
        <v>0</v>
      </c>
      <c r="AE103" s="70">
        <f t="shared" si="49"/>
        <v>4</v>
      </c>
      <c r="AF103" s="70">
        <f t="shared" si="49"/>
        <v>0</v>
      </c>
      <c r="AG103" s="70">
        <f t="shared" si="49"/>
        <v>56</v>
      </c>
      <c r="AH103" s="70">
        <f t="shared" si="49"/>
        <v>0</v>
      </c>
      <c r="AI103" s="70">
        <f t="shared" si="49"/>
        <v>3</v>
      </c>
      <c r="AJ103" s="70">
        <f t="shared" si="49"/>
        <v>0</v>
      </c>
      <c r="AK103" s="70">
        <f t="shared" si="49"/>
        <v>3</v>
      </c>
      <c r="AL103" s="70">
        <f t="shared" si="49"/>
        <v>0</v>
      </c>
      <c r="AM103" s="70">
        <f t="shared" si="49"/>
        <v>3</v>
      </c>
      <c r="AN103" s="70">
        <f t="shared" si="49"/>
        <v>0</v>
      </c>
      <c r="AO103" s="70">
        <f t="shared" ref="AO103:AX103" si="50">SUM(AO100:AO102)</f>
        <v>14</v>
      </c>
      <c r="AP103" s="70">
        <f t="shared" si="50"/>
        <v>0</v>
      </c>
      <c r="AQ103" s="70">
        <f t="shared" ref="AQ103:AR103" si="51">SUM(AQ100:AQ102)</f>
        <v>32</v>
      </c>
      <c r="AR103" s="70">
        <f t="shared" si="51"/>
        <v>0</v>
      </c>
      <c r="AS103" s="70"/>
      <c r="AT103" s="70"/>
      <c r="AU103" s="70">
        <f t="shared" si="50"/>
        <v>14</v>
      </c>
      <c r="AV103" s="70">
        <f t="shared" si="50"/>
        <v>0</v>
      </c>
      <c r="AW103" s="70">
        <f t="shared" si="50"/>
        <v>32</v>
      </c>
      <c r="AX103" s="70">
        <f t="shared" si="50"/>
        <v>0</v>
      </c>
    </row>
    <row r="104" spans="1:51" s="62" customFormat="1" ht="15" customHeight="1" x14ac:dyDescent="0.2">
      <c r="A104" s="116"/>
      <c r="B104" s="64"/>
      <c r="C104" s="65"/>
      <c r="D104" s="73"/>
      <c r="E104" s="73"/>
      <c r="F104" s="64"/>
      <c r="G104" s="71"/>
      <c r="H104" s="71"/>
      <c r="I104" s="71"/>
      <c r="J104" s="67"/>
      <c r="K104" s="74"/>
      <c r="L104" s="96"/>
      <c r="M104" s="96"/>
      <c r="N104" s="74"/>
      <c r="O104" s="67"/>
      <c r="P104" s="67"/>
      <c r="Q104" s="67"/>
      <c r="R104" s="66"/>
      <c r="S104" s="67"/>
      <c r="T104" s="67"/>
      <c r="U104" s="67"/>
      <c r="V104" s="67"/>
      <c r="W104" s="67"/>
      <c r="X104" s="67"/>
      <c r="Y104" s="67"/>
      <c r="Z104" s="67"/>
      <c r="AA104" s="66"/>
      <c r="AB104" s="66"/>
      <c r="AC104" s="66"/>
      <c r="AD104" s="66"/>
      <c r="AE104" s="66"/>
      <c r="AF104" s="66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</row>
    <row r="105" spans="1:51" s="62" customFormat="1" ht="15" customHeight="1" x14ac:dyDescent="0.2">
      <c r="A105" s="118"/>
      <c r="B105" s="64" t="s">
        <v>386</v>
      </c>
      <c r="C105" s="64" t="s">
        <v>514</v>
      </c>
      <c r="D105" s="73" t="s">
        <v>390</v>
      </c>
      <c r="E105" s="73" t="s">
        <v>389</v>
      </c>
      <c r="F105" s="71" t="s">
        <v>361</v>
      </c>
      <c r="G105" s="203" t="s">
        <v>512</v>
      </c>
      <c r="H105" s="148" t="s">
        <v>361</v>
      </c>
      <c r="I105" s="202" t="s">
        <v>528</v>
      </c>
      <c r="J105" s="117" t="s">
        <v>243</v>
      </c>
      <c r="K105" s="74"/>
      <c r="L105" s="88"/>
      <c r="M105" s="88"/>
      <c r="N105" s="126"/>
      <c r="O105" s="67">
        <v>14</v>
      </c>
      <c r="P105" s="67"/>
      <c r="Q105" s="67">
        <v>1</v>
      </c>
      <c r="R105" s="66"/>
      <c r="S105" s="67">
        <v>14</v>
      </c>
      <c r="T105" s="67"/>
      <c r="U105" s="67">
        <v>1</v>
      </c>
      <c r="V105" s="67"/>
      <c r="W105" s="67">
        <v>1</v>
      </c>
      <c r="X105" s="67"/>
      <c r="Y105" s="67">
        <v>14</v>
      </c>
      <c r="Z105" s="67"/>
      <c r="AA105" s="66">
        <v>1</v>
      </c>
      <c r="AB105" s="66"/>
      <c r="AC105" s="66">
        <v>1</v>
      </c>
      <c r="AD105" s="66"/>
      <c r="AE105" s="66">
        <v>1</v>
      </c>
      <c r="AF105" s="66"/>
      <c r="AG105" s="67">
        <v>14</v>
      </c>
      <c r="AH105" s="67"/>
      <c r="AI105" s="67">
        <v>1</v>
      </c>
      <c r="AJ105" s="67"/>
      <c r="AK105" s="67">
        <v>1</v>
      </c>
      <c r="AL105" s="67"/>
      <c r="AM105" s="67">
        <v>1</v>
      </c>
      <c r="AN105" s="67"/>
      <c r="AO105" s="67">
        <v>14</v>
      </c>
      <c r="AP105" s="67"/>
      <c r="AQ105" s="67">
        <v>14</v>
      </c>
      <c r="AR105" s="67"/>
      <c r="AS105" s="67"/>
      <c r="AT105" s="67"/>
      <c r="AU105" s="67"/>
      <c r="AV105" s="67"/>
      <c r="AW105" s="67">
        <v>14</v>
      </c>
      <c r="AX105" s="67"/>
    </row>
    <row r="106" spans="1:51" s="62" customFormat="1" ht="15" customHeight="1" x14ac:dyDescent="0.2">
      <c r="A106" s="118"/>
      <c r="B106" s="64" t="s">
        <v>386</v>
      </c>
      <c r="C106" s="64" t="s">
        <v>514</v>
      </c>
      <c r="D106" s="73" t="s">
        <v>385</v>
      </c>
      <c r="E106" s="73" t="s">
        <v>384</v>
      </c>
      <c r="F106" s="71" t="s">
        <v>361</v>
      </c>
      <c r="G106" s="203" t="s">
        <v>512</v>
      </c>
      <c r="H106" s="148" t="s">
        <v>361</v>
      </c>
      <c r="I106" s="202" t="s">
        <v>528</v>
      </c>
      <c r="J106" s="117" t="s">
        <v>243</v>
      </c>
      <c r="K106" s="74"/>
      <c r="L106" s="88"/>
      <c r="M106" s="88"/>
      <c r="N106" s="126"/>
      <c r="O106" s="67">
        <v>14</v>
      </c>
      <c r="P106" s="67"/>
      <c r="Q106" s="67">
        <v>1</v>
      </c>
      <c r="R106" s="66"/>
      <c r="S106" s="67">
        <v>14</v>
      </c>
      <c r="T106" s="67"/>
      <c r="U106" s="67">
        <v>1</v>
      </c>
      <c r="V106" s="67"/>
      <c r="W106" s="67">
        <v>1</v>
      </c>
      <c r="X106" s="67"/>
      <c r="Y106" s="67">
        <v>14</v>
      </c>
      <c r="Z106" s="67"/>
      <c r="AA106" s="66">
        <v>1</v>
      </c>
      <c r="AB106" s="66"/>
      <c r="AC106" s="66">
        <v>1</v>
      </c>
      <c r="AD106" s="66"/>
      <c r="AE106" s="66">
        <v>1</v>
      </c>
      <c r="AF106" s="66"/>
      <c r="AG106" s="67">
        <v>14</v>
      </c>
      <c r="AH106" s="67"/>
      <c r="AI106" s="67">
        <v>1</v>
      </c>
      <c r="AJ106" s="67"/>
      <c r="AK106" s="67">
        <v>1</v>
      </c>
      <c r="AL106" s="67"/>
      <c r="AM106" s="67">
        <v>1</v>
      </c>
      <c r="AN106" s="67"/>
      <c r="AO106" s="67">
        <v>14</v>
      </c>
      <c r="AP106" s="67"/>
      <c r="AQ106" s="67">
        <v>14</v>
      </c>
      <c r="AR106" s="67"/>
      <c r="AS106" s="67"/>
      <c r="AT106" s="67"/>
      <c r="AU106" s="67"/>
      <c r="AV106" s="67"/>
      <c r="AW106" s="67">
        <v>14</v>
      </c>
      <c r="AX106" s="67"/>
      <c r="AY106" s="62" t="s">
        <v>506</v>
      </c>
    </row>
    <row r="107" spans="1:51" s="62" customFormat="1" ht="15" customHeight="1" x14ac:dyDescent="0.2">
      <c r="A107" s="118"/>
      <c r="B107" s="64" t="s">
        <v>386</v>
      </c>
      <c r="C107" s="64" t="s">
        <v>514</v>
      </c>
      <c r="D107" s="73" t="s">
        <v>388</v>
      </c>
      <c r="E107" s="73" t="s">
        <v>387</v>
      </c>
      <c r="F107" s="71" t="s">
        <v>361</v>
      </c>
      <c r="G107" s="203" t="s">
        <v>512</v>
      </c>
      <c r="H107" s="148" t="s">
        <v>361</v>
      </c>
      <c r="I107" s="202" t="s">
        <v>528</v>
      </c>
      <c r="J107" s="117" t="s">
        <v>243</v>
      </c>
      <c r="K107" s="74"/>
      <c r="L107" s="158" t="s">
        <v>308</v>
      </c>
      <c r="M107" s="88"/>
      <c r="N107" s="126"/>
      <c r="O107" s="67">
        <v>14</v>
      </c>
      <c r="P107" s="67"/>
      <c r="Q107" s="67">
        <v>1</v>
      </c>
      <c r="R107" s="66"/>
      <c r="S107" s="67">
        <v>14</v>
      </c>
      <c r="T107" s="67"/>
      <c r="U107" s="67">
        <v>1</v>
      </c>
      <c r="V107" s="67"/>
      <c r="W107" s="67">
        <v>1</v>
      </c>
      <c r="X107" s="67"/>
      <c r="Y107" s="67">
        <v>14</v>
      </c>
      <c r="Z107" s="67"/>
      <c r="AA107" s="66">
        <v>1</v>
      </c>
      <c r="AB107" s="66"/>
      <c r="AC107" s="66">
        <v>1</v>
      </c>
      <c r="AD107" s="66"/>
      <c r="AE107" s="66">
        <v>1</v>
      </c>
      <c r="AF107" s="66"/>
      <c r="AG107" s="67">
        <v>14</v>
      </c>
      <c r="AH107" s="67"/>
      <c r="AI107" s="67">
        <v>1</v>
      </c>
      <c r="AJ107" s="67"/>
      <c r="AK107" s="67">
        <v>1</v>
      </c>
      <c r="AL107" s="67"/>
      <c r="AM107" s="67">
        <v>1</v>
      </c>
      <c r="AN107" s="67"/>
      <c r="AO107" s="67">
        <v>14</v>
      </c>
      <c r="AP107" s="67"/>
      <c r="AQ107" s="67">
        <v>14</v>
      </c>
      <c r="AR107" s="67"/>
      <c r="AS107" s="67"/>
      <c r="AT107" s="67"/>
      <c r="AU107" s="67"/>
      <c r="AV107" s="67"/>
      <c r="AW107" s="67">
        <v>14</v>
      </c>
      <c r="AX107" s="67"/>
    </row>
    <row r="108" spans="1:51" s="62" customFormat="1" ht="15" customHeight="1" x14ac:dyDescent="0.2">
      <c r="A108" s="69"/>
      <c r="B108" s="69" t="s">
        <v>386</v>
      </c>
      <c r="C108" s="69"/>
      <c r="D108" s="69"/>
      <c r="E108" s="69" t="s">
        <v>354</v>
      </c>
      <c r="F108" s="69"/>
      <c r="G108" s="69"/>
      <c r="H108" s="69"/>
      <c r="I108" s="69"/>
      <c r="J108" s="69"/>
      <c r="K108" s="69"/>
      <c r="L108" s="69"/>
      <c r="M108" s="69"/>
      <c r="N108" s="69"/>
      <c r="O108" s="70">
        <f t="shared" ref="O108:W108" si="52">SUM(O105:O107)</f>
        <v>42</v>
      </c>
      <c r="P108" s="70">
        <f t="shared" si="52"/>
        <v>0</v>
      </c>
      <c r="Q108" s="70">
        <f t="shared" si="52"/>
        <v>3</v>
      </c>
      <c r="R108" s="70">
        <f t="shared" si="52"/>
        <v>0</v>
      </c>
      <c r="S108" s="70">
        <f t="shared" si="52"/>
        <v>42</v>
      </c>
      <c r="T108" s="70">
        <f>SUM(T107)</f>
        <v>0</v>
      </c>
      <c r="U108" s="70">
        <f t="shared" si="52"/>
        <v>3</v>
      </c>
      <c r="V108" s="70">
        <f>SUM(V107)</f>
        <v>0</v>
      </c>
      <c r="W108" s="70">
        <f t="shared" si="52"/>
        <v>3</v>
      </c>
      <c r="X108" s="70">
        <f>SUM(X107)</f>
        <v>0</v>
      </c>
      <c r="Y108" s="70">
        <f>SUM(Y105:Y107)</f>
        <v>42</v>
      </c>
      <c r="Z108" s="70">
        <f t="shared" ref="Z108:AF108" si="53">SUM(Z107)</f>
        <v>0</v>
      </c>
      <c r="AA108" s="70">
        <f t="shared" ref="AA108" si="54">SUM(AA105:AA107)</f>
        <v>3</v>
      </c>
      <c r="AB108" s="70">
        <f t="shared" si="53"/>
        <v>0</v>
      </c>
      <c r="AC108" s="70">
        <f t="shared" ref="AC108" si="55">SUM(AC105:AC107)</f>
        <v>3</v>
      </c>
      <c r="AD108" s="70">
        <f t="shared" si="53"/>
        <v>0</v>
      </c>
      <c r="AE108" s="70">
        <f t="shared" ref="AE108" si="56">SUM(AE105:AE107)</f>
        <v>3</v>
      </c>
      <c r="AF108" s="70">
        <f t="shared" si="53"/>
        <v>0</v>
      </c>
      <c r="AG108" s="70">
        <f>SUM(AG105:AG107)</f>
        <v>42</v>
      </c>
      <c r="AH108" s="70">
        <f t="shared" ref="AH108:AM108" si="57">SUM(AH105:AH107)</f>
        <v>0</v>
      </c>
      <c r="AI108" s="70">
        <f t="shared" si="57"/>
        <v>3</v>
      </c>
      <c r="AJ108" s="70">
        <f t="shared" si="57"/>
        <v>0</v>
      </c>
      <c r="AK108" s="70">
        <f t="shared" si="57"/>
        <v>3</v>
      </c>
      <c r="AL108" s="70">
        <f t="shared" si="57"/>
        <v>0</v>
      </c>
      <c r="AM108" s="70">
        <f t="shared" si="57"/>
        <v>3</v>
      </c>
      <c r="AN108" s="70">
        <f t="shared" ref="AN108" si="58">SUM(AN107)</f>
        <v>0</v>
      </c>
      <c r="AO108" s="70">
        <f t="shared" ref="AO108:AX108" si="59">SUM(AO105:AO107)</f>
        <v>42</v>
      </c>
      <c r="AP108" s="70">
        <f t="shared" si="59"/>
        <v>0</v>
      </c>
      <c r="AQ108" s="70">
        <f t="shared" ref="AQ108:AR108" si="60">SUM(AQ105:AQ107)</f>
        <v>42</v>
      </c>
      <c r="AR108" s="70">
        <f t="shared" si="60"/>
        <v>0</v>
      </c>
      <c r="AS108" s="70"/>
      <c r="AT108" s="70"/>
      <c r="AU108" s="70">
        <f t="shared" si="59"/>
        <v>0</v>
      </c>
      <c r="AV108" s="70">
        <f t="shared" si="59"/>
        <v>0</v>
      </c>
      <c r="AW108" s="70">
        <f t="shared" si="59"/>
        <v>42</v>
      </c>
      <c r="AX108" s="70">
        <f t="shared" si="59"/>
        <v>0</v>
      </c>
    </row>
    <row r="109" spans="1:51" ht="15" customHeight="1" x14ac:dyDescent="0.2">
      <c r="A109" s="153"/>
      <c r="B109" s="154"/>
      <c r="C109" s="65"/>
      <c r="E109" s="1"/>
      <c r="F109" s="64"/>
      <c r="G109" s="157"/>
      <c r="H109" s="157"/>
      <c r="I109" s="157"/>
      <c r="J109" s="67"/>
      <c r="K109" s="74"/>
      <c r="L109" s="96"/>
      <c r="R109" s="3"/>
      <c r="AA109" s="3"/>
      <c r="AB109" s="3"/>
      <c r="AC109" s="3"/>
      <c r="AD109" s="3"/>
      <c r="AE109" s="3"/>
      <c r="AF109" s="3"/>
    </row>
    <row r="110" spans="1:51" s="62" customFormat="1" ht="15" customHeight="1" x14ac:dyDescent="0.2">
      <c r="A110" s="118"/>
      <c r="B110" s="64" t="s">
        <v>335</v>
      </c>
      <c r="C110" s="64" t="s">
        <v>514</v>
      </c>
      <c r="D110" s="73" t="s">
        <v>173</v>
      </c>
      <c r="E110" s="73" t="s">
        <v>174</v>
      </c>
      <c r="F110" s="71" t="s">
        <v>10</v>
      </c>
      <c r="G110" s="71" t="s">
        <v>151</v>
      </c>
      <c r="H110" s="71" t="s">
        <v>363</v>
      </c>
      <c r="I110" s="202" t="s">
        <v>529</v>
      </c>
      <c r="J110" s="117" t="s">
        <v>243</v>
      </c>
      <c r="K110" s="74"/>
      <c r="L110" s="88"/>
      <c r="M110" s="88"/>
      <c r="N110" s="126"/>
      <c r="O110" s="67">
        <v>6</v>
      </c>
      <c r="P110" s="67"/>
      <c r="Q110" s="67">
        <v>1</v>
      </c>
      <c r="R110" s="66"/>
      <c r="S110" s="67">
        <v>6</v>
      </c>
      <c r="T110" s="67"/>
      <c r="U110" s="67">
        <v>0</v>
      </c>
      <c r="V110" s="67"/>
      <c r="W110" s="67">
        <v>1</v>
      </c>
      <c r="X110" s="67"/>
      <c r="Y110" s="67">
        <v>6</v>
      </c>
      <c r="Z110" s="67"/>
      <c r="AA110" s="66">
        <v>0</v>
      </c>
      <c r="AB110" s="66"/>
      <c r="AC110" s="66">
        <v>1</v>
      </c>
      <c r="AD110" s="66"/>
      <c r="AE110" s="66">
        <v>1</v>
      </c>
      <c r="AF110" s="66"/>
      <c r="AG110" s="67">
        <v>0</v>
      </c>
      <c r="AH110" s="67"/>
      <c r="AI110" s="67"/>
      <c r="AJ110" s="67"/>
      <c r="AK110" s="67"/>
      <c r="AL110" s="67"/>
      <c r="AM110" s="67">
        <v>0</v>
      </c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</row>
    <row r="111" spans="1:51" s="62" customFormat="1" ht="15" customHeight="1" x14ac:dyDescent="0.2">
      <c r="A111" s="118"/>
      <c r="B111" s="64" t="s">
        <v>335</v>
      </c>
      <c r="C111" s="64" t="s">
        <v>514</v>
      </c>
      <c r="D111" s="73" t="s">
        <v>179</v>
      </c>
      <c r="E111" s="73" t="s">
        <v>27</v>
      </c>
      <c r="F111" s="71" t="s">
        <v>128</v>
      </c>
      <c r="G111" s="203" t="s">
        <v>512</v>
      </c>
      <c r="H111" s="71" t="s">
        <v>363</v>
      </c>
      <c r="I111" s="202" t="s">
        <v>528</v>
      </c>
      <c r="J111" s="117" t="s">
        <v>243</v>
      </c>
      <c r="K111" s="74"/>
      <c r="L111" s="88" t="s">
        <v>419</v>
      </c>
      <c r="M111" s="88"/>
      <c r="N111" s="126"/>
      <c r="O111" s="67">
        <v>18</v>
      </c>
      <c r="P111" s="67"/>
      <c r="Q111" s="67">
        <v>1</v>
      </c>
      <c r="R111" s="66"/>
      <c r="S111" s="67">
        <v>18</v>
      </c>
      <c r="T111" s="67"/>
      <c r="U111" s="67">
        <v>1</v>
      </c>
      <c r="V111" s="67"/>
      <c r="W111" s="67">
        <v>1</v>
      </c>
      <c r="X111" s="67"/>
      <c r="Y111" s="67">
        <v>18</v>
      </c>
      <c r="Z111" s="67"/>
      <c r="AA111" s="66">
        <v>1</v>
      </c>
      <c r="AB111" s="66"/>
      <c r="AC111" s="66">
        <v>1</v>
      </c>
      <c r="AD111" s="66"/>
      <c r="AE111" s="66">
        <v>1</v>
      </c>
      <c r="AF111" s="66"/>
      <c r="AG111" s="67">
        <v>18</v>
      </c>
      <c r="AH111" s="67"/>
      <c r="AI111" s="67">
        <v>1</v>
      </c>
      <c r="AJ111" s="67"/>
      <c r="AK111" s="67">
        <v>1</v>
      </c>
      <c r="AL111" s="67"/>
      <c r="AM111" s="67">
        <v>1</v>
      </c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</row>
    <row r="112" spans="1:51" s="62" customFormat="1" ht="15" customHeight="1" x14ac:dyDescent="0.2">
      <c r="A112" s="118"/>
      <c r="B112" s="64" t="s">
        <v>335</v>
      </c>
      <c r="C112" s="64" t="s">
        <v>514</v>
      </c>
      <c r="D112" s="73" t="s">
        <v>175</v>
      </c>
      <c r="E112" s="73" t="s">
        <v>176</v>
      </c>
      <c r="F112" s="71" t="s">
        <v>126</v>
      </c>
      <c r="G112" s="71" t="s">
        <v>352</v>
      </c>
      <c r="H112" s="71" t="s">
        <v>363</v>
      </c>
      <c r="I112" s="202" t="s">
        <v>530</v>
      </c>
      <c r="J112" s="117" t="s">
        <v>243</v>
      </c>
      <c r="K112" s="74"/>
      <c r="L112" s="88"/>
      <c r="M112" s="88"/>
      <c r="N112" s="126"/>
      <c r="O112" s="67">
        <v>24</v>
      </c>
      <c r="P112" s="67"/>
      <c r="Q112" s="67">
        <v>1</v>
      </c>
      <c r="R112" s="66"/>
      <c r="S112" s="67">
        <v>24</v>
      </c>
      <c r="T112" s="67"/>
      <c r="U112" s="67">
        <v>1</v>
      </c>
      <c r="V112" s="67"/>
      <c r="W112" s="67">
        <v>1</v>
      </c>
      <c r="X112" s="67"/>
      <c r="Y112" s="67">
        <v>24</v>
      </c>
      <c r="Z112" s="67"/>
      <c r="AA112" s="66">
        <v>2</v>
      </c>
      <c r="AB112" s="66"/>
      <c r="AC112" s="66">
        <v>2</v>
      </c>
      <c r="AD112" s="66"/>
      <c r="AE112" s="66">
        <v>2</v>
      </c>
      <c r="AF112" s="66"/>
      <c r="AG112" s="67">
        <v>24</v>
      </c>
      <c r="AH112" s="67"/>
      <c r="AI112" s="67">
        <v>1</v>
      </c>
      <c r="AJ112" s="67"/>
      <c r="AK112" s="67">
        <v>1</v>
      </c>
      <c r="AL112" s="67"/>
      <c r="AM112" s="67">
        <v>1</v>
      </c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</row>
    <row r="113" spans="1:51" s="62" customFormat="1" ht="15" customHeight="1" x14ac:dyDescent="0.2">
      <c r="A113" s="118"/>
      <c r="B113" s="64" t="s">
        <v>335</v>
      </c>
      <c r="C113" s="64" t="s">
        <v>514</v>
      </c>
      <c r="D113" s="73" t="s">
        <v>177</v>
      </c>
      <c r="E113" s="73" t="s">
        <v>178</v>
      </c>
      <c r="F113" s="71" t="s">
        <v>362</v>
      </c>
      <c r="G113" s="203" t="s">
        <v>512</v>
      </c>
      <c r="H113" s="71" t="s">
        <v>363</v>
      </c>
      <c r="I113" s="202" t="s">
        <v>528</v>
      </c>
      <c r="J113" s="117" t="s">
        <v>243</v>
      </c>
      <c r="K113" s="189">
        <v>12950</v>
      </c>
      <c r="L113" s="88" t="s">
        <v>419</v>
      </c>
      <c r="M113" s="88"/>
      <c r="N113" s="126"/>
      <c r="O113" s="67">
        <v>14</v>
      </c>
      <c r="P113" s="67"/>
      <c r="Q113" s="67">
        <v>1</v>
      </c>
      <c r="R113" s="66"/>
      <c r="S113" s="67">
        <v>14</v>
      </c>
      <c r="T113" s="67"/>
      <c r="U113" s="67">
        <v>1</v>
      </c>
      <c r="V113" s="67"/>
      <c r="W113" s="67">
        <v>1</v>
      </c>
      <c r="X113" s="67"/>
      <c r="Y113" s="67">
        <v>14</v>
      </c>
      <c r="Z113" s="67"/>
      <c r="AA113" s="66">
        <v>1</v>
      </c>
      <c r="AB113" s="66"/>
      <c r="AC113" s="66">
        <v>1</v>
      </c>
      <c r="AD113" s="66"/>
      <c r="AE113" s="66">
        <v>1</v>
      </c>
      <c r="AF113" s="66"/>
      <c r="AG113" s="67">
        <v>14</v>
      </c>
      <c r="AH113" s="67"/>
      <c r="AI113" s="67">
        <v>1</v>
      </c>
      <c r="AJ113" s="67"/>
      <c r="AK113" s="67">
        <v>1</v>
      </c>
      <c r="AL113" s="67"/>
      <c r="AM113" s="67">
        <v>1</v>
      </c>
      <c r="AN113" s="67"/>
      <c r="AO113" s="67">
        <v>14</v>
      </c>
      <c r="AP113" s="67"/>
      <c r="AQ113" s="67">
        <v>14</v>
      </c>
      <c r="AR113" s="67"/>
      <c r="AS113" s="67"/>
      <c r="AT113" s="67"/>
      <c r="AU113" s="67"/>
      <c r="AV113" s="67"/>
      <c r="AW113" s="67">
        <v>14</v>
      </c>
      <c r="AX113" s="67"/>
    </row>
    <row r="114" spans="1:51" s="137" customFormat="1" ht="15" x14ac:dyDescent="0.2">
      <c r="A114" s="140"/>
      <c r="B114" s="140" t="s">
        <v>335</v>
      </c>
      <c r="C114" s="140"/>
      <c r="D114" s="140"/>
      <c r="E114" s="140" t="s">
        <v>354</v>
      </c>
      <c r="F114" s="140"/>
      <c r="G114" s="140"/>
      <c r="H114" s="140"/>
      <c r="I114" s="201"/>
      <c r="J114" s="69"/>
      <c r="K114" s="69"/>
      <c r="L114" s="69"/>
      <c r="M114" s="69"/>
      <c r="N114" s="69"/>
      <c r="O114" s="145">
        <f>SUM(O110:O113)</f>
        <v>62</v>
      </c>
      <c r="P114" s="145">
        <f t="shared" ref="P114:AN114" si="61">SUM(P110:P113)</f>
        <v>0</v>
      </c>
      <c r="Q114" s="145">
        <f t="shared" si="61"/>
        <v>4</v>
      </c>
      <c r="R114" s="145">
        <f t="shared" si="61"/>
        <v>0</v>
      </c>
      <c r="S114" s="145">
        <f>SUM(S110:S113)</f>
        <v>62</v>
      </c>
      <c r="T114" s="145">
        <f t="shared" si="61"/>
        <v>0</v>
      </c>
      <c r="U114" s="145">
        <f t="shared" si="61"/>
        <v>3</v>
      </c>
      <c r="V114" s="145">
        <f t="shared" si="61"/>
        <v>0</v>
      </c>
      <c r="W114" s="145">
        <f t="shared" si="61"/>
        <v>4</v>
      </c>
      <c r="X114" s="145">
        <f t="shared" si="61"/>
        <v>0</v>
      </c>
      <c r="Y114" s="145">
        <f>SUM(Y110:Y113)</f>
        <v>62</v>
      </c>
      <c r="Z114" s="145">
        <f t="shared" si="61"/>
        <v>0</v>
      </c>
      <c r="AA114" s="145">
        <f t="shared" si="61"/>
        <v>4</v>
      </c>
      <c r="AB114" s="145">
        <f t="shared" si="61"/>
        <v>0</v>
      </c>
      <c r="AC114" s="145">
        <f t="shared" si="61"/>
        <v>5</v>
      </c>
      <c r="AD114" s="145">
        <f t="shared" si="61"/>
        <v>0</v>
      </c>
      <c r="AE114" s="145">
        <f t="shared" si="61"/>
        <v>5</v>
      </c>
      <c r="AF114" s="145">
        <f t="shared" si="61"/>
        <v>0</v>
      </c>
      <c r="AG114" s="145">
        <f>SUM(AG110:AG113)</f>
        <v>56</v>
      </c>
      <c r="AH114" s="145">
        <f t="shared" si="61"/>
        <v>0</v>
      </c>
      <c r="AI114" s="145">
        <f t="shared" si="61"/>
        <v>3</v>
      </c>
      <c r="AJ114" s="145">
        <f t="shared" si="61"/>
        <v>0</v>
      </c>
      <c r="AK114" s="145">
        <f t="shared" si="61"/>
        <v>3</v>
      </c>
      <c r="AL114" s="145">
        <f t="shared" si="61"/>
        <v>0</v>
      </c>
      <c r="AM114" s="145">
        <f t="shared" si="61"/>
        <v>3</v>
      </c>
      <c r="AN114" s="145">
        <f t="shared" si="61"/>
        <v>0</v>
      </c>
      <c r="AO114" s="145">
        <f t="shared" ref="AO114:AX114" si="62">SUM(AO110:AO113)</f>
        <v>14</v>
      </c>
      <c r="AP114" s="145">
        <f t="shared" si="62"/>
        <v>0</v>
      </c>
      <c r="AQ114" s="145">
        <f t="shared" ref="AQ114:AR114" si="63">SUM(AQ110:AQ113)</f>
        <v>14</v>
      </c>
      <c r="AR114" s="145">
        <f t="shared" si="63"/>
        <v>0</v>
      </c>
      <c r="AS114" s="145"/>
      <c r="AT114" s="145"/>
      <c r="AU114" s="145">
        <f t="shared" si="62"/>
        <v>0</v>
      </c>
      <c r="AV114" s="145">
        <f t="shared" si="62"/>
        <v>0</v>
      </c>
      <c r="AW114" s="145">
        <f t="shared" si="62"/>
        <v>14</v>
      </c>
      <c r="AX114" s="145">
        <f t="shared" si="62"/>
        <v>0</v>
      </c>
    </row>
    <row r="115" spans="1:51" s="137" customFormat="1" ht="15" customHeight="1" x14ac:dyDescent="0.2">
      <c r="A115" s="146"/>
      <c r="B115" s="135"/>
      <c r="C115" s="147"/>
      <c r="D115" s="136"/>
      <c r="E115" s="136"/>
      <c r="F115" s="135"/>
      <c r="G115" s="148"/>
      <c r="H115" s="148"/>
      <c r="I115" s="148"/>
      <c r="J115" s="138"/>
      <c r="K115" s="142"/>
      <c r="L115" s="144"/>
      <c r="M115" s="144"/>
      <c r="N115" s="142"/>
      <c r="O115" s="138"/>
      <c r="P115" s="138"/>
      <c r="Q115" s="138"/>
      <c r="R115" s="139"/>
      <c r="S115" s="138"/>
      <c r="T115" s="138"/>
      <c r="U115" s="138"/>
      <c r="V115" s="138"/>
      <c r="W115" s="138"/>
      <c r="X115" s="138"/>
      <c r="Y115" s="138"/>
      <c r="Z115" s="138"/>
      <c r="AA115" s="139"/>
      <c r="AB115" s="139"/>
      <c r="AC115" s="139"/>
      <c r="AD115" s="139"/>
      <c r="AE115" s="139"/>
      <c r="AF115" s="139"/>
      <c r="AG115" s="138"/>
      <c r="AH115" s="138"/>
      <c r="AI115" s="138"/>
      <c r="AJ115" s="138"/>
      <c r="AK115" s="138"/>
      <c r="AL115" s="138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8"/>
      <c r="AW115" s="138"/>
      <c r="AX115" s="138"/>
    </row>
    <row r="116" spans="1:51" s="62" customFormat="1" ht="15" customHeight="1" x14ac:dyDescent="0.2">
      <c r="A116" s="118"/>
      <c r="B116" s="64" t="s">
        <v>343</v>
      </c>
      <c r="C116" s="64" t="s">
        <v>514</v>
      </c>
      <c r="D116" s="73" t="s">
        <v>306</v>
      </c>
      <c r="E116" s="73" t="s">
        <v>509</v>
      </c>
      <c r="F116" s="71" t="s">
        <v>128</v>
      </c>
      <c r="G116" s="203" t="s">
        <v>512</v>
      </c>
      <c r="H116" s="71" t="s">
        <v>363</v>
      </c>
      <c r="I116" s="202" t="s">
        <v>528</v>
      </c>
      <c r="J116" s="117" t="s">
        <v>243</v>
      </c>
      <c r="K116" s="74"/>
      <c r="L116" s="88"/>
      <c r="M116" s="88"/>
      <c r="N116" s="126"/>
      <c r="O116" s="67">
        <v>18</v>
      </c>
      <c r="P116" s="67"/>
      <c r="Q116" s="67">
        <v>1</v>
      </c>
      <c r="R116" s="66"/>
      <c r="S116" s="67">
        <v>18</v>
      </c>
      <c r="T116" s="67"/>
      <c r="U116" s="67">
        <v>1</v>
      </c>
      <c r="V116" s="67"/>
      <c r="W116" s="67">
        <v>1</v>
      </c>
      <c r="X116" s="67"/>
      <c r="Y116" s="67">
        <v>18</v>
      </c>
      <c r="Z116" s="67"/>
      <c r="AA116" s="66">
        <v>1</v>
      </c>
      <c r="AB116" s="66"/>
      <c r="AC116" s="66">
        <v>1</v>
      </c>
      <c r="AD116" s="66"/>
      <c r="AE116" s="66">
        <v>1</v>
      </c>
      <c r="AF116" s="66"/>
      <c r="AG116" s="67">
        <v>18</v>
      </c>
      <c r="AH116" s="67"/>
      <c r="AI116" s="67">
        <v>1</v>
      </c>
      <c r="AJ116" s="67"/>
      <c r="AK116" s="67">
        <v>1</v>
      </c>
      <c r="AL116" s="67"/>
      <c r="AM116" s="67">
        <v>1</v>
      </c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</row>
    <row r="117" spans="1:51" s="137" customFormat="1" ht="15" x14ac:dyDescent="0.2">
      <c r="A117" s="140"/>
      <c r="B117" s="140" t="s">
        <v>343</v>
      </c>
      <c r="C117" s="140"/>
      <c r="D117" s="140"/>
      <c r="E117" s="140" t="s">
        <v>354</v>
      </c>
      <c r="F117" s="140"/>
      <c r="G117" s="140"/>
      <c r="H117" s="140"/>
      <c r="I117" s="201"/>
      <c r="J117" s="69"/>
      <c r="K117" s="69"/>
      <c r="L117" s="69"/>
      <c r="M117" s="69"/>
      <c r="N117" s="69"/>
      <c r="O117" s="145">
        <f t="shared" ref="O117:AF117" si="64">SUM(O116:O116)</f>
        <v>18</v>
      </c>
      <c r="P117" s="145">
        <f t="shared" si="64"/>
        <v>0</v>
      </c>
      <c r="Q117" s="145">
        <f t="shared" si="64"/>
        <v>1</v>
      </c>
      <c r="R117" s="145">
        <f t="shared" si="64"/>
        <v>0</v>
      </c>
      <c r="S117" s="145">
        <f>SUM(S116:S116)</f>
        <v>18</v>
      </c>
      <c r="T117" s="145">
        <f t="shared" si="64"/>
        <v>0</v>
      </c>
      <c r="U117" s="145">
        <f t="shared" si="64"/>
        <v>1</v>
      </c>
      <c r="V117" s="145">
        <f t="shared" si="64"/>
        <v>0</v>
      </c>
      <c r="W117" s="145">
        <f t="shared" si="64"/>
        <v>1</v>
      </c>
      <c r="X117" s="145">
        <f t="shared" si="64"/>
        <v>0</v>
      </c>
      <c r="Y117" s="145">
        <f>SUM(Y116:Y116)</f>
        <v>18</v>
      </c>
      <c r="Z117" s="145">
        <f t="shared" si="64"/>
        <v>0</v>
      </c>
      <c r="AA117" s="145">
        <f t="shared" si="64"/>
        <v>1</v>
      </c>
      <c r="AB117" s="145">
        <f t="shared" si="64"/>
        <v>0</v>
      </c>
      <c r="AC117" s="145">
        <f t="shared" si="64"/>
        <v>1</v>
      </c>
      <c r="AD117" s="145">
        <f t="shared" si="64"/>
        <v>0</v>
      </c>
      <c r="AE117" s="145">
        <f t="shared" si="64"/>
        <v>1</v>
      </c>
      <c r="AF117" s="145">
        <f t="shared" si="64"/>
        <v>0</v>
      </c>
      <c r="AG117" s="145">
        <f>SUM(AG116:AG116)</f>
        <v>18</v>
      </c>
      <c r="AH117" s="145">
        <f t="shared" ref="AH117:AN117" si="65">SUM(AH116:AH116)</f>
        <v>0</v>
      </c>
      <c r="AI117" s="145">
        <f t="shared" si="65"/>
        <v>1</v>
      </c>
      <c r="AJ117" s="145">
        <f t="shared" si="65"/>
        <v>0</v>
      </c>
      <c r="AK117" s="145">
        <f t="shared" si="65"/>
        <v>1</v>
      </c>
      <c r="AL117" s="145">
        <f t="shared" si="65"/>
        <v>0</v>
      </c>
      <c r="AM117" s="145">
        <f t="shared" si="65"/>
        <v>1</v>
      </c>
      <c r="AN117" s="145">
        <f t="shared" si="65"/>
        <v>0</v>
      </c>
      <c r="AO117" s="145">
        <f t="shared" ref="AO117:AX117" si="66">SUM(AO116:AO116)</f>
        <v>0</v>
      </c>
      <c r="AP117" s="145">
        <f t="shared" si="66"/>
        <v>0</v>
      </c>
      <c r="AQ117" s="145">
        <f t="shared" ref="AQ117:AR117" si="67">SUM(AQ116:AQ116)</f>
        <v>0</v>
      </c>
      <c r="AR117" s="145">
        <f t="shared" si="67"/>
        <v>0</v>
      </c>
      <c r="AS117" s="145"/>
      <c r="AT117" s="145"/>
      <c r="AU117" s="145">
        <f t="shared" si="66"/>
        <v>0</v>
      </c>
      <c r="AV117" s="145">
        <f t="shared" si="66"/>
        <v>0</v>
      </c>
      <c r="AW117" s="145">
        <f t="shared" si="66"/>
        <v>0</v>
      </c>
      <c r="AX117" s="145">
        <f t="shared" si="66"/>
        <v>0</v>
      </c>
    </row>
    <row r="118" spans="1:51" s="137" customFormat="1" ht="15" customHeight="1" x14ac:dyDescent="0.2">
      <c r="A118" s="146"/>
      <c r="B118" s="135"/>
      <c r="C118" s="147"/>
      <c r="D118" s="136"/>
      <c r="E118" s="136"/>
      <c r="F118" s="135"/>
      <c r="G118" s="148"/>
      <c r="H118" s="148"/>
      <c r="I118" s="148"/>
      <c r="J118" s="138"/>
      <c r="K118" s="142"/>
      <c r="L118" s="144"/>
      <c r="M118" s="144"/>
      <c r="N118" s="142"/>
      <c r="O118" s="138"/>
      <c r="P118" s="138"/>
      <c r="Q118" s="138"/>
      <c r="R118" s="139"/>
      <c r="S118" s="138"/>
      <c r="T118" s="138"/>
      <c r="U118" s="138"/>
      <c r="V118" s="138"/>
      <c r="W118" s="138"/>
      <c r="X118" s="138"/>
      <c r="Y118" s="138"/>
      <c r="Z118" s="138"/>
      <c r="AA118" s="139"/>
      <c r="AB118" s="139"/>
      <c r="AC118" s="139"/>
      <c r="AD118" s="139"/>
      <c r="AE118" s="139"/>
      <c r="AF118" s="139"/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8"/>
      <c r="AW118" s="138"/>
      <c r="AX118" s="138"/>
    </row>
    <row r="119" spans="1:51" s="62" customFormat="1" ht="15" customHeight="1" x14ac:dyDescent="0.2">
      <c r="A119" s="118"/>
      <c r="B119" s="64" t="s">
        <v>321</v>
      </c>
      <c r="C119" s="64" t="s">
        <v>514</v>
      </c>
      <c r="D119" s="73" t="s">
        <v>39</v>
      </c>
      <c r="E119" s="73" t="s">
        <v>40</v>
      </c>
      <c r="F119" s="71" t="s">
        <v>360</v>
      </c>
      <c r="G119" s="203" t="s">
        <v>533</v>
      </c>
      <c r="H119" s="71" t="s">
        <v>363</v>
      </c>
      <c r="I119" s="202" t="s">
        <v>532</v>
      </c>
      <c r="J119" s="117" t="s">
        <v>243</v>
      </c>
      <c r="K119" s="74"/>
      <c r="L119" s="88" t="s">
        <v>419</v>
      </c>
      <c r="M119" s="88"/>
      <c r="N119" s="126"/>
      <c r="O119" s="67">
        <v>14</v>
      </c>
      <c r="P119" s="67"/>
      <c r="Q119" s="67">
        <v>1</v>
      </c>
      <c r="R119" s="66"/>
      <c r="S119" s="67">
        <v>14</v>
      </c>
      <c r="T119" s="67"/>
      <c r="U119" s="67">
        <v>1</v>
      </c>
      <c r="V119" s="67"/>
      <c r="W119" s="67">
        <v>1</v>
      </c>
      <c r="X119" s="67"/>
      <c r="Y119" s="67">
        <v>14</v>
      </c>
      <c r="Z119" s="67"/>
      <c r="AA119" s="66">
        <v>1</v>
      </c>
      <c r="AB119" s="66"/>
      <c r="AC119" s="66">
        <v>1</v>
      </c>
      <c r="AD119" s="66"/>
      <c r="AE119" s="66">
        <v>1</v>
      </c>
      <c r="AF119" s="66"/>
      <c r="AG119" s="67">
        <v>14</v>
      </c>
      <c r="AH119" s="67"/>
      <c r="AI119" s="67">
        <v>1</v>
      </c>
      <c r="AJ119" s="67"/>
      <c r="AK119" s="67">
        <v>1</v>
      </c>
      <c r="AL119" s="67"/>
      <c r="AM119" s="67">
        <v>1</v>
      </c>
      <c r="AN119" s="67"/>
      <c r="AO119" s="67">
        <v>14</v>
      </c>
      <c r="AP119" s="67"/>
      <c r="AQ119" s="67">
        <v>14</v>
      </c>
      <c r="AR119" s="67"/>
      <c r="AS119" s="67"/>
      <c r="AT119" s="67"/>
      <c r="AU119" s="67"/>
      <c r="AV119" s="67"/>
      <c r="AW119" s="67">
        <v>14</v>
      </c>
      <c r="AX119" s="67"/>
    </row>
    <row r="120" spans="1:51" s="137" customFormat="1" ht="15" x14ac:dyDescent="0.2">
      <c r="A120" s="140"/>
      <c r="B120" s="140" t="s">
        <v>321</v>
      </c>
      <c r="C120" s="140"/>
      <c r="D120" s="140"/>
      <c r="E120" s="140" t="s">
        <v>354</v>
      </c>
      <c r="F120" s="140"/>
      <c r="G120" s="140"/>
      <c r="H120" s="140"/>
      <c r="I120" s="201"/>
      <c r="J120" s="69"/>
      <c r="K120" s="69"/>
      <c r="L120" s="69"/>
      <c r="M120" s="69"/>
      <c r="N120" s="69"/>
      <c r="O120" s="145">
        <f t="shared" ref="O120:AF120" si="68">SUM(O119:O119)</f>
        <v>14</v>
      </c>
      <c r="P120" s="145">
        <f t="shared" si="68"/>
        <v>0</v>
      </c>
      <c r="Q120" s="145">
        <f t="shared" si="68"/>
        <v>1</v>
      </c>
      <c r="R120" s="145">
        <f t="shared" si="68"/>
        <v>0</v>
      </c>
      <c r="S120" s="145">
        <f>SUM(S119:S119)</f>
        <v>14</v>
      </c>
      <c r="T120" s="145">
        <f t="shared" si="68"/>
        <v>0</v>
      </c>
      <c r="U120" s="145">
        <f t="shared" si="68"/>
        <v>1</v>
      </c>
      <c r="V120" s="145">
        <f t="shared" si="68"/>
        <v>0</v>
      </c>
      <c r="W120" s="145">
        <f t="shared" si="68"/>
        <v>1</v>
      </c>
      <c r="X120" s="145">
        <f t="shared" si="68"/>
        <v>0</v>
      </c>
      <c r="Y120" s="145">
        <f>SUM(Y119:Y119)</f>
        <v>14</v>
      </c>
      <c r="Z120" s="145">
        <f t="shared" si="68"/>
        <v>0</v>
      </c>
      <c r="AA120" s="145">
        <f t="shared" si="68"/>
        <v>1</v>
      </c>
      <c r="AB120" s="145">
        <f t="shared" si="68"/>
        <v>0</v>
      </c>
      <c r="AC120" s="145">
        <f t="shared" si="68"/>
        <v>1</v>
      </c>
      <c r="AD120" s="145">
        <f t="shared" si="68"/>
        <v>0</v>
      </c>
      <c r="AE120" s="145">
        <f t="shared" si="68"/>
        <v>1</v>
      </c>
      <c r="AF120" s="145">
        <f t="shared" si="68"/>
        <v>0</v>
      </c>
      <c r="AG120" s="145">
        <f>SUM(AG119:AG119)</f>
        <v>14</v>
      </c>
      <c r="AH120" s="145">
        <f t="shared" ref="AH120:AN120" si="69">SUM(AH119:AH119)</f>
        <v>0</v>
      </c>
      <c r="AI120" s="145">
        <f t="shared" si="69"/>
        <v>1</v>
      </c>
      <c r="AJ120" s="145">
        <f t="shared" si="69"/>
        <v>0</v>
      </c>
      <c r="AK120" s="145">
        <f t="shared" si="69"/>
        <v>1</v>
      </c>
      <c r="AL120" s="145">
        <f t="shared" si="69"/>
        <v>0</v>
      </c>
      <c r="AM120" s="145">
        <f t="shared" si="69"/>
        <v>1</v>
      </c>
      <c r="AN120" s="145">
        <f t="shared" si="69"/>
        <v>0</v>
      </c>
      <c r="AO120" s="145">
        <f t="shared" ref="AO120:AX120" si="70">SUM(AO119:AO119)</f>
        <v>14</v>
      </c>
      <c r="AP120" s="145">
        <f t="shared" si="70"/>
        <v>0</v>
      </c>
      <c r="AQ120" s="145">
        <f t="shared" ref="AQ120:AR120" si="71">SUM(AQ119:AQ119)</f>
        <v>14</v>
      </c>
      <c r="AR120" s="145">
        <f t="shared" si="71"/>
        <v>0</v>
      </c>
      <c r="AS120" s="145"/>
      <c r="AT120" s="145"/>
      <c r="AU120" s="145">
        <f t="shared" si="70"/>
        <v>0</v>
      </c>
      <c r="AV120" s="145">
        <f t="shared" si="70"/>
        <v>0</v>
      </c>
      <c r="AW120" s="145">
        <f t="shared" si="70"/>
        <v>14</v>
      </c>
      <c r="AX120" s="145">
        <f t="shared" si="70"/>
        <v>0</v>
      </c>
    </row>
    <row r="121" spans="1:51" s="137" customFormat="1" ht="14.25" x14ac:dyDescent="0.2">
      <c r="A121" s="149"/>
      <c r="B121" s="148"/>
      <c r="C121" s="143"/>
      <c r="D121" s="136"/>
      <c r="E121" s="136"/>
      <c r="F121" s="150"/>
      <c r="G121" s="148"/>
      <c r="H121" s="148"/>
      <c r="I121" s="148"/>
      <c r="J121" s="138"/>
      <c r="K121" s="142"/>
      <c r="L121" s="152"/>
      <c r="M121" s="152"/>
      <c r="N121" s="142"/>
      <c r="O121" s="138"/>
      <c r="P121" s="138"/>
      <c r="Q121" s="138"/>
      <c r="R121" s="139"/>
      <c r="S121" s="138"/>
      <c r="T121" s="138"/>
      <c r="U121" s="138"/>
      <c r="V121" s="138"/>
      <c r="W121" s="138"/>
      <c r="X121" s="138"/>
      <c r="Y121" s="138"/>
      <c r="Z121" s="138"/>
      <c r="AA121" s="139"/>
      <c r="AB121" s="139"/>
      <c r="AC121" s="139"/>
      <c r="AD121" s="139"/>
      <c r="AE121" s="139"/>
      <c r="AF121" s="139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38"/>
      <c r="AW121" s="138"/>
      <c r="AX121" s="138"/>
    </row>
    <row r="122" spans="1:51" s="137" customFormat="1" ht="15" customHeight="1" x14ac:dyDescent="0.2">
      <c r="A122" s="146"/>
      <c r="B122" s="135" t="s">
        <v>348</v>
      </c>
      <c r="C122" s="64" t="s">
        <v>514</v>
      </c>
      <c r="D122" s="136" t="s">
        <v>59</v>
      </c>
      <c r="E122" s="136" t="s">
        <v>89</v>
      </c>
      <c r="F122" s="135" t="s">
        <v>125</v>
      </c>
      <c r="G122" s="148" t="s">
        <v>151</v>
      </c>
      <c r="H122" s="148" t="s">
        <v>363</v>
      </c>
      <c r="I122" s="202" t="s">
        <v>529</v>
      </c>
      <c r="J122" s="138" t="s">
        <v>449</v>
      </c>
      <c r="K122" s="142"/>
      <c r="L122" s="144"/>
      <c r="M122" s="144"/>
      <c r="N122" s="142"/>
      <c r="O122" s="138">
        <v>6</v>
      </c>
      <c r="P122" s="138"/>
      <c r="Q122" s="138">
        <v>1</v>
      </c>
      <c r="R122" s="139"/>
      <c r="S122" s="138">
        <v>6</v>
      </c>
      <c r="T122" s="138"/>
      <c r="U122" s="67">
        <v>1</v>
      </c>
      <c r="V122" s="67"/>
      <c r="W122" s="67">
        <v>0</v>
      </c>
      <c r="X122" s="138"/>
      <c r="Y122" s="138">
        <v>6</v>
      </c>
      <c r="Z122" s="138"/>
      <c r="AA122" s="66">
        <v>1</v>
      </c>
      <c r="AB122" s="66"/>
      <c r="AC122" s="66">
        <v>0</v>
      </c>
      <c r="AD122" s="66"/>
      <c r="AE122" s="66">
        <v>0</v>
      </c>
      <c r="AF122" s="139"/>
      <c r="AG122" s="138">
        <v>0</v>
      </c>
      <c r="AH122" s="138"/>
      <c r="AI122" s="138"/>
      <c r="AJ122" s="138"/>
      <c r="AK122" s="138"/>
      <c r="AL122" s="138"/>
      <c r="AM122" s="138"/>
      <c r="AN122" s="138"/>
      <c r="AO122" s="138"/>
      <c r="AP122" s="138"/>
      <c r="AQ122" s="138"/>
      <c r="AR122" s="138"/>
      <c r="AS122" s="138"/>
      <c r="AT122" s="138"/>
      <c r="AU122" s="138"/>
      <c r="AV122" s="138"/>
      <c r="AW122" s="138"/>
      <c r="AX122" s="138"/>
      <c r="AY122" s="137" t="s">
        <v>450</v>
      </c>
    </row>
    <row r="123" spans="1:51" s="137" customFormat="1" ht="15" customHeight="1" x14ac:dyDescent="0.2">
      <c r="A123" s="146"/>
      <c r="B123" s="135" t="s">
        <v>348</v>
      </c>
      <c r="C123" s="64" t="s">
        <v>514</v>
      </c>
      <c r="D123" s="136" t="s">
        <v>60</v>
      </c>
      <c r="E123" s="136" t="s">
        <v>61</v>
      </c>
      <c r="F123" s="135" t="s">
        <v>407</v>
      </c>
      <c r="G123" s="203" t="s">
        <v>512</v>
      </c>
      <c r="H123" s="148" t="s">
        <v>363</v>
      </c>
      <c r="I123" s="202" t="s">
        <v>528</v>
      </c>
      <c r="J123" s="138" t="s">
        <v>243</v>
      </c>
      <c r="K123" s="142"/>
      <c r="L123" s="144" t="s">
        <v>419</v>
      </c>
      <c r="M123" s="144"/>
      <c r="N123" s="142"/>
      <c r="O123" s="138">
        <v>14</v>
      </c>
      <c r="P123" s="138"/>
      <c r="Q123" s="138">
        <v>1</v>
      </c>
      <c r="R123" s="139"/>
      <c r="S123" s="138">
        <v>14</v>
      </c>
      <c r="T123" s="138"/>
      <c r="U123" s="67">
        <v>1</v>
      </c>
      <c r="V123" s="67"/>
      <c r="W123" s="67">
        <v>1</v>
      </c>
      <c r="X123" s="138"/>
      <c r="Y123" s="138">
        <v>14</v>
      </c>
      <c r="Z123" s="138"/>
      <c r="AA123" s="66">
        <v>1</v>
      </c>
      <c r="AB123" s="66"/>
      <c r="AC123" s="66">
        <v>1</v>
      </c>
      <c r="AD123" s="66"/>
      <c r="AE123" s="66">
        <v>1</v>
      </c>
      <c r="AF123" s="139"/>
      <c r="AG123" s="138">
        <v>14</v>
      </c>
      <c r="AH123" s="138"/>
      <c r="AI123" s="138">
        <v>1</v>
      </c>
      <c r="AJ123" s="138"/>
      <c r="AK123" s="138">
        <v>1</v>
      </c>
      <c r="AL123" s="138"/>
      <c r="AM123" s="138">
        <v>1</v>
      </c>
      <c r="AN123" s="138"/>
      <c r="AO123" s="138"/>
      <c r="AP123" s="138"/>
      <c r="AQ123" s="138"/>
      <c r="AR123" s="138"/>
      <c r="AS123" s="138"/>
      <c r="AT123" s="138"/>
      <c r="AU123" s="138"/>
      <c r="AV123" s="138"/>
      <c r="AW123" s="138"/>
      <c r="AX123" s="138"/>
    </row>
    <row r="124" spans="1:51" s="137" customFormat="1" ht="15" x14ac:dyDescent="0.2">
      <c r="A124" s="69"/>
      <c r="B124" s="69" t="s">
        <v>348</v>
      </c>
      <c r="C124" s="69"/>
      <c r="D124" s="69"/>
      <c r="E124" s="69" t="s">
        <v>354</v>
      </c>
      <c r="F124" s="69"/>
      <c r="G124" s="69"/>
      <c r="H124" s="69"/>
      <c r="I124" s="69"/>
      <c r="J124" s="69"/>
      <c r="K124" s="69"/>
      <c r="L124" s="69"/>
      <c r="M124" s="69"/>
      <c r="N124" s="69"/>
      <c r="O124" s="70">
        <f>SUM(O122:O123)</f>
        <v>20</v>
      </c>
      <c r="P124" s="70">
        <f t="shared" ref="P124:AN124" si="72">SUM(P122:P123)</f>
        <v>0</v>
      </c>
      <c r="Q124" s="70">
        <f t="shared" si="72"/>
        <v>2</v>
      </c>
      <c r="R124" s="70">
        <f t="shared" si="72"/>
        <v>0</v>
      </c>
      <c r="S124" s="70">
        <f t="shared" si="72"/>
        <v>20</v>
      </c>
      <c r="T124" s="70">
        <f t="shared" si="72"/>
        <v>0</v>
      </c>
      <c r="U124" s="70">
        <f t="shared" si="72"/>
        <v>2</v>
      </c>
      <c r="V124" s="70">
        <f t="shared" si="72"/>
        <v>0</v>
      </c>
      <c r="W124" s="70">
        <f t="shared" si="72"/>
        <v>1</v>
      </c>
      <c r="X124" s="70">
        <f t="shared" si="72"/>
        <v>0</v>
      </c>
      <c r="Y124" s="70">
        <f t="shared" si="72"/>
        <v>20</v>
      </c>
      <c r="Z124" s="70">
        <f t="shared" si="72"/>
        <v>0</v>
      </c>
      <c r="AA124" s="70">
        <f t="shared" si="72"/>
        <v>2</v>
      </c>
      <c r="AB124" s="70">
        <f t="shared" si="72"/>
        <v>0</v>
      </c>
      <c r="AC124" s="70">
        <f t="shared" si="72"/>
        <v>1</v>
      </c>
      <c r="AD124" s="70">
        <f t="shared" si="72"/>
        <v>0</v>
      </c>
      <c r="AE124" s="70">
        <f t="shared" si="72"/>
        <v>1</v>
      </c>
      <c r="AF124" s="70">
        <f t="shared" si="72"/>
        <v>0</v>
      </c>
      <c r="AG124" s="70">
        <f t="shared" si="72"/>
        <v>14</v>
      </c>
      <c r="AH124" s="70">
        <f t="shared" si="72"/>
        <v>0</v>
      </c>
      <c r="AI124" s="70">
        <f t="shared" si="72"/>
        <v>1</v>
      </c>
      <c r="AJ124" s="70">
        <f t="shared" si="72"/>
        <v>0</v>
      </c>
      <c r="AK124" s="70">
        <f t="shared" si="72"/>
        <v>1</v>
      </c>
      <c r="AL124" s="70">
        <f t="shared" si="72"/>
        <v>0</v>
      </c>
      <c r="AM124" s="70">
        <f t="shared" si="72"/>
        <v>1</v>
      </c>
      <c r="AN124" s="70">
        <f t="shared" si="72"/>
        <v>0</v>
      </c>
      <c r="AO124" s="70">
        <f t="shared" ref="AO124:AX124" si="73">SUM(AO122:AO123)</f>
        <v>0</v>
      </c>
      <c r="AP124" s="70">
        <f t="shared" si="73"/>
        <v>0</v>
      </c>
      <c r="AQ124" s="70">
        <f t="shared" ref="AQ124:AR124" si="74">SUM(AQ122:AQ123)</f>
        <v>0</v>
      </c>
      <c r="AR124" s="70">
        <f t="shared" si="74"/>
        <v>0</v>
      </c>
      <c r="AS124" s="70"/>
      <c r="AT124" s="70"/>
      <c r="AU124" s="70">
        <f t="shared" si="73"/>
        <v>0</v>
      </c>
      <c r="AV124" s="70">
        <f t="shared" si="73"/>
        <v>0</v>
      </c>
      <c r="AW124" s="70">
        <f t="shared" si="73"/>
        <v>0</v>
      </c>
      <c r="AX124" s="70">
        <f t="shared" si="73"/>
        <v>0</v>
      </c>
    </row>
    <row r="125" spans="1:51" s="137" customFormat="1" ht="15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138"/>
      <c r="K125" s="142"/>
      <c r="L125" s="152"/>
      <c r="M125" s="152"/>
      <c r="N125" s="142"/>
      <c r="O125" s="138"/>
      <c r="P125" s="138"/>
      <c r="Q125" s="138"/>
      <c r="R125" s="139"/>
      <c r="S125" s="138"/>
      <c r="T125" s="138"/>
      <c r="U125" s="138"/>
      <c r="V125" s="138"/>
      <c r="W125" s="138"/>
      <c r="X125" s="138"/>
      <c r="Y125" s="138"/>
      <c r="Z125" s="138"/>
      <c r="AA125" s="139"/>
      <c r="AB125" s="139"/>
      <c r="AC125" s="139"/>
      <c r="AD125" s="139"/>
      <c r="AE125" s="139"/>
      <c r="AF125" s="139"/>
      <c r="AG125" s="138"/>
      <c r="AH125" s="138"/>
      <c r="AI125" s="138"/>
      <c r="AJ125" s="138"/>
      <c r="AK125" s="138"/>
      <c r="AL125" s="138"/>
      <c r="AM125" s="138"/>
      <c r="AN125" s="138"/>
      <c r="AO125" s="138"/>
      <c r="AP125" s="138"/>
      <c r="AQ125" s="138"/>
      <c r="AR125" s="138"/>
      <c r="AS125" s="138"/>
      <c r="AT125" s="138"/>
      <c r="AU125" s="138"/>
      <c r="AV125" s="138"/>
      <c r="AW125" s="138"/>
      <c r="AX125" s="138"/>
    </row>
    <row r="126" spans="1:51" s="137" customFormat="1" ht="15" customHeight="1" x14ac:dyDescent="0.2">
      <c r="A126" s="146"/>
      <c r="B126" s="135" t="s">
        <v>322</v>
      </c>
      <c r="C126" s="64" t="s">
        <v>514</v>
      </c>
      <c r="D126" s="136">
        <v>4264331</v>
      </c>
      <c r="E126" s="136" t="s">
        <v>380</v>
      </c>
      <c r="F126" s="135" t="s">
        <v>361</v>
      </c>
      <c r="G126" s="203" t="s">
        <v>512</v>
      </c>
      <c r="H126" s="148" t="s">
        <v>361</v>
      </c>
      <c r="I126" s="202" t="s">
        <v>528</v>
      </c>
      <c r="J126" s="138" t="s">
        <v>243</v>
      </c>
      <c r="K126" s="142"/>
      <c r="L126" s="144"/>
      <c r="M126" s="144"/>
      <c r="N126" s="142"/>
      <c r="O126" s="138">
        <v>14</v>
      </c>
      <c r="P126" s="138"/>
      <c r="Q126" s="138">
        <v>1</v>
      </c>
      <c r="R126" s="139"/>
      <c r="S126" s="138">
        <v>14</v>
      </c>
      <c r="T126" s="138"/>
      <c r="U126" s="67">
        <v>1</v>
      </c>
      <c r="V126" s="67"/>
      <c r="W126" s="67">
        <v>1</v>
      </c>
      <c r="X126" s="138"/>
      <c r="Y126" s="138">
        <v>14</v>
      </c>
      <c r="Z126" s="138"/>
      <c r="AA126" s="66">
        <v>1</v>
      </c>
      <c r="AB126" s="66"/>
      <c r="AC126" s="66">
        <v>1</v>
      </c>
      <c r="AD126" s="66"/>
      <c r="AE126" s="66">
        <v>1</v>
      </c>
      <c r="AF126" s="139"/>
      <c r="AG126" s="138">
        <v>14</v>
      </c>
      <c r="AH126" s="138"/>
      <c r="AI126" s="138">
        <v>1</v>
      </c>
      <c r="AJ126" s="138"/>
      <c r="AK126" s="138">
        <v>1</v>
      </c>
      <c r="AL126" s="138"/>
      <c r="AM126" s="138">
        <v>1</v>
      </c>
      <c r="AN126" s="138"/>
      <c r="AO126" s="138">
        <v>14</v>
      </c>
      <c r="AP126" s="138"/>
      <c r="AQ126" s="138">
        <v>14</v>
      </c>
      <c r="AR126" s="138"/>
      <c r="AS126" s="138">
        <v>14</v>
      </c>
      <c r="AT126" s="138"/>
      <c r="AU126" s="138"/>
      <c r="AV126" s="138"/>
      <c r="AW126" s="138">
        <v>14</v>
      </c>
      <c r="AX126" s="138"/>
    </row>
    <row r="127" spans="1:51" s="137" customFormat="1" ht="15" customHeight="1" x14ac:dyDescent="0.2">
      <c r="A127" s="146"/>
      <c r="B127" s="135" t="s">
        <v>322</v>
      </c>
      <c r="C127" s="64" t="s">
        <v>514</v>
      </c>
      <c r="D127" s="136" t="s">
        <v>43</v>
      </c>
      <c r="E127" s="136" t="s">
        <v>44</v>
      </c>
      <c r="F127" s="135" t="s">
        <v>128</v>
      </c>
      <c r="G127" s="148" t="s">
        <v>352</v>
      </c>
      <c r="H127" s="148" t="s">
        <v>363</v>
      </c>
      <c r="I127" s="202" t="s">
        <v>530</v>
      </c>
      <c r="J127" s="138" t="s">
        <v>243</v>
      </c>
      <c r="K127" s="190">
        <v>15496</v>
      </c>
      <c r="L127" s="144"/>
      <c r="M127" s="144"/>
      <c r="N127" s="142"/>
      <c r="O127" s="138">
        <v>24</v>
      </c>
      <c r="P127" s="138"/>
      <c r="Q127" s="138">
        <v>1</v>
      </c>
      <c r="R127" s="139"/>
      <c r="S127" s="138">
        <v>24</v>
      </c>
      <c r="T127" s="138"/>
      <c r="U127" s="67">
        <v>1</v>
      </c>
      <c r="V127" s="67"/>
      <c r="W127" s="67">
        <v>1</v>
      </c>
      <c r="X127" s="138"/>
      <c r="Y127" s="138">
        <v>24</v>
      </c>
      <c r="Z127" s="138"/>
      <c r="AA127" s="66">
        <v>2</v>
      </c>
      <c r="AB127" s="66"/>
      <c r="AC127" s="66">
        <v>2</v>
      </c>
      <c r="AD127" s="66"/>
      <c r="AE127" s="66">
        <v>2</v>
      </c>
      <c r="AF127" s="139"/>
      <c r="AG127" s="138">
        <v>24</v>
      </c>
      <c r="AH127" s="138"/>
      <c r="AI127" s="138">
        <v>1</v>
      </c>
      <c r="AJ127" s="138"/>
      <c r="AK127" s="138">
        <v>1</v>
      </c>
      <c r="AL127" s="138"/>
      <c r="AM127" s="138">
        <v>1</v>
      </c>
      <c r="AN127" s="138"/>
      <c r="AO127" s="138"/>
      <c r="AP127" s="138"/>
      <c r="AQ127" s="138"/>
      <c r="AR127" s="138"/>
      <c r="AS127" s="138"/>
      <c r="AT127" s="138"/>
      <c r="AU127" s="138"/>
      <c r="AV127" s="138"/>
      <c r="AW127" s="138"/>
      <c r="AX127" s="138"/>
    </row>
    <row r="128" spans="1:51" s="137" customFormat="1" ht="15" customHeight="1" x14ac:dyDescent="0.2">
      <c r="A128" s="146"/>
      <c r="B128" s="135" t="s">
        <v>322</v>
      </c>
      <c r="C128" s="64" t="s">
        <v>514</v>
      </c>
      <c r="D128" s="136" t="s">
        <v>359</v>
      </c>
      <c r="E128" s="136" t="s">
        <v>358</v>
      </c>
      <c r="F128" s="135" t="s">
        <v>357</v>
      </c>
      <c r="G128" s="203" t="s">
        <v>533</v>
      </c>
      <c r="H128" s="148" t="s">
        <v>357</v>
      </c>
      <c r="I128" s="202" t="s">
        <v>532</v>
      </c>
      <c r="J128" s="138" t="s">
        <v>243</v>
      </c>
      <c r="K128" s="142"/>
      <c r="L128" s="144"/>
      <c r="M128" s="144"/>
      <c r="N128" s="142"/>
      <c r="O128" s="138">
        <v>14</v>
      </c>
      <c r="P128" s="138"/>
      <c r="Q128" s="138">
        <v>1</v>
      </c>
      <c r="R128" s="139"/>
      <c r="S128" s="138">
        <v>14</v>
      </c>
      <c r="T128" s="138"/>
      <c r="U128" s="67">
        <v>1</v>
      </c>
      <c r="V128" s="67"/>
      <c r="W128" s="67">
        <v>1</v>
      </c>
      <c r="X128" s="138"/>
      <c r="Y128" s="138">
        <v>14</v>
      </c>
      <c r="Z128" s="138"/>
      <c r="AA128" s="66">
        <v>1</v>
      </c>
      <c r="AB128" s="66"/>
      <c r="AC128" s="66">
        <v>1</v>
      </c>
      <c r="AD128" s="66"/>
      <c r="AE128" s="66">
        <v>1</v>
      </c>
      <c r="AF128" s="139"/>
      <c r="AG128" s="138">
        <v>14</v>
      </c>
      <c r="AH128" s="138"/>
      <c r="AI128" s="138">
        <v>1</v>
      </c>
      <c r="AJ128" s="138"/>
      <c r="AK128" s="138">
        <v>1</v>
      </c>
      <c r="AL128" s="138"/>
      <c r="AM128" s="138">
        <v>1</v>
      </c>
      <c r="AN128" s="138"/>
      <c r="AO128" s="138">
        <v>14</v>
      </c>
      <c r="AP128" s="138"/>
      <c r="AQ128" s="138">
        <v>14</v>
      </c>
      <c r="AR128" s="138"/>
      <c r="AS128" s="138"/>
      <c r="AT128" s="138"/>
      <c r="AU128" s="138"/>
      <c r="AV128" s="138"/>
      <c r="AW128" s="138">
        <v>14</v>
      </c>
      <c r="AX128" s="138"/>
    </row>
    <row r="129" spans="1:51" s="137" customFormat="1" ht="15" x14ac:dyDescent="0.2">
      <c r="A129" s="140"/>
      <c r="B129" s="140" t="s">
        <v>322</v>
      </c>
      <c r="C129" s="140"/>
      <c r="D129" s="140"/>
      <c r="E129" s="140" t="s">
        <v>354</v>
      </c>
      <c r="F129" s="140"/>
      <c r="G129" s="140"/>
      <c r="H129" s="140"/>
      <c r="I129" s="201"/>
      <c r="J129" s="69"/>
      <c r="K129" s="69"/>
      <c r="L129" s="69"/>
      <c r="M129" s="69"/>
      <c r="N129" s="69"/>
      <c r="O129" s="145">
        <f>SUM(O126:O128)</f>
        <v>52</v>
      </c>
      <c r="P129" s="145">
        <f t="shared" ref="P129:AN129" si="75">SUM(P126:P128)</f>
        <v>0</v>
      </c>
      <c r="Q129" s="145">
        <f t="shared" si="75"/>
        <v>3</v>
      </c>
      <c r="R129" s="145">
        <f t="shared" si="75"/>
        <v>0</v>
      </c>
      <c r="S129" s="145">
        <f t="shared" si="75"/>
        <v>52</v>
      </c>
      <c r="T129" s="145">
        <f t="shared" si="75"/>
        <v>0</v>
      </c>
      <c r="U129" s="145">
        <f t="shared" si="75"/>
        <v>3</v>
      </c>
      <c r="V129" s="145">
        <f t="shared" si="75"/>
        <v>0</v>
      </c>
      <c r="W129" s="145">
        <f t="shared" si="75"/>
        <v>3</v>
      </c>
      <c r="X129" s="145">
        <f t="shared" si="75"/>
        <v>0</v>
      </c>
      <c r="Y129" s="145">
        <f t="shared" si="75"/>
        <v>52</v>
      </c>
      <c r="Z129" s="145">
        <f t="shared" si="75"/>
        <v>0</v>
      </c>
      <c r="AA129" s="145">
        <f t="shared" si="75"/>
        <v>4</v>
      </c>
      <c r="AB129" s="145">
        <f t="shared" si="75"/>
        <v>0</v>
      </c>
      <c r="AC129" s="145">
        <f t="shared" si="75"/>
        <v>4</v>
      </c>
      <c r="AD129" s="145">
        <f t="shared" si="75"/>
        <v>0</v>
      </c>
      <c r="AE129" s="145">
        <f t="shared" si="75"/>
        <v>4</v>
      </c>
      <c r="AF129" s="145">
        <f t="shared" si="75"/>
        <v>0</v>
      </c>
      <c r="AG129" s="145">
        <f t="shared" si="75"/>
        <v>52</v>
      </c>
      <c r="AH129" s="145">
        <f t="shared" si="75"/>
        <v>0</v>
      </c>
      <c r="AI129" s="145">
        <f t="shared" si="75"/>
        <v>3</v>
      </c>
      <c r="AJ129" s="145">
        <f t="shared" si="75"/>
        <v>0</v>
      </c>
      <c r="AK129" s="145">
        <f t="shared" si="75"/>
        <v>3</v>
      </c>
      <c r="AL129" s="145">
        <f t="shared" si="75"/>
        <v>0</v>
      </c>
      <c r="AM129" s="145">
        <f t="shared" si="75"/>
        <v>3</v>
      </c>
      <c r="AN129" s="145">
        <f t="shared" si="75"/>
        <v>0</v>
      </c>
      <c r="AO129" s="145">
        <f t="shared" ref="AO129:AX129" si="76">SUM(AO126:AO128)</f>
        <v>28</v>
      </c>
      <c r="AP129" s="145">
        <f t="shared" si="76"/>
        <v>0</v>
      </c>
      <c r="AQ129" s="145">
        <f t="shared" ref="AQ129:AR129" si="77">SUM(AQ126:AQ128)</f>
        <v>28</v>
      </c>
      <c r="AR129" s="145">
        <f t="shared" si="77"/>
        <v>0</v>
      </c>
      <c r="AS129" s="145"/>
      <c r="AT129" s="145"/>
      <c r="AU129" s="145">
        <f t="shared" si="76"/>
        <v>0</v>
      </c>
      <c r="AV129" s="145">
        <f t="shared" si="76"/>
        <v>0</v>
      </c>
      <c r="AW129" s="145">
        <f t="shared" si="76"/>
        <v>28</v>
      </c>
      <c r="AX129" s="145">
        <f t="shared" si="76"/>
        <v>0</v>
      </c>
    </row>
    <row r="130" spans="1:51" s="137" customFormat="1" ht="14.25" x14ac:dyDescent="0.2">
      <c r="A130" s="149"/>
      <c r="B130" s="148"/>
      <c r="C130" s="143"/>
      <c r="D130" s="136"/>
      <c r="E130" s="136"/>
      <c r="F130" s="148"/>
      <c r="G130" s="148"/>
      <c r="H130" s="148"/>
      <c r="I130" s="148"/>
      <c r="J130" s="138"/>
      <c r="K130" s="151"/>
      <c r="L130" s="152"/>
      <c r="M130" s="152"/>
      <c r="N130" s="142"/>
      <c r="O130" s="138"/>
      <c r="P130" s="138"/>
      <c r="Q130" s="138"/>
      <c r="R130" s="139"/>
      <c r="S130" s="138"/>
      <c r="T130" s="138"/>
      <c r="U130" s="138"/>
      <c r="V130" s="138"/>
      <c r="W130" s="138"/>
      <c r="X130" s="138"/>
      <c r="Y130" s="138"/>
      <c r="Z130" s="138"/>
      <c r="AA130" s="139"/>
      <c r="AB130" s="139"/>
      <c r="AC130" s="139"/>
      <c r="AD130" s="139"/>
      <c r="AE130" s="139"/>
      <c r="AF130" s="139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8"/>
      <c r="AV130" s="138"/>
      <c r="AW130" s="138"/>
      <c r="AX130" s="138"/>
    </row>
    <row r="131" spans="1:51" s="137" customFormat="1" ht="15" customHeight="1" x14ac:dyDescent="0.2">
      <c r="A131" s="146"/>
      <c r="B131" s="135" t="s">
        <v>325</v>
      </c>
      <c r="C131" s="64" t="s">
        <v>514</v>
      </c>
      <c r="D131" s="136" t="s">
        <v>249</v>
      </c>
      <c r="E131" s="136" t="s">
        <v>75</v>
      </c>
      <c r="F131" s="135" t="s">
        <v>128</v>
      </c>
      <c r="G131" s="148" t="s">
        <v>352</v>
      </c>
      <c r="H131" s="148" t="s">
        <v>363</v>
      </c>
      <c r="I131" s="202" t="s">
        <v>530</v>
      </c>
      <c r="J131" s="138" t="s">
        <v>243</v>
      </c>
      <c r="K131" s="142"/>
      <c r="L131" s="144"/>
      <c r="M131" s="144"/>
      <c r="N131" s="142"/>
      <c r="O131" s="138">
        <v>24</v>
      </c>
      <c r="P131" s="138"/>
      <c r="Q131" s="138">
        <v>1</v>
      </c>
      <c r="R131" s="139"/>
      <c r="S131" s="138">
        <v>24</v>
      </c>
      <c r="T131" s="138"/>
      <c r="U131" s="67">
        <v>1</v>
      </c>
      <c r="V131" s="67"/>
      <c r="W131" s="67">
        <v>1</v>
      </c>
      <c r="X131" s="138"/>
      <c r="Y131" s="138">
        <v>24</v>
      </c>
      <c r="Z131" s="138"/>
      <c r="AA131" s="66">
        <v>2</v>
      </c>
      <c r="AB131" s="66"/>
      <c r="AC131" s="66">
        <v>2</v>
      </c>
      <c r="AD131" s="66"/>
      <c r="AE131" s="66">
        <v>2</v>
      </c>
      <c r="AF131" s="139"/>
      <c r="AG131" s="138">
        <v>24</v>
      </c>
      <c r="AH131" s="138"/>
      <c r="AI131" s="138">
        <v>1</v>
      </c>
      <c r="AJ131" s="138"/>
      <c r="AK131" s="138">
        <v>1</v>
      </c>
      <c r="AL131" s="138"/>
      <c r="AM131" s="138">
        <v>1</v>
      </c>
      <c r="AN131" s="138"/>
      <c r="AO131" s="138"/>
      <c r="AP131" s="138"/>
      <c r="AQ131" s="138"/>
      <c r="AR131" s="138"/>
      <c r="AS131" s="138"/>
      <c r="AT131" s="138"/>
      <c r="AU131" s="138"/>
      <c r="AV131" s="138"/>
      <c r="AW131" s="138"/>
      <c r="AX131" s="138"/>
    </row>
    <row r="132" spans="1:51" s="137" customFormat="1" ht="15" customHeight="1" x14ac:dyDescent="0.2">
      <c r="A132" s="146"/>
      <c r="B132" s="135" t="s">
        <v>325</v>
      </c>
      <c r="C132" s="64" t="s">
        <v>514</v>
      </c>
      <c r="D132" s="136" t="s">
        <v>247</v>
      </c>
      <c r="E132" s="136" t="s">
        <v>248</v>
      </c>
      <c r="F132" s="135" t="s">
        <v>129</v>
      </c>
      <c r="G132" s="203" t="s">
        <v>512</v>
      </c>
      <c r="H132" s="148" t="s">
        <v>363</v>
      </c>
      <c r="I132" s="202" t="s">
        <v>528</v>
      </c>
      <c r="J132" s="138" t="s">
        <v>243</v>
      </c>
      <c r="K132" s="142"/>
      <c r="L132" s="144"/>
      <c r="M132" s="144"/>
      <c r="N132" s="142"/>
      <c r="O132" s="138">
        <v>18</v>
      </c>
      <c r="P132" s="138"/>
      <c r="Q132" s="138">
        <v>1</v>
      </c>
      <c r="R132" s="139"/>
      <c r="S132" s="138">
        <v>18</v>
      </c>
      <c r="T132" s="138"/>
      <c r="U132" s="67">
        <v>1</v>
      </c>
      <c r="V132" s="67"/>
      <c r="W132" s="67">
        <v>1</v>
      </c>
      <c r="X132" s="138"/>
      <c r="Y132" s="138">
        <v>18</v>
      </c>
      <c r="Z132" s="138"/>
      <c r="AA132" s="66">
        <v>1</v>
      </c>
      <c r="AB132" s="66"/>
      <c r="AC132" s="66">
        <v>1</v>
      </c>
      <c r="AD132" s="66"/>
      <c r="AE132" s="66">
        <v>1</v>
      </c>
      <c r="AF132" s="139"/>
      <c r="AG132" s="138">
        <v>18</v>
      </c>
      <c r="AH132" s="138"/>
      <c r="AI132" s="67">
        <v>1</v>
      </c>
      <c r="AJ132" s="67"/>
      <c r="AK132" s="67">
        <v>1</v>
      </c>
      <c r="AL132" s="138"/>
      <c r="AM132" s="138">
        <v>1</v>
      </c>
      <c r="AN132" s="138"/>
      <c r="AO132" s="138"/>
      <c r="AP132" s="138"/>
      <c r="AQ132" s="138"/>
      <c r="AR132" s="138"/>
      <c r="AS132" s="138"/>
      <c r="AT132" s="138"/>
      <c r="AU132" s="138"/>
      <c r="AV132" s="138"/>
      <c r="AW132" s="138"/>
      <c r="AX132" s="138"/>
    </row>
    <row r="133" spans="1:51" s="137" customFormat="1" ht="15" customHeight="1" x14ac:dyDescent="0.2">
      <c r="A133" s="146" t="s">
        <v>30</v>
      </c>
      <c r="B133" s="141" t="s">
        <v>325</v>
      </c>
      <c r="C133" s="64" t="s">
        <v>514</v>
      </c>
      <c r="D133" s="136" t="s">
        <v>185</v>
      </c>
      <c r="E133" s="136" t="s">
        <v>186</v>
      </c>
      <c r="F133" s="141" t="s">
        <v>126</v>
      </c>
      <c r="G133" s="148" t="s">
        <v>242</v>
      </c>
      <c r="H133" s="148" t="s">
        <v>363</v>
      </c>
      <c r="I133" s="202" t="s">
        <v>531</v>
      </c>
      <c r="J133" s="138" t="s">
        <v>243</v>
      </c>
      <c r="K133" s="190">
        <v>14634</v>
      </c>
      <c r="L133" s="144"/>
      <c r="M133" s="144"/>
      <c r="N133" s="142"/>
      <c r="O133" s="138">
        <v>24</v>
      </c>
      <c r="P133" s="138"/>
      <c r="Q133" s="138">
        <v>1</v>
      </c>
      <c r="R133" s="139"/>
      <c r="S133" s="138">
        <v>24</v>
      </c>
      <c r="T133" s="138"/>
      <c r="U133" s="67">
        <v>1</v>
      </c>
      <c r="V133" s="67"/>
      <c r="W133" s="67">
        <v>1</v>
      </c>
      <c r="X133" s="138"/>
      <c r="Y133" s="138">
        <v>24</v>
      </c>
      <c r="Z133" s="138"/>
      <c r="AA133" s="66">
        <v>2</v>
      </c>
      <c r="AB133" s="66"/>
      <c r="AC133" s="66">
        <v>2</v>
      </c>
      <c r="AD133" s="66"/>
      <c r="AE133" s="66">
        <v>2</v>
      </c>
      <c r="AF133" s="139"/>
      <c r="AG133" s="138">
        <v>24</v>
      </c>
      <c r="AH133" s="138"/>
      <c r="AI133" s="138">
        <v>1</v>
      </c>
      <c r="AJ133" s="138"/>
      <c r="AK133" s="138">
        <v>1</v>
      </c>
      <c r="AL133" s="138"/>
      <c r="AM133" s="138">
        <v>1</v>
      </c>
      <c r="AN133" s="138"/>
      <c r="AO133" s="138"/>
      <c r="AP133" s="138"/>
      <c r="AQ133" s="138"/>
      <c r="AR133" s="138"/>
      <c r="AS133" s="138"/>
      <c r="AT133" s="138"/>
      <c r="AU133" s="138"/>
      <c r="AV133" s="138"/>
      <c r="AW133" s="138"/>
      <c r="AX133" s="138"/>
    </row>
    <row r="134" spans="1:51" s="137" customFormat="1" ht="15" customHeight="1" x14ac:dyDescent="0.2">
      <c r="A134" s="140"/>
      <c r="B134" s="140" t="s">
        <v>325</v>
      </c>
      <c r="C134" s="140"/>
      <c r="D134" s="140"/>
      <c r="E134" s="140" t="s">
        <v>354</v>
      </c>
      <c r="F134" s="140"/>
      <c r="G134" s="140"/>
      <c r="H134" s="140"/>
      <c r="I134" s="140"/>
      <c r="J134" s="140"/>
      <c r="K134" s="140"/>
      <c r="L134" s="140"/>
      <c r="M134" s="140"/>
      <c r="N134" s="140"/>
      <c r="O134" s="145">
        <f>SUM(O131:O133)</f>
        <v>66</v>
      </c>
      <c r="P134" s="145">
        <f t="shared" ref="P134:AN134" si="78">SUM(P131:P133)</f>
        <v>0</v>
      </c>
      <c r="Q134" s="145">
        <f t="shared" si="78"/>
        <v>3</v>
      </c>
      <c r="R134" s="145">
        <f t="shared" si="78"/>
        <v>0</v>
      </c>
      <c r="S134" s="145">
        <f>SUM(S131:S133)</f>
        <v>66</v>
      </c>
      <c r="T134" s="145">
        <f t="shared" si="78"/>
        <v>0</v>
      </c>
      <c r="U134" s="145">
        <f t="shared" si="78"/>
        <v>3</v>
      </c>
      <c r="V134" s="145">
        <f t="shared" si="78"/>
        <v>0</v>
      </c>
      <c r="W134" s="145">
        <f t="shared" si="78"/>
        <v>3</v>
      </c>
      <c r="X134" s="145">
        <f t="shared" si="78"/>
        <v>0</v>
      </c>
      <c r="Y134" s="145">
        <f>SUM(Y131:Y133)</f>
        <v>66</v>
      </c>
      <c r="Z134" s="145">
        <f t="shared" si="78"/>
        <v>0</v>
      </c>
      <c r="AA134" s="145">
        <f t="shared" si="78"/>
        <v>5</v>
      </c>
      <c r="AB134" s="145">
        <f t="shared" si="78"/>
        <v>0</v>
      </c>
      <c r="AC134" s="145">
        <f t="shared" si="78"/>
        <v>5</v>
      </c>
      <c r="AD134" s="145">
        <f t="shared" si="78"/>
        <v>0</v>
      </c>
      <c r="AE134" s="145">
        <f t="shared" si="78"/>
        <v>5</v>
      </c>
      <c r="AF134" s="145">
        <f t="shared" si="78"/>
        <v>0</v>
      </c>
      <c r="AG134" s="145">
        <f>SUM(AG131:AG133)</f>
        <v>66</v>
      </c>
      <c r="AH134" s="145">
        <f t="shared" si="78"/>
        <v>0</v>
      </c>
      <c r="AI134" s="145">
        <f t="shared" si="78"/>
        <v>3</v>
      </c>
      <c r="AJ134" s="145">
        <f t="shared" si="78"/>
        <v>0</v>
      </c>
      <c r="AK134" s="145">
        <f t="shared" si="78"/>
        <v>3</v>
      </c>
      <c r="AL134" s="145">
        <f t="shared" si="78"/>
        <v>0</v>
      </c>
      <c r="AM134" s="145">
        <f t="shared" si="78"/>
        <v>3</v>
      </c>
      <c r="AN134" s="145">
        <f t="shared" si="78"/>
        <v>0</v>
      </c>
      <c r="AO134" s="145">
        <f t="shared" ref="AO134:AX134" si="79">SUM(AO131:AO133)</f>
        <v>0</v>
      </c>
      <c r="AP134" s="145">
        <f t="shared" si="79"/>
        <v>0</v>
      </c>
      <c r="AQ134" s="145">
        <f t="shared" ref="AQ134:AR134" si="80">SUM(AQ131:AQ133)</f>
        <v>0</v>
      </c>
      <c r="AR134" s="145">
        <f t="shared" si="80"/>
        <v>0</v>
      </c>
      <c r="AS134" s="145"/>
      <c r="AT134" s="145"/>
      <c r="AU134" s="145">
        <f t="shared" si="79"/>
        <v>0</v>
      </c>
      <c r="AV134" s="145">
        <f t="shared" si="79"/>
        <v>0</v>
      </c>
      <c r="AW134" s="145">
        <f t="shared" si="79"/>
        <v>0</v>
      </c>
      <c r="AX134" s="145">
        <f t="shared" si="79"/>
        <v>0</v>
      </c>
    </row>
    <row r="135" spans="1:51" s="137" customFormat="1" ht="14.25" x14ac:dyDescent="0.2">
      <c r="A135" s="146"/>
      <c r="B135" s="141"/>
      <c r="C135" s="147"/>
      <c r="D135" s="136"/>
      <c r="E135" s="136"/>
      <c r="F135" s="141"/>
      <c r="G135" s="148"/>
      <c r="H135" s="148"/>
      <c r="I135" s="148"/>
      <c r="J135" s="138"/>
      <c r="K135" s="142"/>
      <c r="L135" s="144"/>
      <c r="M135" s="144"/>
      <c r="N135" s="142"/>
      <c r="O135" s="138"/>
      <c r="P135" s="138"/>
      <c r="Q135" s="138"/>
      <c r="R135" s="139"/>
      <c r="S135" s="138"/>
      <c r="T135" s="138"/>
      <c r="U135" s="138"/>
      <c r="V135" s="138"/>
      <c r="W135" s="138"/>
      <c r="X135" s="138"/>
      <c r="Y135" s="138"/>
      <c r="Z135" s="138"/>
      <c r="AA135" s="139"/>
      <c r="AB135" s="139"/>
      <c r="AC135" s="139"/>
      <c r="AD135" s="139"/>
      <c r="AE135" s="139"/>
      <c r="AF135" s="139"/>
      <c r="AG135" s="138"/>
      <c r="AH135" s="138"/>
      <c r="AI135" s="138"/>
      <c r="AJ135" s="138"/>
      <c r="AK135" s="138"/>
      <c r="AL135" s="138"/>
      <c r="AM135" s="138"/>
      <c r="AN135" s="138"/>
      <c r="AO135" s="138"/>
      <c r="AP135" s="138"/>
      <c r="AQ135" s="138"/>
      <c r="AR135" s="138"/>
      <c r="AS135" s="138"/>
      <c r="AT135" s="138"/>
      <c r="AU135" s="138"/>
      <c r="AV135" s="138"/>
      <c r="AW135" s="138"/>
      <c r="AX135" s="138"/>
    </row>
    <row r="136" spans="1:51" ht="15" customHeight="1" x14ac:dyDescent="0.2">
      <c r="A136" s="153"/>
      <c r="B136" s="154" t="s">
        <v>351</v>
      </c>
      <c r="C136" s="64" t="s">
        <v>514</v>
      </c>
      <c r="D136" s="1" t="s">
        <v>310</v>
      </c>
      <c r="E136" s="1" t="s">
        <v>311</v>
      </c>
      <c r="F136" s="67" t="s">
        <v>438</v>
      </c>
      <c r="G136" s="203" t="s">
        <v>512</v>
      </c>
      <c r="H136" s="148" t="s">
        <v>363</v>
      </c>
      <c r="I136" s="202" t="s">
        <v>528</v>
      </c>
      <c r="J136" s="117" t="s">
        <v>243</v>
      </c>
      <c r="K136" s="74"/>
      <c r="L136" s="158" t="s">
        <v>419</v>
      </c>
      <c r="O136" s="11">
        <v>14</v>
      </c>
      <c r="Q136" s="11">
        <v>1</v>
      </c>
      <c r="R136" s="3"/>
      <c r="S136" s="11">
        <v>14</v>
      </c>
      <c r="U136" s="67">
        <v>1</v>
      </c>
      <c r="V136" s="67"/>
      <c r="W136" s="67">
        <v>1</v>
      </c>
      <c r="Y136" s="11">
        <v>14</v>
      </c>
      <c r="AA136" s="3">
        <v>1</v>
      </c>
      <c r="AB136" s="3"/>
      <c r="AC136" s="3">
        <v>1</v>
      </c>
      <c r="AD136" s="3"/>
      <c r="AE136" s="3">
        <v>1</v>
      </c>
      <c r="AF136" s="3"/>
      <c r="AG136" s="11">
        <v>14</v>
      </c>
      <c r="AI136" s="11">
        <v>1</v>
      </c>
      <c r="AK136" s="11">
        <v>1</v>
      </c>
      <c r="AM136" s="11">
        <v>1</v>
      </c>
      <c r="AY136" s="2" t="s">
        <v>511</v>
      </c>
    </row>
    <row r="137" spans="1:51" s="62" customFormat="1" ht="15" customHeight="1" x14ac:dyDescent="0.2">
      <c r="A137" s="69"/>
      <c r="B137" s="69" t="s">
        <v>351</v>
      </c>
      <c r="C137" s="69"/>
      <c r="D137" s="69"/>
      <c r="E137" s="69" t="s">
        <v>354</v>
      </c>
      <c r="F137" s="69"/>
      <c r="G137" s="69"/>
      <c r="H137" s="69"/>
      <c r="I137" s="69"/>
      <c r="J137" s="69"/>
      <c r="K137" s="69"/>
      <c r="L137" s="69"/>
      <c r="M137" s="69"/>
      <c r="N137" s="69"/>
      <c r="O137" s="70">
        <f>SUM(O136)</f>
        <v>14</v>
      </c>
      <c r="P137" s="70">
        <f t="shared" ref="P137:AN137" si="81">SUM(P136)</f>
        <v>0</v>
      </c>
      <c r="Q137" s="70">
        <f t="shared" si="81"/>
        <v>1</v>
      </c>
      <c r="R137" s="70">
        <f t="shared" si="81"/>
        <v>0</v>
      </c>
      <c r="S137" s="70">
        <f t="shared" si="81"/>
        <v>14</v>
      </c>
      <c r="T137" s="70">
        <f t="shared" si="81"/>
        <v>0</v>
      </c>
      <c r="U137" s="70">
        <f t="shared" si="81"/>
        <v>1</v>
      </c>
      <c r="V137" s="70">
        <f t="shared" si="81"/>
        <v>0</v>
      </c>
      <c r="W137" s="70">
        <f t="shared" si="81"/>
        <v>1</v>
      </c>
      <c r="X137" s="70">
        <f t="shared" si="81"/>
        <v>0</v>
      </c>
      <c r="Y137" s="70">
        <f t="shared" si="81"/>
        <v>14</v>
      </c>
      <c r="Z137" s="70">
        <f t="shared" si="81"/>
        <v>0</v>
      </c>
      <c r="AA137" s="70">
        <f t="shared" si="81"/>
        <v>1</v>
      </c>
      <c r="AB137" s="70">
        <f t="shared" si="81"/>
        <v>0</v>
      </c>
      <c r="AC137" s="70">
        <f t="shared" si="81"/>
        <v>1</v>
      </c>
      <c r="AD137" s="70">
        <f t="shared" si="81"/>
        <v>0</v>
      </c>
      <c r="AE137" s="70">
        <f t="shared" si="81"/>
        <v>1</v>
      </c>
      <c r="AF137" s="70">
        <f t="shared" si="81"/>
        <v>0</v>
      </c>
      <c r="AG137" s="70">
        <f t="shared" si="81"/>
        <v>14</v>
      </c>
      <c r="AH137" s="70">
        <f t="shared" si="81"/>
        <v>0</v>
      </c>
      <c r="AI137" s="70">
        <f t="shared" si="81"/>
        <v>1</v>
      </c>
      <c r="AJ137" s="70">
        <f t="shared" si="81"/>
        <v>0</v>
      </c>
      <c r="AK137" s="70">
        <f t="shared" si="81"/>
        <v>1</v>
      </c>
      <c r="AL137" s="70">
        <f t="shared" si="81"/>
        <v>0</v>
      </c>
      <c r="AM137" s="70">
        <f t="shared" si="81"/>
        <v>1</v>
      </c>
      <c r="AN137" s="70">
        <f t="shared" si="81"/>
        <v>0</v>
      </c>
      <c r="AO137" s="70">
        <f t="shared" ref="AO137:AX137" si="82">SUM(AO136)</f>
        <v>0</v>
      </c>
      <c r="AP137" s="70">
        <f t="shared" si="82"/>
        <v>0</v>
      </c>
      <c r="AQ137" s="70">
        <f t="shared" ref="AQ137:AR137" si="83">SUM(AQ136)</f>
        <v>0</v>
      </c>
      <c r="AR137" s="70">
        <f t="shared" si="83"/>
        <v>0</v>
      </c>
      <c r="AS137" s="70"/>
      <c r="AT137" s="70"/>
      <c r="AU137" s="70">
        <f t="shared" si="82"/>
        <v>0</v>
      </c>
      <c r="AV137" s="70">
        <f t="shared" si="82"/>
        <v>0</v>
      </c>
      <c r="AW137" s="70">
        <f t="shared" si="82"/>
        <v>0</v>
      </c>
      <c r="AX137" s="70">
        <f t="shared" si="82"/>
        <v>0</v>
      </c>
    </row>
    <row r="138" spans="1:51" s="166" customFormat="1" ht="14.25" x14ac:dyDescent="0.2">
      <c r="A138" s="159"/>
      <c r="B138" s="160"/>
      <c r="C138" s="155"/>
      <c r="D138" s="161"/>
      <c r="E138" s="161"/>
      <c r="F138" s="160"/>
      <c r="G138" s="148"/>
      <c r="H138" s="148"/>
      <c r="I138" s="200"/>
      <c r="J138" s="162"/>
      <c r="K138" s="163"/>
      <c r="L138" s="164"/>
      <c r="M138" s="164"/>
      <c r="N138" s="163"/>
      <c r="O138" s="162"/>
      <c r="P138" s="162"/>
      <c r="Q138" s="162"/>
      <c r="R138" s="165"/>
      <c r="S138" s="162"/>
      <c r="T138" s="162"/>
      <c r="U138" s="162"/>
      <c r="V138" s="162"/>
      <c r="W138" s="162"/>
      <c r="X138" s="162"/>
      <c r="Y138" s="162"/>
      <c r="Z138" s="162"/>
      <c r="AA138" s="165"/>
      <c r="AB138" s="165"/>
      <c r="AC138" s="165"/>
      <c r="AD138" s="165"/>
      <c r="AE138" s="165"/>
      <c r="AF138" s="165"/>
      <c r="AG138" s="162"/>
      <c r="AH138" s="162"/>
      <c r="AI138" s="162"/>
      <c r="AJ138" s="162"/>
      <c r="AK138" s="162"/>
      <c r="AL138" s="162"/>
      <c r="AM138" s="162"/>
      <c r="AN138" s="162"/>
      <c r="AO138" s="162"/>
      <c r="AP138" s="162"/>
      <c r="AQ138" s="162"/>
      <c r="AR138" s="162"/>
      <c r="AS138" s="162"/>
      <c r="AT138" s="162"/>
      <c r="AU138" s="162"/>
      <c r="AV138" s="162"/>
      <c r="AW138" s="162"/>
      <c r="AX138" s="162"/>
    </row>
    <row r="139" spans="1:51" s="62" customFormat="1" ht="15" customHeight="1" x14ac:dyDescent="0.2">
      <c r="A139" s="116"/>
      <c r="B139" s="64" t="s">
        <v>330</v>
      </c>
      <c r="C139" s="64" t="s">
        <v>514</v>
      </c>
      <c r="D139" s="73" t="s">
        <v>46</v>
      </c>
      <c r="E139" s="73" t="s">
        <v>82</v>
      </c>
      <c r="F139" s="64" t="s">
        <v>128</v>
      </c>
      <c r="G139" s="203" t="s">
        <v>512</v>
      </c>
      <c r="H139" s="148" t="s">
        <v>363</v>
      </c>
      <c r="I139" s="202" t="s">
        <v>528</v>
      </c>
      <c r="J139" s="67" t="s">
        <v>243</v>
      </c>
      <c r="K139" s="127"/>
      <c r="L139" s="96"/>
      <c r="M139" s="96"/>
      <c r="N139" s="74"/>
      <c r="O139" s="67">
        <v>18</v>
      </c>
      <c r="P139" s="67"/>
      <c r="Q139" s="67">
        <v>1</v>
      </c>
      <c r="R139" s="66"/>
      <c r="S139" s="67">
        <v>18</v>
      </c>
      <c r="T139" s="67"/>
      <c r="U139" s="67">
        <v>1</v>
      </c>
      <c r="V139" s="67"/>
      <c r="W139" s="67">
        <v>1</v>
      </c>
      <c r="X139" s="67"/>
      <c r="Y139" s="67">
        <v>18</v>
      </c>
      <c r="Z139" s="67"/>
      <c r="AA139" s="66">
        <v>1</v>
      </c>
      <c r="AB139" s="66"/>
      <c r="AC139" s="66">
        <v>1</v>
      </c>
      <c r="AD139" s="66"/>
      <c r="AE139" s="66">
        <v>1</v>
      </c>
      <c r="AF139" s="66"/>
      <c r="AG139" s="67">
        <v>18</v>
      </c>
      <c r="AH139" s="67"/>
      <c r="AI139" s="67">
        <v>1</v>
      </c>
      <c r="AJ139" s="67"/>
      <c r="AK139" s="67">
        <v>1</v>
      </c>
      <c r="AL139" s="67"/>
      <c r="AM139" s="67">
        <v>1</v>
      </c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</row>
    <row r="140" spans="1:51" s="62" customFormat="1" ht="15" customHeight="1" x14ac:dyDescent="0.2">
      <c r="A140" s="69"/>
      <c r="B140" s="69" t="s">
        <v>330</v>
      </c>
      <c r="C140" s="69"/>
      <c r="D140" s="69"/>
      <c r="E140" s="69" t="s">
        <v>354</v>
      </c>
      <c r="F140" s="69"/>
      <c r="G140" s="69"/>
      <c r="H140" s="69"/>
      <c r="I140" s="69"/>
      <c r="J140" s="69"/>
      <c r="K140" s="69"/>
      <c r="L140" s="69"/>
      <c r="M140" s="69"/>
      <c r="N140" s="69"/>
      <c r="O140" s="70">
        <f t="shared" ref="O140:AF140" si="84">SUM(O139:O139)</f>
        <v>18</v>
      </c>
      <c r="P140" s="70">
        <f t="shared" si="84"/>
        <v>0</v>
      </c>
      <c r="Q140" s="70">
        <f t="shared" si="84"/>
        <v>1</v>
      </c>
      <c r="R140" s="70">
        <f t="shared" si="84"/>
        <v>0</v>
      </c>
      <c r="S140" s="70">
        <f>SUM(S139:S139)</f>
        <v>18</v>
      </c>
      <c r="T140" s="70">
        <f t="shared" si="84"/>
        <v>0</v>
      </c>
      <c r="U140" s="70">
        <f t="shared" si="84"/>
        <v>1</v>
      </c>
      <c r="V140" s="70">
        <f t="shared" si="84"/>
        <v>0</v>
      </c>
      <c r="W140" s="70">
        <f t="shared" si="84"/>
        <v>1</v>
      </c>
      <c r="X140" s="70">
        <f t="shared" si="84"/>
        <v>0</v>
      </c>
      <c r="Y140" s="70">
        <f>SUM(Y139:Y139)</f>
        <v>18</v>
      </c>
      <c r="Z140" s="70">
        <f t="shared" si="84"/>
        <v>0</v>
      </c>
      <c r="AA140" s="70">
        <f t="shared" si="84"/>
        <v>1</v>
      </c>
      <c r="AB140" s="70">
        <f t="shared" si="84"/>
        <v>0</v>
      </c>
      <c r="AC140" s="70">
        <f t="shared" si="84"/>
        <v>1</v>
      </c>
      <c r="AD140" s="70">
        <f t="shared" si="84"/>
        <v>0</v>
      </c>
      <c r="AE140" s="70">
        <f t="shared" si="84"/>
        <v>1</v>
      </c>
      <c r="AF140" s="70">
        <f t="shared" si="84"/>
        <v>0</v>
      </c>
      <c r="AG140" s="70">
        <f>SUM(AG139:AG139)</f>
        <v>18</v>
      </c>
      <c r="AH140" s="70">
        <f t="shared" ref="AH140:AN140" si="85">SUM(AH139:AH139)</f>
        <v>0</v>
      </c>
      <c r="AI140" s="70">
        <f t="shared" si="85"/>
        <v>1</v>
      </c>
      <c r="AJ140" s="70">
        <f t="shared" si="85"/>
        <v>0</v>
      </c>
      <c r="AK140" s="70">
        <f t="shared" si="85"/>
        <v>1</v>
      </c>
      <c r="AL140" s="70">
        <f t="shared" si="85"/>
        <v>0</v>
      </c>
      <c r="AM140" s="70">
        <f t="shared" si="85"/>
        <v>1</v>
      </c>
      <c r="AN140" s="70">
        <f t="shared" si="85"/>
        <v>0</v>
      </c>
      <c r="AO140" s="70">
        <f t="shared" ref="AO140:AX140" si="86">SUM(AO139:AO139)</f>
        <v>0</v>
      </c>
      <c r="AP140" s="70">
        <f t="shared" si="86"/>
        <v>0</v>
      </c>
      <c r="AQ140" s="70">
        <f t="shared" ref="AQ140:AR140" si="87">SUM(AQ139:AQ139)</f>
        <v>0</v>
      </c>
      <c r="AR140" s="70">
        <f t="shared" si="87"/>
        <v>0</v>
      </c>
      <c r="AS140" s="70"/>
      <c r="AT140" s="70"/>
      <c r="AU140" s="70">
        <f t="shared" si="86"/>
        <v>0</v>
      </c>
      <c r="AV140" s="70">
        <f t="shared" si="86"/>
        <v>0</v>
      </c>
      <c r="AW140" s="70">
        <f t="shared" si="86"/>
        <v>0</v>
      </c>
      <c r="AX140" s="70">
        <f t="shared" si="86"/>
        <v>0</v>
      </c>
    </row>
    <row r="141" spans="1:51" s="62" customFormat="1" ht="15" customHeight="1" x14ac:dyDescent="0.2">
      <c r="A141" s="116"/>
      <c r="B141" s="64"/>
      <c r="C141" s="65"/>
      <c r="D141" s="73"/>
      <c r="E141" s="73"/>
      <c r="F141" s="64"/>
      <c r="G141" s="71"/>
      <c r="H141" s="71"/>
      <c r="I141" s="71"/>
      <c r="J141" s="67"/>
      <c r="K141" s="127"/>
      <c r="L141" s="96"/>
      <c r="M141" s="96"/>
      <c r="N141" s="74"/>
      <c r="O141" s="67"/>
      <c r="P141" s="67"/>
      <c r="Q141" s="67"/>
      <c r="R141" s="66"/>
      <c r="S141" s="67"/>
      <c r="T141" s="67"/>
      <c r="U141" s="67"/>
      <c r="V141" s="67"/>
      <c r="W141" s="67"/>
      <c r="X141" s="67"/>
      <c r="Y141" s="67"/>
      <c r="Z141" s="67"/>
      <c r="AA141" s="66"/>
      <c r="AB141" s="66"/>
      <c r="AC141" s="66"/>
      <c r="AD141" s="66"/>
      <c r="AE141" s="66"/>
      <c r="AF141" s="66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</row>
    <row r="142" spans="1:51" s="62" customFormat="1" ht="15" customHeight="1" x14ac:dyDescent="0.2">
      <c r="A142" s="75"/>
      <c r="B142" s="71" t="s">
        <v>350</v>
      </c>
      <c r="C142" s="64" t="s">
        <v>514</v>
      </c>
      <c r="D142" s="73" t="s">
        <v>316</v>
      </c>
      <c r="E142" s="73" t="s">
        <v>317</v>
      </c>
      <c r="F142" s="67" t="s">
        <v>438</v>
      </c>
      <c r="G142" s="203" t="s">
        <v>512</v>
      </c>
      <c r="H142" s="148" t="s">
        <v>363</v>
      </c>
      <c r="I142" s="202" t="s">
        <v>528</v>
      </c>
      <c r="J142" s="67" t="s">
        <v>243</v>
      </c>
      <c r="K142" s="127"/>
      <c r="L142" s="158" t="s">
        <v>419</v>
      </c>
      <c r="M142" s="114"/>
      <c r="N142" s="115"/>
      <c r="O142" s="67">
        <v>18</v>
      </c>
      <c r="P142" s="105"/>
      <c r="Q142" s="67">
        <v>1</v>
      </c>
      <c r="R142" s="105"/>
      <c r="S142" s="67">
        <v>18</v>
      </c>
      <c r="T142" s="105"/>
      <c r="U142" s="67">
        <v>1</v>
      </c>
      <c r="V142" s="67"/>
      <c r="W142" s="67">
        <v>1</v>
      </c>
      <c r="X142" s="67"/>
      <c r="Y142" s="67">
        <v>18</v>
      </c>
      <c r="Z142" s="104"/>
      <c r="AA142" s="66">
        <v>1</v>
      </c>
      <c r="AB142" s="66"/>
      <c r="AC142" s="66">
        <v>1</v>
      </c>
      <c r="AD142" s="66"/>
      <c r="AE142" s="66">
        <v>1</v>
      </c>
      <c r="AF142" s="105"/>
      <c r="AG142" s="67">
        <v>18</v>
      </c>
      <c r="AH142" s="105"/>
      <c r="AI142" s="67">
        <v>1</v>
      </c>
      <c r="AJ142" s="67"/>
      <c r="AK142" s="67">
        <v>1</v>
      </c>
      <c r="AL142" s="105"/>
      <c r="AM142" s="67">
        <v>1</v>
      </c>
      <c r="AN142" s="105"/>
      <c r="AO142" s="105"/>
      <c r="AP142" s="105"/>
      <c r="AQ142" s="105"/>
      <c r="AR142" s="105"/>
      <c r="AS142" s="105"/>
      <c r="AT142" s="105"/>
      <c r="AU142" s="105"/>
      <c r="AV142" s="105"/>
      <c r="AW142" s="105"/>
      <c r="AX142" s="105"/>
    </row>
    <row r="143" spans="1:51" s="62" customFormat="1" ht="15" customHeight="1" x14ac:dyDescent="0.2">
      <c r="A143" s="69"/>
      <c r="B143" s="69" t="s">
        <v>350</v>
      </c>
      <c r="C143" s="69"/>
      <c r="D143" s="69"/>
      <c r="E143" s="69" t="s">
        <v>354</v>
      </c>
      <c r="F143" s="69"/>
      <c r="G143" s="69"/>
      <c r="H143" s="69"/>
      <c r="I143" s="69"/>
      <c r="J143" s="69"/>
      <c r="K143" s="69"/>
      <c r="L143" s="69"/>
      <c r="M143" s="69"/>
      <c r="N143" s="69"/>
      <c r="O143" s="70">
        <f t="shared" ref="O143:AF143" si="88">SUM(O142:O142)</f>
        <v>18</v>
      </c>
      <c r="P143" s="70">
        <f t="shared" si="88"/>
        <v>0</v>
      </c>
      <c r="Q143" s="70">
        <f t="shared" si="88"/>
        <v>1</v>
      </c>
      <c r="R143" s="70">
        <f t="shared" si="88"/>
        <v>0</v>
      </c>
      <c r="S143" s="70">
        <f>SUM(S142:S142)</f>
        <v>18</v>
      </c>
      <c r="T143" s="70">
        <f t="shared" si="88"/>
        <v>0</v>
      </c>
      <c r="U143" s="70">
        <f t="shared" si="88"/>
        <v>1</v>
      </c>
      <c r="V143" s="70">
        <f t="shared" si="88"/>
        <v>0</v>
      </c>
      <c r="W143" s="70">
        <f t="shared" si="88"/>
        <v>1</v>
      </c>
      <c r="X143" s="70">
        <f t="shared" si="88"/>
        <v>0</v>
      </c>
      <c r="Y143" s="70">
        <f>SUM(Y142:Y142)</f>
        <v>18</v>
      </c>
      <c r="Z143" s="70">
        <f t="shared" si="88"/>
        <v>0</v>
      </c>
      <c r="AA143" s="70">
        <f t="shared" si="88"/>
        <v>1</v>
      </c>
      <c r="AB143" s="70">
        <f t="shared" si="88"/>
        <v>0</v>
      </c>
      <c r="AC143" s="70">
        <f t="shared" si="88"/>
        <v>1</v>
      </c>
      <c r="AD143" s="70">
        <f t="shared" si="88"/>
        <v>0</v>
      </c>
      <c r="AE143" s="70">
        <f t="shared" si="88"/>
        <v>1</v>
      </c>
      <c r="AF143" s="70">
        <f t="shared" si="88"/>
        <v>0</v>
      </c>
      <c r="AG143" s="70">
        <f>SUM(AG142:AG142)</f>
        <v>18</v>
      </c>
      <c r="AH143" s="70">
        <f t="shared" ref="AH143:AN143" si="89">SUM(AH142:AH142)</f>
        <v>0</v>
      </c>
      <c r="AI143" s="70">
        <f t="shared" si="89"/>
        <v>1</v>
      </c>
      <c r="AJ143" s="70">
        <f t="shared" si="89"/>
        <v>0</v>
      </c>
      <c r="AK143" s="70">
        <f t="shared" si="89"/>
        <v>1</v>
      </c>
      <c r="AL143" s="70">
        <f t="shared" si="89"/>
        <v>0</v>
      </c>
      <c r="AM143" s="70">
        <f t="shared" si="89"/>
        <v>1</v>
      </c>
      <c r="AN143" s="70">
        <f t="shared" si="89"/>
        <v>0</v>
      </c>
      <c r="AO143" s="70">
        <f t="shared" ref="AO143:AX143" si="90">SUM(AO142:AO142)</f>
        <v>0</v>
      </c>
      <c r="AP143" s="70">
        <f t="shared" si="90"/>
        <v>0</v>
      </c>
      <c r="AQ143" s="70">
        <f t="shared" ref="AQ143:AR143" si="91">SUM(AQ142:AQ142)</f>
        <v>0</v>
      </c>
      <c r="AR143" s="70">
        <f t="shared" si="91"/>
        <v>0</v>
      </c>
      <c r="AS143" s="70"/>
      <c r="AT143" s="70"/>
      <c r="AU143" s="70">
        <f t="shared" si="90"/>
        <v>0</v>
      </c>
      <c r="AV143" s="70">
        <f t="shared" si="90"/>
        <v>0</v>
      </c>
      <c r="AW143" s="70">
        <f t="shared" si="90"/>
        <v>0</v>
      </c>
      <c r="AX143" s="70">
        <f t="shared" si="90"/>
        <v>0</v>
      </c>
    </row>
    <row r="144" spans="1:51" s="62" customFormat="1" ht="15" customHeight="1" x14ac:dyDescent="0.2">
      <c r="A144" s="75"/>
      <c r="B144" s="71"/>
      <c r="C144" s="67"/>
      <c r="D144" s="73"/>
      <c r="E144" s="73"/>
      <c r="F144" s="105"/>
      <c r="G144" s="71"/>
      <c r="H144" s="71"/>
      <c r="I144" s="71"/>
      <c r="J144" s="67"/>
      <c r="K144" s="127"/>
      <c r="L144" s="114"/>
      <c r="M144" s="114"/>
      <c r="N144" s="11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4"/>
      <c r="AA144" s="104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  <c r="AR144" s="105"/>
      <c r="AS144" s="105"/>
      <c r="AT144" s="105"/>
      <c r="AU144" s="105"/>
      <c r="AV144" s="105"/>
      <c r="AW144" s="105"/>
      <c r="AX144" s="105"/>
    </row>
    <row r="145" spans="1:50" s="62" customFormat="1" ht="15" customHeight="1" x14ac:dyDescent="0.2">
      <c r="A145" s="120"/>
      <c r="B145" s="71" t="s">
        <v>345</v>
      </c>
      <c r="C145" s="64" t="s">
        <v>514</v>
      </c>
      <c r="D145" s="73" t="s">
        <v>188</v>
      </c>
      <c r="E145" s="73" t="s">
        <v>78</v>
      </c>
      <c r="F145" s="71" t="s">
        <v>128</v>
      </c>
      <c r="G145" s="71" t="s">
        <v>151</v>
      </c>
      <c r="H145" s="148" t="s">
        <v>363</v>
      </c>
      <c r="I145" s="202" t="s">
        <v>529</v>
      </c>
      <c r="J145" s="67" t="s">
        <v>243</v>
      </c>
      <c r="K145" s="191">
        <v>18600</v>
      </c>
      <c r="L145" s="96"/>
      <c r="M145" s="96"/>
      <c r="N145" s="123"/>
      <c r="O145" s="67">
        <v>6</v>
      </c>
      <c r="P145" s="67"/>
      <c r="Q145" s="67">
        <v>1</v>
      </c>
      <c r="R145" s="66"/>
      <c r="S145" s="67">
        <v>6</v>
      </c>
      <c r="T145" s="67"/>
      <c r="U145" s="67">
        <v>0</v>
      </c>
      <c r="V145" s="67"/>
      <c r="W145" s="67">
        <v>1</v>
      </c>
      <c r="X145" s="67"/>
      <c r="Y145" s="67">
        <v>6</v>
      </c>
      <c r="Z145" s="67"/>
      <c r="AA145" s="66">
        <v>0</v>
      </c>
      <c r="AB145" s="66"/>
      <c r="AC145" s="66">
        <v>1</v>
      </c>
      <c r="AD145" s="66"/>
      <c r="AE145" s="66">
        <v>1</v>
      </c>
      <c r="AF145" s="66"/>
      <c r="AG145" s="67">
        <v>0</v>
      </c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</row>
    <row r="146" spans="1:50" s="62" customFormat="1" ht="15" customHeight="1" x14ac:dyDescent="0.2">
      <c r="A146" s="120"/>
      <c r="B146" s="71" t="s">
        <v>345</v>
      </c>
      <c r="C146" s="64" t="s">
        <v>514</v>
      </c>
      <c r="D146" s="73" t="s">
        <v>137</v>
      </c>
      <c r="E146" s="73" t="s">
        <v>139</v>
      </c>
      <c r="F146" s="71" t="s">
        <v>126</v>
      </c>
      <c r="G146" s="71" t="s">
        <v>242</v>
      </c>
      <c r="H146" s="148" t="s">
        <v>363</v>
      </c>
      <c r="I146" s="202" t="s">
        <v>531</v>
      </c>
      <c r="J146" s="67" t="s">
        <v>243</v>
      </c>
      <c r="K146" s="191">
        <v>9300</v>
      </c>
      <c r="L146" s="158" t="s">
        <v>419</v>
      </c>
      <c r="M146" s="96"/>
      <c r="N146" s="123"/>
      <c r="O146" s="67">
        <v>24</v>
      </c>
      <c r="P146" s="67"/>
      <c r="Q146" s="67">
        <v>1</v>
      </c>
      <c r="R146" s="66"/>
      <c r="S146" s="67">
        <v>24</v>
      </c>
      <c r="T146" s="67"/>
      <c r="U146" s="67">
        <v>1</v>
      </c>
      <c r="V146" s="67"/>
      <c r="W146" s="67">
        <v>1</v>
      </c>
      <c r="X146" s="67"/>
      <c r="Y146" s="67">
        <v>24</v>
      </c>
      <c r="Z146" s="67"/>
      <c r="AA146" s="66">
        <v>2</v>
      </c>
      <c r="AB146" s="66"/>
      <c r="AC146" s="66">
        <v>2</v>
      </c>
      <c r="AD146" s="66"/>
      <c r="AE146" s="66">
        <v>2</v>
      </c>
      <c r="AF146" s="66"/>
      <c r="AG146" s="67">
        <v>24</v>
      </c>
      <c r="AH146" s="67"/>
      <c r="AI146" s="67">
        <v>1</v>
      </c>
      <c r="AJ146" s="67"/>
      <c r="AK146" s="67">
        <v>1</v>
      </c>
      <c r="AL146" s="67"/>
      <c r="AM146" s="67">
        <v>1</v>
      </c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</row>
    <row r="147" spans="1:50" s="62" customFormat="1" ht="15" customHeight="1" x14ac:dyDescent="0.2">
      <c r="A147" s="120"/>
      <c r="B147" s="71" t="s">
        <v>345</v>
      </c>
      <c r="C147" s="64" t="s">
        <v>514</v>
      </c>
      <c r="D147" s="73" t="s">
        <v>140</v>
      </c>
      <c r="E147" s="73" t="s">
        <v>141</v>
      </c>
      <c r="F147" s="71" t="s">
        <v>129</v>
      </c>
      <c r="G147" s="203" t="s">
        <v>512</v>
      </c>
      <c r="H147" s="148" t="s">
        <v>363</v>
      </c>
      <c r="I147" s="202" t="s">
        <v>528</v>
      </c>
      <c r="J147" s="67" t="s">
        <v>243</v>
      </c>
      <c r="K147" s="123"/>
      <c r="L147" s="158" t="s">
        <v>419</v>
      </c>
      <c r="M147" s="96"/>
      <c r="N147" s="123"/>
      <c r="O147" s="67">
        <v>18</v>
      </c>
      <c r="P147" s="67"/>
      <c r="Q147" s="67">
        <v>1</v>
      </c>
      <c r="R147" s="66"/>
      <c r="S147" s="67">
        <v>18</v>
      </c>
      <c r="T147" s="67"/>
      <c r="U147" s="67">
        <v>1</v>
      </c>
      <c r="V147" s="67"/>
      <c r="W147" s="67">
        <v>1</v>
      </c>
      <c r="X147" s="67"/>
      <c r="Y147" s="67">
        <v>18</v>
      </c>
      <c r="Z147" s="67"/>
      <c r="AA147" s="66">
        <v>1</v>
      </c>
      <c r="AB147" s="66"/>
      <c r="AC147" s="66">
        <v>1</v>
      </c>
      <c r="AD147" s="66"/>
      <c r="AE147" s="66">
        <v>1</v>
      </c>
      <c r="AF147" s="66"/>
      <c r="AG147" s="67">
        <v>18</v>
      </c>
      <c r="AH147" s="67"/>
      <c r="AI147" s="67">
        <v>1</v>
      </c>
      <c r="AJ147" s="67"/>
      <c r="AK147" s="67">
        <v>1</v>
      </c>
      <c r="AL147" s="67"/>
      <c r="AM147" s="67">
        <v>1</v>
      </c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</row>
    <row r="148" spans="1:50" s="62" customFormat="1" ht="15" customHeight="1" x14ac:dyDescent="0.2">
      <c r="A148" s="120"/>
      <c r="B148" s="71" t="s">
        <v>345</v>
      </c>
      <c r="C148" s="64" t="s">
        <v>514</v>
      </c>
      <c r="D148" s="73" t="s">
        <v>414</v>
      </c>
      <c r="E148" s="73" t="s">
        <v>413</v>
      </c>
      <c r="F148" s="71" t="s">
        <v>361</v>
      </c>
      <c r="G148" s="203" t="s">
        <v>533</v>
      </c>
      <c r="H148" s="71" t="s">
        <v>361</v>
      </c>
      <c r="I148" s="202" t="s">
        <v>532</v>
      </c>
      <c r="J148" s="117" t="s">
        <v>243</v>
      </c>
      <c r="K148" s="74"/>
      <c r="L148" s="96"/>
      <c r="M148" s="96"/>
      <c r="N148" s="123"/>
      <c r="O148" s="67">
        <v>12</v>
      </c>
      <c r="P148" s="67"/>
      <c r="Q148" s="67">
        <v>1</v>
      </c>
      <c r="R148" s="66"/>
      <c r="S148" s="67">
        <v>12</v>
      </c>
      <c r="T148" s="67"/>
      <c r="U148" s="67">
        <v>1</v>
      </c>
      <c r="V148" s="67"/>
      <c r="W148" s="67">
        <v>1</v>
      </c>
      <c r="X148" s="67"/>
      <c r="Y148" s="67">
        <v>12</v>
      </c>
      <c r="Z148" s="67"/>
      <c r="AA148" s="66">
        <v>1</v>
      </c>
      <c r="AB148" s="66"/>
      <c r="AC148" s="66">
        <v>1</v>
      </c>
      <c r="AD148" s="66"/>
      <c r="AE148" s="66">
        <v>1</v>
      </c>
      <c r="AF148" s="66"/>
      <c r="AG148" s="67">
        <v>12</v>
      </c>
      <c r="AH148" s="67"/>
      <c r="AI148" s="67">
        <v>1</v>
      </c>
      <c r="AJ148" s="67"/>
      <c r="AK148" s="67">
        <v>1</v>
      </c>
      <c r="AL148" s="67"/>
      <c r="AM148" s="67">
        <v>1</v>
      </c>
      <c r="AN148" s="67"/>
      <c r="AO148" s="67">
        <v>12</v>
      </c>
      <c r="AP148" s="67"/>
      <c r="AQ148" s="67">
        <v>12</v>
      </c>
      <c r="AR148" s="67"/>
      <c r="AS148" s="67">
        <v>12</v>
      </c>
      <c r="AT148" s="67"/>
      <c r="AU148" s="67"/>
      <c r="AV148" s="67"/>
      <c r="AW148" s="67">
        <v>12</v>
      </c>
      <c r="AX148" s="67"/>
    </row>
    <row r="149" spans="1:50" s="62" customFormat="1" ht="15" customHeight="1" x14ac:dyDescent="0.2">
      <c r="A149" s="120"/>
      <c r="B149" s="71" t="s">
        <v>345</v>
      </c>
      <c r="C149" s="64" t="s">
        <v>514</v>
      </c>
      <c r="D149" s="73" t="s">
        <v>136</v>
      </c>
      <c r="E149" s="73" t="s">
        <v>77</v>
      </c>
      <c r="F149" s="71" t="s">
        <v>128</v>
      </c>
      <c r="G149" s="71" t="s">
        <v>352</v>
      </c>
      <c r="H149" s="148" t="s">
        <v>363</v>
      </c>
      <c r="I149" s="202" t="s">
        <v>530</v>
      </c>
      <c r="J149" s="67" t="s">
        <v>243</v>
      </c>
      <c r="K149" s="191">
        <v>18600</v>
      </c>
      <c r="L149" s="96"/>
      <c r="M149" s="96"/>
      <c r="N149" s="123"/>
      <c r="O149" s="67">
        <v>24</v>
      </c>
      <c r="P149" s="67"/>
      <c r="Q149" s="67">
        <v>1</v>
      </c>
      <c r="R149" s="66"/>
      <c r="S149" s="67">
        <v>24</v>
      </c>
      <c r="T149" s="67"/>
      <c r="U149" s="67">
        <v>1</v>
      </c>
      <c r="V149" s="67"/>
      <c r="W149" s="67">
        <v>1</v>
      </c>
      <c r="X149" s="67"/>
      <c r="Y149" s="67">
        <v>24</v>
      </c>
      <c r="Z149" s="67"/>
      <c r="AA149" s="66">
        <v>2</v>
      </c>
      <c r="AB149" s="66"/>
      <c r="AC149" s="66">
        <v>2</v>
      </c>
      <c r="AD149" s="66"/>
      <c r="AE149" s="66">
        <v>2</v>
      </c>
      <c r="AF149" s="66"/>
      <c r="AG149" s="67">
        <v>24</v>
      </c>
      <c r="AH149" s="67"/>
      <c r="AI149" s="67">
        <v>1</v>
      </c>
      <c r="AJ149" s="67"/>
      <c r="AK149" s="67">
        <v>1</v>
      </c>
      <c r="AL149" s="67"/>
      <c r="AM149" s="67">
        <v>1</v>
      </c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</row>
    <row r="150" spans="1:50" s="62" customFormat="1" ht="15" customHeight="1" x14ac:dyDescent="0.2">
      <c r="A150" s="69"/>
      <c r="B150" s="69" t="s">
        <v>345</v>
      </c>
      <c r="C150" s="69"/>
      <c r="D150" s="69"/>
      <c r="E150" s="69" t="s">
        <v>354</v>
      </c>
      <c r="F150" s="69"/>
      <c r="G150" s="69"/>
      <c r="H150" s="69"/>
      <c r="I150" s="69"/>
      <c r="J150" s="69"/>
      <c r="K150" s="69"/>
      <c r="L150" s="69"/>
      <c r="M150" s="69"/>
      <c r="N150" s="69"/>
      <c r="O150" s="70">
        <f>SUM(O145:O149)</f>
        <v>84</v>
      </c>
      <c r="P150" s="70">
        <f t="shared" ref="P150:AN150" si="92">SUM(P145:P149)</f>
        <v>0</v>
      </c>
      <c r="Q150" s="70">
        <f t="shared" si="92"/>
        <v>5</v>
      </c>
      <c r="R150" s="70">
        <f t="shared" si="92"/>
        <v>0</v>
      </c>
      <c r="S150" s="70">
        <f>SUM(S145:S149)</f>
        <v>84</v>
      </c>
      <c r="T150" s="70">
        <f t="shared" si="92"/>
        <v>0</v>
      </c>
      <c r="U150" s="70">
        <f t="shared" si="92"/>
        <v>4</v>
      </c>
      <c r="V150" s="70">
        <f t="shared" si="92"/>
        <v>0</v>
      </c>
      <c r="W150" s="70">
        <f t="shared" si="92"/>
        <v>5</v>
      </c>
      <c r="X150" s="70">
        <f t="shared" si="92"/>
        <v>0</v>
      </c>
      <c r="Y150" s="70">
        <f>SUM(Y145:Y149)</f>
        <v>84</v>
      </c>
      <c r="Z150" s="70">
        <f t="shared" si="92"/>
        <v>0</v>
      </c>
      <c r="AA150" s="70">
        <f t="shared" si="92"/>
        <v>6</v>
      </c>
      <c r="AB150" s="70">
        <f t="shared" si="92"/>
        <v>0</v>
      </c>
      <c r="AC150" s="70">
        <f t="shared" si="92"/>
        <v>7</v>
      </c>
      <c r="AD150" s="70">
        <f t="shared" si="92"/>
        <v>0</v>
      </c>
      <c r="AE150" s="70">
        <f>SUM(AE145:AE149)</f>
        <v>7</v>
      </c>
      <c r="AF150" s="70">
        <f>SUM(AF145:AF149)</f>
        <v>0</v>
      </c>
      <c r="AG150" s="70">
        <f>SUM(AG145:AG149)</f>
        <v>78</v>
      </c>
      <c r="AH150" s="70">
        <f t="shared" si="92"/>
        <v>0</v>
      </c>
      <c r="AI150" s="70">
        <f t="shared" si="92"/>
        <v>4</v>
      </c>
      <c r="AJ150" s="70">
        <f t="shared" si="92"/>
        <v>0</v>
      </c>
      <c r="AK150" s="70">
        <f t="shared" si="92"/>
        <v>4</v>
      </c>
      <c r="AL150" s="70">
        <f t="shared" si="92"/>
        <v>0</v>
      </c>
      <c r="AM150" s="70">
        <f t="shared" si="92"/>
        <v>4</v>
      </c>
      <c r="AN150" s="70">
        <f t="shared" si="92"/>
        <v>0</v>
      </c>
      <c r="AO150" s="70">
        <f t="shared" ref="AO150:AX150" si="93">SUM(AO145:AO149)</f>
        <v>12</v>
      </c>
      <c r="AP150" s="70">
        <f t="shared" si="93"/>
        <v>0</v>
      </c>
      <c r="AQ150" s="70">
        <f t="shared" ref="AQ150:AR150" si="94">SUM(AQ145:AQ149)</f>
        <v>12</v>
      </c>
      <c r="AR150" s="70">
        <f t="shared" si="94"/>
        <v>0</v>
      </c>
      <c r="AS150" s="70"/>
      <c r="AT150" s="70"/>
      <c r="AU150" s="70">
        <f t="shared" si="93"/>
        <v>0</v>
      </c>
      <c r="AV150" s="70">
        <f t="shared" si="93"/>
        <v>0</v>
      </c>
      <c r="AW150" s="70">
        <f t="shared" si="93"/>
        <v>12</v>
      </c>
      <c r="AX150" s="70">
        <f t="shared" si="93"/>
        <v>0</v>
      </c>
    </row>
    <row r="151" spans="1:50" s="62" customFormat="1" ht="15" customHeight="1" x14ac:dyDescent="0.2">
      <c r="A151" s="120"/>
      <c r="B151" s="71"/>
      <c r="C151" s="72"/>
      <c r="D151" s="73"/>
      <c r="E151" s="73"/>
      <c r="F151" s="71"/>
      <c r="G151" s="71"/>
      <c r="H151" s="71"/>
      <c r="I151" s="71"/>
      <c r="J151" s="67"/>
      <c r="K151" s="128"/>
      <c r="L151" s="96"/>
      <c r="M151" s="96"/>
      <c r="N151" s="123"/>
      <c r="O151" s="67"/>
      <c r="P151" s="67"/>
      <c r="Q151" s="67"/>
      <c r="R151" s="66"/>
      <c r="S151" s="67"/>
      <c r="T151" s="67"/>
      <c r="U151" s="67"/>
      <c r="V151" s="67"/>
      <c r="W151" s="67"/>
      <c r="X151" s="67"/>
      <c r="Y151" s="67"/>
      <c r="Z151" s="67"/>
      <c r="AA151" s="66"/>
      <c r="AB151" s="66"/>
      <c r="AC151" s="66"/>
      <c r="AD151" s="66"/>
      <c r="AE151" s="66"/>
      <c r="AF151" s="66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</row>
    <row r="152" spans="1:50" s="62" customFormat="1" ht="15" customHeight="1" x14ac:dyDescent="0.2">
      <c r="A152" s="63"/>
      <c r="B152" s="71" t="s">
        <v>327</v>
      </c>
      <c r="C152" s="64" t="s">
        <v>514</v>
      </c>
      <c r="D152" s="73" t="s">
        <v>71</v>
      </c>
      <c r="E152" s="73" t="s">
        <v>72</v>
      </c>
      <c r="F152" s="80" t="s">
        <v>128</v>
      </c>
      <c r="G152" s="203" t="s">
        <v>533</v>
      </c>
      <c r="H152" s="148" t="s">
        <v>363</v>
      </c>
      <c r="I152" s="202" t="s">
        <v>532</v>
      </c>
      <c r="J152" s="67" t="s">
        <v>243</v>
      </c>
      <c r="K152" s="74"/>
      <c r="L152" s="100"/>
      <c r="M152" s="100"/>
      <c r="N152" s="100"/>
      <c r="O152" s="66">
        <v>18</v>
      </c>
      <c r="P152" s="66"/>
      <c r="Q152" s="66">
        <v>1</v>
      </c>
      <c r="R152" s="66"/>
      <c r="S152" s="66">
        <v>18</v>
      </c>
      <c r="T152" s="67"/>
      <c r="U152" s="67">
        <v>1</v>
      </c>
      <c r="V152" s="67"/>
      <c r="W152" s="67">
        <v>1</v>
      </c>
      <c r="X152" s="67"/>
      <c r="Y152" s="66">
        <v>18</v>
      </c>
      <c r="Z152" s="67"/>
      <c r="AA152" s="66">
        <v>1</v>
      </c>
      <c r="AB152" s="66"/>
      <c r="AC152" s="66">
        <v>1</v>
      </c>
      <c r="AD152" s="66"/>
      <c r="AE152" s="66">
        <v>1</v>
      </c>
      <c r="AF152" s="66"/>
      <c r="AG152" s="66">
        <v>18</v>
      </c>
      <c r="AH152" s="67"/>
      <c r="AI152" s="67">
        <v>1</v>
      </c>
      <c r="AJ152" s="67"/>
      <c r="AK152" s="67">
        <v>1</v>
      </c>
      <c r="AL152" s="67"/>
      <c r="AM152" s="67">
        <v>1</v>
      </c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</row>
    <row r="153" spans="1:50" s="62" customFormat="1" ht="15" customHeight="1" x14ac:dyDescent="0.2">
      <c r="A153" s="63"/>
      <c r="B153" s="71" t="s">
        <v>327</v>
      </c>
      <c r="C153" s="64" t="s">
        <v>514</v>
      </c>
      <c r="D153" s="73" t="s">
        <v>69</v>
      </c>
      <c r="E153" s="73" t="s">
        <v>70</v>
      </c>
      <c r="F153" s="80" t="s">
        <v>128</v>
      </c>
      <c r="G153" s="71" t="s">
        <v>151</v>
      </c>
      <c r="H153" s="148" t="s">
        <v>363</v>
      </c>
      <c r="I153" s="202" t="s">
        <v>529</v>
      </c>
      <c r="J153" s="67" t="s">
        <v>243</v>
      </c>
      <c r="K153" s="189">
        <v>17239</v>
      </c>
      <c r="L153" s="100"/>
      <c r="M153" s="100"/>
      <c r="N153" s="100"/>
      <c r="O153" s="67">
        <v>6</v>
      </c>
      <c r="P153" s="67"/>
      <c r="Q153" s="67">
        <v>1</v>
      </c>
      <c r="R153" s="66"/>
      <c r="S153" s="67">
        <v>6</v>
      </c>
      <c r="T153" s="67"/>
      <c r="U153" s="67">
        <v>1</v>
      </c>
      <c r="V153" s="67"/>
      <c r="W153" s="67">
        <v>0</v>
      </c>
      <c r="X153" s="67"/>
      <c r="Y153" s="67">
        <v>6</v>
      </c>
      <c r="Z153" s="67"/>
      <c r="AA153" s="66">
        <v>1</v>
      </c>
      <c r="AB153" s="66"/>
      <c r="AC153" s="66">
        <v>0</v>
      </c>
      <c r="AD153" s="66"/>
      <c r="AE153" s="66">
        <v>0</v>
      </c>
      <c r="AF153" s="66"/>
      <c r="AG153" s="67">
        <v>0</v>
      </c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</row>
    <row r="154" spans="1:50" s="62" customFormat="1" ht="15" customHeight="1" x14ac:dyDescent="0.2">
      <c r="A154" s="69"/>
      <c r="B154" s="69" t="s">
        <v>327</v>
      </c>
      <c r="C154" s="69"/>
      <c r="D154" s="69"/>
      <c r="E154" s="69" t="s">
        <v>354</v>
      </c>
      <c r="F154" s="69"/>
      <c r="G154" s="69"/>
      <c r="H154" s="69"/>
      <c r="I154" s="69"/>
      <c r="J154" s="69"/>
      <c r="K154" s="69"/>
      <c r="L154" s="69"/>
      <c r="M154" s="69"/>
      <c r="N154" s="69"/>
      <c r="O154" s="70">
        <f t="shared" ref="O154:AN154" si="95">SUM(O152:O153)</f>
        <v>24</v>
      </c>
      <c r="P154" s="70">
        <f t="shared" si="95"/>
        <v>0</v>
      </c>
      <c r="Q154" s="70">
        <f t="shared" si="95"/>
        <v>2</v>
      </c>
      <c r="R154" s="70">
        <f t="shared" si="95"/>
        <v>0</v>
      </c>
      <c r="S154" s="70">
        <f t="shared" si="95"/>
        <v>24</v>
      </c>
      <c r="T154" s="70">
        <f t="shared" si="95"/>
        <v>0</v>
      </c>
      <c r="U154" s="70">
        <f t="shared" si="95"/>
        <v>2</v>
      </c>
      <c r="V154" s="70">
        <f t="shared" si="95"/>
        <v>0</v>
      </c>
      <c r="W154" s="70">
        <f t="shared" si="95"/>
        <v>1</v>
      </c>
      <c r="X154" s="70">
        <f t="shared" si="95"/>
        <v>0</v>
      </c>
      <c r="Y154" s="70">
        <f t="shared" si="95"/>
        <v>24</v>
      </c>
      <c r="Z154" s="70">
        <f t="shared" si="95"/>
        <v>0</v>
      </c>
      <c r="AA154" s="70">
        <f t="shared" si="95"/>
        <v>2</v>
      </c>
      <c r="AB154" s="70">
        <f t="shared" si="95"/>
        <v>0</v>
      </c>
      <c r="AC154" s="70">
        <f t="shared" si="95"/>
        <v>1</v>
      </c>
      <c r="AD154" s="70">
        <f t="shared" si="95"/>
        <v>0</v>
      </c>
      <c r="AE154" s="70">
        <f t="shared" si="95"/>
        <v>1</v>
      </c>
      <c r="AF154" s="70">
        <f t="shared" si="95"/>
        <v>0</v>
      </c>
      <c r="AG154" s="70">
        <f t="shared" si="95"/>
        <v>18</v>
      </c>
      <c r="AH154" s="70">
        <f t="shared" si="95"/>
        <v>0</v>
      </c>
      <c r="AI154" s="70">
        <f t="shared" si="95"/>
        <v>1</v>
      </c>
      <c r="AJ154" s="70">
        <f t="shared" si="95"/>
        <v>0</v>
      </c>
      <c r="AK154" s="70">
        <f t="shared" si="95"/>
        <v>1</v>
      </c>
      <c r="AL154" s="70">
        <f t="shared" si="95"/>
        <v>0</v>
      </c>
      <c r="AM154" s="70">
        <f t="shared" si="95"/>
        <v>1</v>
      </c>
      <c r="AN154" s="70">
        <f t="shared" si="95"/>
        <v>0</v>
      </c>
      <c r="AO154" s="70">
        <f t="shared" ref="AO154:AX154" si="96">SUM(AO152:AO153)</f>
        <v>0</v>
      </c>
      <c r="AP154" s="70">
        <f t="shared" si="96"/>
        <v>0</v>
      </c>
      <c r="AQ154" s="70">
        <f t="shared" ref="AQ154:AR154" si="97">SUM(AQ152:AQ153)</f>
        <v>0</v>
      </c>
      <c r="AR154" s="70">
        <f t="shared" si="97"/>
        <v>0</v>
      </c>
      <c r="AS154" s="70"/>
      <c r="AT154" s="70"/>
      <c r="AU154" s="70">
        <f t="shared" si="96"/>
        <v>0</v>
      </c>
      <c r="AV154" s="70">
        <f t="shared" si="96"/>
        <v>0</v>
      </c>
      <c r="AW154" s="70">
        <f t="shared" si="96"/>
        <v>0</v>
      </c>
      <c r="AX154" s="70">
        <f t="shared" si="96"/>
        <v>0</v>
      </c>
    </row>
    <row r="155" spans="1:50" s="62" customFormat="1" ht="15" customHeight="1" x14ac:dyDescent="0.2">
      <c r="A155" s="63"/>
      <c r="B155" s="71"/>
      <c r="C155" s="72"/>
      <c r="D155" s="73"/>
      <c r="E155" s="73"/>
      <c r="F155" s="80"/>
      <c r="G155" s="71"/>
      <c r="H155" s="71"/>
      <c r="I155" s="71"/>
      <c r="J155" s="67"/>
      <c r="K155" s="74"/>
      <c r="L155" s="100"/>
      <c r="M155" s="100"/>
      <c r="N155" s="100"/>
      <c r="O155" s="67"/>
      <c r="P155" s="67"/>
      <c r="Q155" s="67"/>
      <c r="R155" s="66"/>
      <c r="S155" s="67"/>
      <c r="T155" s="67"/>
      <c r="U155" s="67"/>
      <c r="V155" s="67"/>
      <c r="W155" s="67"/>
      <c r="X155" s="67"/>
      <c r="Y155" s="67"/>
      <c r="Z155" s="67"/>
      <c r="AA155" s="66"/>
      <c r="AB155" s="66"/>
      <c r="AC155" s="66"/>
      <c r="AD155" s="66"/>
      <c r="AE155" s="66"/>
      <c r="AF155" s="66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</row>
    <row r="156" spans="1:50" s="62" customFormat="1" ht="15" customHeight="1" x14ac:dyDescent="0.2">
      <c r="A156" s="63"/>
      <c r="B156" s="64" t="s">
        <v>340</v>
      </c>
      <c r="C156" s="64" t="s">
        <v>514</v>
      </c>
      <c r="D156" s="73" t="s">
        <v>405</v>
      </c>
      <c r="E156" s="73" t="s">
        <v>406</v>
      </c>
      <c r="F156" s="148" t="s">
        <v>357</v>
      </c>
      <c r="G156" s="203" t="s">
        <v>533</v>
      </c>
      <c r="H156" s="148" t="s">
        <v>357</v>
      </c>
      <c r="I156" s="202" t="s">
        <v>532</v>
      </c>
      <c r="J156" s="117" t="s">
        <v>243</v>
      </c>
      <c r="K156" s="74"/>
      <c r="L156" s="100"/>
      <c r="M156" s="100"/>
      <c r="N156" s="100"/>
      <c r="O156" s="67">
        <v>14</v>
      </c>
      <c r="P156" s="67"/>
      <c r="Q156" s="67">
        <v>1</v>
      </c>
      <c r="R156" s="66"/>
      <c r="S156" s="67">
        <v>14</v>
      </c>
      <c r="T156" s="67"/>
      <c r="U156" s="67">
        <v>1</v>
      </c>
      <c r="V156" s="67"/>
      <c r="W156" s="67">
        <v>1</v>
      </c>
      <c r="X156" s="67"/>
      <c r="Y156" s="67">
        <v>14</v>
      </c>
      <c r="Z156" s="67"/>
      <c r="AA156" s="66">
        <v>1</v>
      </c>
      <c r="AB156" s="66"/>
      <c r="AC156" s="66">
        <v>1</v>
      </c>
      <c r="AD156" s="66"/>
      <c r="AE156" s="66">
        <v>1</v>
      </c>
      <c r="AF156" s="66"/>
      <c r="AG156" s="67">
        <v>14</v>
      </c>
      <c r="AH156" s="67"/>
      <c r="AI156" s="67">
        <v>1</v>
      </c>
      <c r="AJ156" s="67"/>
      <c r="AK156" s="67">
        <v>1</v>
      </c>
      <c r="AL156" s="67"/>
      <c r="AM156" s="67">
        <v>1</v>
      </c>
      <c r="AN156" s="67"/>
      <c r="AO156" s="67">
        <v>14</v>
      </c>
      <c r="AP156" s="67"/>
      <c r="AQ156" s="67">
        <v>14</v>
      </c>
      <c r="AR156" s="67"/>
      <c r="AS156" s="67"/>
      <c r="AT156" s="67"/>
      <c r="AU156" s="67"/>
      <c r="AV156" s="67"/>
      <c r="AW156" s="67">
        <v>14</v>
      </c>
      <c r="AX156" s="67"/>
    </row>
    <row r="157" spans="1:50" s="62" customFormat="1" ht="15" customHeight="1" x14ac:dyDescent="0.2">
      <c r="A157" s="63"/>
      <c r="B157" s="64" t="s">
        <v>340</v>
      </c>
      <c r="C157" s="64" t="s">
        <v>514</v>
      </c>
      <c r="D157" s="73" t="s">
        <v>409</v>
      </c>
      <c r="E157" s="73" t="s">
        <v>408</v>
      </c>
      <c r="F157" s="71" t="s">
        <v>361</v>
      </c>
      <c r="G157" s="203" t="s">
        <v>533</v>
      </c>
      <c r="H157" s="71" t="s">
        <v>361</v>
      </c>
      <c r="I157" s="202" t="s">
        <v>532</v>
      </c>
      <c r="J157" s="117" t="s">
        <v>243</v>
      </c>
      <c r="K157" s="74"/>
      <c r="L157" s="100"/>
      <c r="M157" s="100"/>
      <c r="N157" s="100"/>
      <c r="O157" s="67">
        <v>12</v>
      </c>
      <c r="P157" s="67"/>
      <c r="Q157" s="67">
        <v>1</v>
      </c>
      <c r="R157" s="66"/>
      <c r="S157" s="67">
        <v>12</v>
      </c>
      <c r="T157" s="67"/>
      <c r="U157" s="67">
        <v>1</v>
      </c>
      <c r="V157" s="67"/>
      <c r="W157" s="67">
        <v>1</v>
      </c>
      <c r="X157" s="67"/>
      <c r="Y157" s="67">
        <v>12</v>
      </c>
      <c r="Z157" s="67"/>
      <c r="AA157" s="66">
        <v>1</v>
      </c>
      <c r="AB157" s="66"/>
      <c r="AC157" s="66">
        <v>1</v>
      </c>
      <c r="AD157" s="66"/>
      <c r="AE157" s="66">
        <v>1</v>
      </c>
      <c r="AF157" s="66"/>
      <c r="AG157" s="67">
        <v>12</v>
      </c>
      <c r="AH157" s="67"/>
      <c r="AI157" s="67">
        <v>1</v>
      </c>
      <c r="AJ157" s="67"/>
      <c r="AK157" s="67">
        <v>1</v>
      </c>
      <c r="AL157" s="67"/>
      <c r="AM157" s="67">
        <v>1</v>
      </c>
      <c r="AN157" s="67"/>
      <c r="AO157" s="67">
        <v>12</v>
      </c>
      <c r="AP157" s="67"/>
      <c r="AQ157" s="67">
        <v>12</v>
      </c>
      <c r="AR157" s="67"/>
      <c r="AS157" s="67">
        <v>12</v>
      </c>
      <c r="AT157" s="67"/>
      <c r="AU157" s="67"/>
      <c r="AV157" s="67"/>
      <c r="AW157" s="67">
        <v>12</v>
      </c>
      <c r="AX157" s="67"/>
    </row>
    <row r="158" spans="1:50" s="62" customFormat="1" ht="15" customHeight="1" x14ac:dyDescent="0.2">
      <c r="A158" s="118"/>
      <c r="B158" s="64" t="s">
        <v>340</v>
      </c>
      <c r="C158" s="64" t="s">
        <v>514</v>
      </c>
      <c r="D158" s="73" t="s">
        <v>203</v>
      </c>
      <c r="E158" s="73" t="s">
        <v>208</v>
      </c>
      <c r="F158" s="64" t="s">
        <v>125</v>
      </c>
      <c r="G158" s="71" t="s">
        <v>151</v>
      </c>
      <c r="H158" s="148" t="s">
        <v>363</v>
      </c>
      <c r="I158" s="202" t="s">
        <v>529</v>
      </c>
      <c r="J158" s="125" t="s">
        <v>243</v>
      </c>
      <c r="K158" s="126"/>
      <c r="L158" s="88"/>
      <c r="M158" s="88"/>
      <c r="N158" s="126"/>
      <c r="O158" s="67">
        <v>6</v>
      </c>
      <c r="P158" s="125"/>
      <c r="Q158" s="67">
        <v>1</v>
      </c>
      <c r="R158" s="66"/>
      <c r="S158" s="125">
        <v>6</v>
      </c>
      <c r="T158" s="125"/>
      <c r="U158" s="67">
        <v>0</v>
      </c>
      <c r="V158" s="67"/>
      <c r="W158" s="67">
        <v>1</v>
      </c>
      <c r="X158" s="125"/>
      <c r="Y158" s="125">
        <v>6</v>
      </c>
      <c r="Z158" s="125"/>
      <c r="AA158" s="66">
        <v>0</v>
      </c>
      <c r="AB158" s="66"/>
      <c r="AC158" s="66">
        <v>1</v>
      </c>
      <c r="AD158" s="66"/>
      <c r="AE158" s="66">
        <v>1</v>
      </c>
      <c r="AF158" s="125"/>
      <c r="AG158" s="125">
        <v>0</v>
      </c>
      <c r="AH158" s="87"/>
      <c r="AI158" s="87"/>
      <c r="AJ158" s="87"/>
      <c r="AK158" s="87"/>
      <c r="AL158" s="87"/>
      <c r="AM158" s="125"/>
      <c r="AN158" s="87"/>
      <c r="AO158" s="87"/>
      <c r="AP158" s="87"/>
      <c r="AQ158" s="87"/>
      <c r="AR158" s="87"/>
      <c r="AS158" s="87"/>
      <c r="AT158" s="87"/>
      <c r="AU158" s="87"/>
      <c r="AV158" s="87"/>
      <c r="AW158" s="87"/>
      <c r="AX158" s="87"/>
    </row>
    <row r="159" spans="1:50" s="62" customFormat="1" ht="15" customHeight="1" x14ac:dyDescent="0.2">
      <c r="A159" s="116"/>
      <c r="B159" s="71" t="s">
        <v>340</v>
      </c>
      <c r="C159" s="64" t="s">
        <v>514</v>
      </c>
      <c r="D159" s="73" t="s">
        <v>196</v>
      </c>
      <c r="E159" s="73" t="s">
        <v>198</v>
      </c>
      <c r="F159" s="71" t="s">
        <v>127</v>
      </c>
      <c r="G159" s="203" t="s">
        <v>512</v>
      </c>
      <c r="H159" s="148" t="s">
        <v>363</v>
      </c>
      <c r="I159" s="202" t="s">
        <v>528</v>
      </c>
      <c r="J159" s="67" t="s">
        <v>243</v>
      </c>
      <c r="K159" s="74"/>
      <c r="L159" s="96"/>
      <c r="M159" s="96"/>
      <c r="N159" s="74"/>
      <c r="O159" s="67">
        <v>18</v>
      </c>
      <c r="P159" s="67"/>
      <c r="Q159" s="67">
        <v>1</v>
      </c>
      <c r="R159" s="66"/>
      <c r="S159" s="67">
        <v>18</v>
      </c>
      <c r="T159" s="67"/>
      <c r="U159" s="67">
        <v>1</v>
      </c>
      <c r="V159" s="67"/>
      <c r="W159" s="67">
        <v>1</v>
      </c>
      <c r="X159" s="67"/>
      <c r="Y159" s="67">
        <v>18</v>
      </c>
      <c r="Z159" s="67"/>
      <c r="AA159" s="66">
        <v>1</v>
      </c>
      <c r="AB159" s="66"/>
      <c r="AC159" s="66">
        <v>1</v>
      </c>
      <c r="AD159" s="66"/>
      <c r="AE159" s="66">
        <v>1</v>
      </c>
      <c r="AF159" s="66"/>
      <c r="AG159" s="67">
        <v>18</v>
      </c>
      <c r="AH159" s="67"/>
      <c r="AI159" s="67">
        <v>1</v>
      </c>
      <c r="AJ159" s="67"/>
      <c r="AK159" s="67">
        <v>1</v>
      </c>
      <c r="AL159" s="67"/>
      <c r="AM159" s="67">
        <v>1</v>
      </c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</row>
    <row r="160" spans="1:50" s="87" customFormat="1" ht="15" customHeight="1" x14ac:dyDescent="0.2">
      <c r="A160" s="116"/>
      <c r="B160" s="71" t="s">
        <v>340</v>
      </c>
      <c r="C160" s="64" t="s">
        <v>514</v>
      </c>
      <c r="D160" s="73" t="s">
        <v>195</v>
      </c>
      <c r="E160" s="73" t="s">
        <v>197</v>
      </c>
      <c r="F160" s="71" t="s">
        <v>126</v>
      </c>
      <c r="G160" s="71" t="s">
        <v>242</v>
      </c>
      <c r="H160" s="148" t="s">
        <v>363</v>
      </c>
      <c r="I160" s="202" t="s">
        <v>531</v>
      </c>
      <c r="J160" s="67" t="s">
        <v>243</v>
      </c>
      <c r="K160" s="74"/>
      <c r="L160" s="96"/>
      <c r="M160" s="96"/>
      <c r="N160" s="74"/>
      <c r="O160" s="67">
        <v>24</v>
      </c>
      <c r="P160" s="67"/>
      <c r="Q160" s="67">
        <v>1</v>
      </c>
      <c r="R160" s="66"/>
      <c r="S160" s="67">
        <v>24</v>
      </c>
      <c r="T160" s="67"/>
      <c r="U160" s="67">
        <v>1</v>
      </c>
      <c r="V160" s="67"/>
      <c r="W160" s="67">
        <v>1</v>
      </c>
      <c r="X160" s="67"/>
      <c r="Y160" s="67">
        <v>24</v>
      </c>
      <c r="Z160" s="67"/>
      <c r="AA160" s="66">
        <v>2</v>
      </c>
      <c r="AB160" s="66"/>
      <c r="AC160" s="66">
        <v>2</v>
      </c>
      <c r="AD160" s="66"/>
      <c r="AE160" s="66">
        <v>2</v>
      </c>
      <c r="AF160" s="66"/>
      <c r="AG160" s="67">
        <v>24</v>
      </c>
      <c r="AH160" s="67"/>
      <c r="AI160" s="67">
        <v>1</v>
      </c>
      <c r="AJ160" s="67"/>
      <c r="AK160" s="67">
        <v>1</v>
      </c>
      <c r="AL160" s="67"/>
      <c r="AM160" s="67">
        <v>1</v>
      </c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</row>
    <row r="161" spans="1:50" s="62" customFormat="1" ht="15" customHeight="1" x14ac:dyDescent="0.2">
      <c r="A161" s="69"/>
      <c r="B161" s="69" t="s">
        <v>340</v>
      </c>
      <c r="C161" s="69"/>
      <c r="D161" s="69"/>
      <c r="E161" s="69" t="s">
        <v>354</v>
      </c>
      <c r="F161" s="69"/>
      <c r="G161" s="69"/>
      <c r="H161" s="69"/>
      <c r="I161" s="69"/>
      <c r="J161" s="69"/>
      <c r="K161" s="69"/>
      <c r="L161" s="69"/>
      <c r="M161" s="69"/>
      <c r="N161" s="69"/>
      <c r="O161" s="70">
        <f>SUM(O156:O160)</f>
        <v>74</v>
      </c>
      <c r="P161" s="70">
        <f t="shared" ref="P161:AN161" si="98">SUM(P156:P160)</f>
        <v>0</v>
      </c>
      <c r="Q161" s="70">
        <f t="shared" si="98"/>
        <v>5</v>
      </c>
      <c r="R161" s="70">
        <f t="shared" si="98"/>
        <v>0</v>
      </c>
      <c r="S161" s="70">
        <f t="shared" si="98"/>
        <v>74</v>
      </c>
      <c r="T161" s="70">
        <f t="shared" si="98"/>
        <v>0</v>
      </c>
      <c r="U161" s="70">
        <f t="shared" si="98"/>
        <v>4</v>
      </c>
      <c r="V161" s="70">
        <f t="shared" si="98"/>
        <v>0</v>
      </c>
      <c r="W161" s="70">
        <f t="shared" si="98"/>
        <v>5</v>
      </c>
      <c r="X161" s="70">
        <f t="shared" si="98"/>
        <v>0</v>
      </c>
      <c r="Y161" s="70">
        <f t="shared" si="98"/>
        <v>74</v>
      </c>
      <c r="Z161" s="70">
        <f t="shared" si="98"/>
        <v>0</v>
      </c>
      <c r="AA161" s="70">
        <f t="shared" si="98"/>
        <v>5</v>
      </c>
      <c r="AB161" s="70">
        <f t="shared" si="98"/>
        <v>0</v>
      </c>
      <c r="AC161" s="70">
        <f t="shared" si="98"/>
        <v>6</v>
      </c>
      <c r="AD161" s="70">
        <f t="shared" si="98"/>
        <v>0</v>
      </c>
      <c r="AE161" s="70">
        <f t="shared" si="98"/>
        <v>6</v>
      </c>
      <c r="AF161" s="70">
        <f t="shared" si="98"/>
        <v>0</v>
      </c>
      <c r="AG161" s="70">
        <f t="shared" si="98"/>
        <v>68</v>
      </c>
      <c r="AH161" s="70">
        <f t="shared" si="98"/>
        <v>0</v>
      </c>
      <c r="AI161" s="70">
        <f t="shared" si="98"/>
        <v>4</v>
      </c>
      <c r="AJ161" s="70">
        <f t="shared" si="98"/>
        <v>0</v>
      </c>
      <c r="AK161" s="70">
        <f t="shared" si="98"/>
        <v>4</v>
      </c>
      <c r="AL161" s="70">
        <f t="shared" si="98"/>
        <v>0</v>
      </c>
      <c r="AM161" s="70">
        <f t="shared" si="98"/>
        <v>4</v>
      </c>
      <c r="AN161" s="70">
        <f t="shared" si="98"/>
        <v>0</v>
      </c>
      <c r="AO161" s="70">
        <f t="shared" ref="AO161:AX161" si="99">SUM(AO156:AO160)</f>
        <v>26</v>
      </c>
      <c r="AP161" s="70">
        <f t="shared" si="99"/>
        <v>0</v>
      </c>
      <c r="AQ161" s="70">
        <f t="shared" ref="AQ161:AR161" si="100">SUM(AQ156:AQ160)</f>
        <v>26</v>
      </c>
      <c r="AR161" s="70">
        <f t="shared" si="100"/>
        <v>0</v>
      </c>
      <c r="AS161" s="70"/>
      <c r="AT161" s="70"/>
      <c r="AU161" s="70">
        <f t="shared" si="99"/>
        <v>0</v>
      </c>
      <c r="AV161" s="70">
        <f t="shared" si="99"/>
        <v>0</v>
      </c>
      <c r="AW161" s="70">
        <f t="shared" si="99"/>
        <v>26</v>
      </c>
      <c r="AX161" s="70">
        <f t="shared" si="99"/>
        <v>0</v>
      </c>
    </row>
    <row r="162" spans="1:50" s="87" customFormat="1" ht="15" customHeight="1" x14ac:dyDescent="0.2">
      <c r="A162" s="116"/>
      <c r="B162" s="71"/>
      <c r="C162" s="72"/>
      <c r="D162" s="73"/>
      <c r="E162" s="73"/>
      <c r="F162" s="71"/>
      <c r="G162" s="71"/>
      <c r="H162" s="71"/>
      <c r="I162" s="71"/>
      <c r="J162" s="67"/>
      <c r="K162" s="74"/>
      <c r="L162" s="96"/>
      <c r="M162" s="96"/>
      <c r="N162" s="74"/>
      <c r="O162" s="67"/>
      <c r="P162" s="67"/>
      <c r="Q162" s="67"/>
      <c r="R162" s="66"/>
      <c r="S162" s="67"/>
      <c r="T162" s="67"/>
      <c r="U162" s="67"/>
      <c r="V162" s="67"/>
      <c r="W162" s="67"/>
      <c r="X162" s="67"/>
      <c r="Y162" s="67"/>
      <c r="Z162" s="67"/>
      <c r="AA162" s="66"/>
      <c r="AB162" s="66"/>
      <c r="AC162" s="66"/>
      <c r="AD162" s="66"/>
      <c r="AE162" s="66"/>
      <c r="AF162" s="66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</row>
    <row r="163" spans="1:50" s="62" customFormat="1" ht="15" customHeight="1" x14ac:dyDescent="0.2">
      <c r="A163" s="116"/>
      <c r="B163" s="71" t="s">
        <v>342</v>
      </c>
      <c r="C163" s="64" t="s">
        <v>514</v>
      </c>
      <c r="D163" s="73" t="s">
        <v>214</v>
      </c>
      <c r="E163" s="73" t="s">
        <v>215</v>
      </c>
      <c r="F163" s="71" t="s">
        <v>128</v>
      </c>
      <c r="G163" s="203" t="s">
        <v>512</v>
      </c>
      <c r="H163" s="148" t="s">
        <v>363</v>
      </c>
      <c r="I163" s="202" t="s">
        <v>528</v>
      </c>
      <c r="J163" s="67" t="s">
        <v>243</v>
      </c>
      <c r="K163" s="74"/>
      <c r="L163" s="66"/>
      <c r="M163" s="66"/>
      <c r="N163" s="129"/>
      <c r="O163" s="66">
        <v>18</v>
      </c>
      <c r="P163" s="66"/>
      <c r="Q163" s="66">
        <v>1</v>
      </c>
      <c r="R163" s="66"/>
      <c r="S163" s="66">
        <v>18</v>
      </c>
      <c r="T163" s="67"/>
      <c r="U163" s="67">
        <v>1</v>
      </c>
      <c r="V163" s="67"/>
      <c r="W163" s="67">
        <v>1</v>
      </c>
      <c r="X163" s="67"/>
      <c r="Y163" s="66">
        <v>18</v>
      </c>
      <c r="Z163" s="67"/>
      <c r="AA163" s="66">
        <v>1</v>
      </c>
      <c r="AB163" s="66"/>
      <c r="AC163" s="66">
        <v>1</v>
      </c>
      <c r="AD163" s="66"/>
      <c r="AE163" s="66">
        <v>1</v>
      </c>
      <c r="AF163" s="66"/>
      <c r="AG163" s="66">
        <v>18</v>
      </c>
      <c r="AI163" s="67">
        <v>1</v>
      </c>
      <c r="AJ163" s="67"/>
      <c r="AK163" s="67">
        <v>1</v>
      </c>
      <c r="AM163" s="67">
        <v>1</v>
      </c>
    </row>
    <row r="164" spans="1:50" s="62" customFormat="1" ht="15" customHeight="1" x14ac:dyDescent="0.2">
      <c r="A164" s="116"/>
      <c r="B164" s="71" t="s">
        <v>342</v>
      </c>
      <c r="C164" s="64" t="s">
        <v>514</v>
      </c>
      <c r="D164" s="73" t="s">
        <v>212</v>
      </c>
      <c r="E164" s="73" t="s">
        <v>213</v>
      </c>
      <c r="F164" s="71" t="s">
        <v>126</v>
      </c>
      <c r="G164" s="71" t="s">
        <v>242</v>
      </c>
      <c r="H164" s="148" t="s">
        <v>363</v>
      </c>
      <c r="I164" s="202" t="s">
        <v>531</v>
      </c>
      <c r="J164" s="67" t="s">
        <v>243</v>
      </c>
      <c r="K164" s="189">
        <v>15913</v>
      </c>
      <c r="L164" s="66"/>
      <c r="M164" s="66"/>
      <c r="N164" s="129"/>
      <c r="O164" s="66">
        <v>24</v>
      </c>
      <c r="P164" s="66"/>
      <c r="Q164" s="66">
        <v>1</v>
      </c>
      <c r="R164" s="66"/>
      <c r="S164" s="66">
        <v>24</v>
      </c>
      <c r="T164" s="67"/>
      <c r="U164" s="67">
        <v>1</v>
      </c>
      <c r="V164" s="67"/>
      <c r="W164" s="67">
        <v>1</v>
      </c>
      <c r="X164" s="67"/>
      <c r="Y164" s="66">
        <v>24</v>
      </c>
      <c r="Z164" s="67"/>
      <c r="AA164" s="66">
        <v>2</v>
      </c>
      <c r="AB164" s="66"/>
      <c r="AC164" s="66">
        <v>2</v>
      </c>
      <c r="AD164" s="66"/>
      <c r="AE164" s="66">
        <v>2</v>
      </c>
      <c r="AF164" s="66"/>
      <c r="AG164" s="66">
        <v>24</v>
      </c>
      <c r="AI164" s="67">
        <v>1</v>
      </c>
      <c r="AJ164" s="67"/>
      <c r="AK164" s="67">
        <v>1</v>
      </c>
      <c r="AM164" s="67">
        <v>1</v>
      </c>
    </row>
    <row r="165" spans="1:50" s="62" customFormat="1" ht="15" customHeight="1" x14ac:dyDescent="0.2">
      <c r="A165" s="116"/>
      <c r="B165" s="71" t="s">
        <v>342</v>
      </c>
      <c r="C165" s="64" t="s">
        <v>514</v>
      </c>
      <c r="D165" s="73" t="s">
        <v>216</v>
      </c>
      <c r="E165" s="73" t="s">
        <v>217</v>
      </c>
      <c r="F165" s="71" t="s">
        <v>128</v>
      </c>
      <c r="G165" s="71" t="s">
        <v>151</v>
      </c>
      <c r="H165" s="148" t="s">
        <v>363</v>
      </c>
      <c r="I165" s="202" t="s">
        <v>529</v>
      </c>
      <c r="J165" s="67" t="s">
        <v>243</v>
      </c>
      <c r="K165" s="74"/>
      <c r="L165" s="66"/>
      <c r="M165" s="66"/>
      <c r="N165" s="129"/>
      <c r="O165" s="67">
        <v>6</v>
      </c>
      <c r="P165" s="67"/>
      <c r="Q165" s="67">
        <v>1</v>
      </c>
      <c r="R165" s="66"/>
      <c r="S165" s="67">
        <v>6</v>
      </c>
      <c r="T165" s="67"/>
      <c r="U165" s="67">
        <v>1</v>
      </c>
      <c r="V165" s="67"/>
      <c r="W165" s="67">
        <v>0</v>
      </c>
      <c r="X165" s="67"/>
      <c r="Y165" s="67">
        <v>6</v>
      </c>
      <c r="Z165" s="67"/>
      <c r="AA165" s="66">
        <v>1</v>
      </c>
      <c r="AB165" s="66"/>
      <c r="AC165" s="66">
        <v>0</v>
      </c>
      <c r="AD165" s="66"/>
      <c r="AE165" s="66">
        <v>0</v>
      </c>
      <c r="AF165" s="66"/>
      <c r="AG165" s="67">
        <v>0</v>
      </c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</row>
    <row r="166" spans="1:50" s="62" customFormat="1" ht="15" customHeight="1" x14ac:dyDescent="0.2">
      <c r="A166" s="69"/>
      <c r="B166" s="69" t="s">
        <v>342</v>
      </c>
      <c r="C166" s="69"/>
      <c r="D166" s="69"/>
      <c r="E166" s="69" t="s">
        <v>354</v>
      </c>
      <c r="F166" s="69"/>
      <c r="G166" s="69"/>
      <c r="H166" s="69"/>
      <c r="I166" s="69"/>
      <c r="J166" s="69"/>
      <c r="K166" s="69"/>
      <c r="L166" s="69"/>
      <c r="M166" s="69"/>
      <c r="N166" s="69"/>
      <c r="O166" s="70">
        <f t="shared" ref="O166:AN166" si="101">SUM(O163:O165)</f>
        <v>48</v>
      </c>
      <c r="P166" s="70">
        <f t="shared" si="101"/>
        <v>0</v>
      </c>
      <c r="Q166" s="70">
        <f t="shared" si="101"/>
        <v>3</v>
      </c>
      <c r="R166" s="70">
        <f t="shared" si="101"/>
        <v>0</v>
      </c>
      <c r="S166" s="70">
        <f t="shared" si="101"/>
        <v>48</v>
      </c>
      <c r="T166" s="70">
        <f t="shared" si="101"/>
        <v>0</v>
      </c>
      <c r="U166" s="70">
        <f t="shared" si="101"/>
        <v>3</v>
      </c>
      <c r="V166" s="70">
        <f t="shared" si="101"/>
        <v>0</v>
      </c>
      <c r="W166" s="70">
        <f t="shared" si="101"/>
        <v>2</v>
      </c>
      <c r="X166" s="70">
        <f t="shared" si="101"/>
        <v>0</v>
      </c>
      <c r="Y166" s="70">
        <f t="shared" si="101"/>
        <v>48</v>
      </c>
      <c r="Z166" s="70">
        <f t="shared" si="101"/>
        <v>0</v>
      </c>
      <c r="AA166" s="70">
        <f t="shared" si="101"/>
        <v>4</v>
      </c>
      <c r="AB166" s="70">
        <f t="shared" si="101"/>
        <v>0</v>
      </c>
      <c r="AC166" s="70">
        <f t="shared" si="101"/>
        <v>3</v>
      </c>
      <c r="AD166" s="70">
        <f t="shared" si="101"/>
        <v>0</v>
      </c>
      <c r="AE166" s="70">
        <f t="shared" si="101"/>
        <v>3</v>
      </c>
      <c r="AF166" s="70">
        <f t="shared" si="101"/>
        <v>0</v>
      </c>
      <c r="AG166" s="70">
        <f t="shared" si="101"/>
        <v>42</v>
      </c>
      <c r="AH166" s="70">
        <f t="shared" si="101"/>
        <v>0</v>
      </c>
      <c r="AI166" s="70">
        <f t="shared" si="101"/>
        <v>2</v>
      </c>
      <c r="AJ166" s="70">
        <f t="shared" si="101"/>
        <v>0</v>
      </c>
      <c r="AK166" s="70">
        <f t="shared" si="101"/>
        <v>2</v>
      </c>
      <c r="AL166" s="70">
        <f t="shared" si="101"/>
        <v>0</v>
      </c>
      <c r="AM166" s="70">
        <f t="shared" si="101"/>
        <v>2</v>
      </c>
      <c r="AN166" s="70">
        <f t="shared" si="101"/>
        <v>0</v>
      </c>
      <c r="AO166" s="70">
        <f t="shared" ref="AO166:AX166" si="102">SUM(AO163:AO165)</f>
        <v>0</v>
      </c>
      <c r="AP166" s="70">
        <f t="shared" si="102"/>
        <v>0</v>
      </c>
      <c r="AQ166" s="70">
        <f t="shared" ref="AQ166:AR166" si="103">SUM(AQ163:AQ165)</f>
        <v>0</v>
      </c>
      <c r="AR166" s="70">
        <f t="shared" si="103"/>
        <v>0</v>
      </c>
      <c r="AS166" s="70"/>
      <c r="AT166" s="70"/>
      <c r="AU166" s="70">
        <f t="shared" si="102"/>
        <v>0</v>
      </c>
      <c r="AV166" s="70">
        <f t="shared" si="102"/>
        <v>0</v>
      </c>
      <c r="AW166" s="70">
        <f t="shared" si="102"/>
        <v>0</v>
      </c>
      <c r="AX166" s="70">
        <f t="shared" si="102"/>
        <v>0</v>
      </c>
    </row>
    <row r="167" spans="1:50" s="62" customFormat="1" ht="15" customHeight="1" x14ac:dyDescent="0.2">
      <c r="A167" s="116"/>
      <c r="B167" s="71"/>
      <c r="C167" s="72"/>
      <c r="D167" s="73"/>
      <c r="E167" s="73"/>
      <c r="F167" s="71"/>
      <c r="G167" s="71"/>
      <c r="H167" s="71"/>
      <c r="I167" s="71"/>
      <c r="J167" s="67"/>
      <c r="K167" s="74"/>
      <c r="L167" s="66"/>
      <c r="M167" s="66"/>
      <c r="N167" s="129"/>
      <c r="O167" s="67"/>
      <c r="P167" s="67"/>
      <c r="Q167" s="67"/>
      <c r="R167" s="66"/>
      <c r="S167" s="67"/>
      <c r="T167" s="67"/>
      <c r="U167" s="67"/>
      <c r="V167" s="67"/>
      <c r="W167" s="67"/>
      <c r="X167" s="67"/>
      <c r="Y167" s="67"/>
      <c r="Z167" s="67"/>
      <c r="AA167" s="66"/>
      <c r="AB167" s="66"/>
      <c r="AC167" s="66"/>
      <c r="AD167" s="66"/>
      <c r="AE167" s="66"/>
      <c r="AF167" s="66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</row>
    <row r="168" spans="1:50" s="62" customFormat="1" ht="15" customHeight="1" x14ac:dyDescent="0.2">
      <c r="A168" s="116"/>
      <c r="B168" s="71" t="s">
        <v>347</v>
      </c>
      <c r="C168" s="64" t="s">
        <v>514</v>
      </c>
      <c r="D168" s="73" t="s">
        <v>172</v>
      </c>
      <c r="E168" s="73" t="s">
        <v>76</v>
      </c>
      <c r="F168" s="71" t="s">
        <v>128</v>
      </c>
      <c r="G168" s="71" t="s">
        <v>352</v>
      </c>
      <c r="H168" s="148" t="s">
        <v>363</v>
      </c>
      <c r="I168" s="202" t="s">
        <v>530</v>
      </c>
      <c r="J168" s="117" t="s">
        <v>243</v>
      </c>
      <c r="K168" s="189">
        <v>15518</v>
      </c>
      <c r="L168" s="66"/>
      <c r="M168" s="66"/>
      <c r="N168" s="129"/>
      <c r="O168" s="67">
        <v>24</v>
      </c>
      <c r="P168" s="67"/>
      <c r="Q168" s="67">
        <v>1</v>
      </c>
      <c r="R168" s="66"/>
      <c r="S168" s="67">
        <v>24</v>
      </c>
      <c r="T168" s="67"/>
      <c r="U168" s="67">
        <v>1</v>
      </c>
      <c r="V168" s="67"/>
      <c r="W168" s="67">
        <v>1</v>
      </c>
      <c r="X168" s="67"/>
      <c r="Y168" s="67">
        <v>24</v>
      </c>
      <c r="Z168" s="67"/>
      <c r="AA168" s="66">
        <v>2</v>
      </c>
      <c r="AB168" s="66"/>
      <c r="AC168" s="66">
        <v>2</v>
      </c>
      <c r="AD168" s="66"/>
      <c r="AE168" s="66">
        <v>2</v>
      </c>
      <c r="AF168" s="66"/>
      <c r="AG168" s="67">
        <v>24</v>
      </c>
      <c r="AH168" s="67"/>
      <c r="AI168" s="67">
        <v>1</v>
      </c>
      <c r="AJ168" s="67"/>
      <c r="AK168" s="67">
        <v>1</v>
      </c>
      <c r="AL168" s="67"/>
      <c r="AM168" s="67">
        <v>1</v>
      </c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</row>
    <row r="169" spans="1:50" s="62" customFormat="1" ht="15" customHeight="1" x14ac:dyDescent="0.2">
      <c r="A169" s="116"/>
      <c r="B169" s="71" t="s">
        <v>347</v>
      </c>
      <c r="C169" s="64" t="s">
        <v>514</v>
      </c>
      <c r="D169" s="73" t="s">
        <v>87</v>
      </c>
      <c r="E169" s="73" t="s">
        <v>88</v>
      </c>
      <c r="F169" s="71" t="s">
        <v>125</v>
      </c>
      <c r="G169" s="71" t="s">
        <v>151</v>
      </c>
      <c r="H169" s="148" t="s">
        <v>363</v>
      </c>
      <c r="I169" s="202" t="s">
        <v>529</v>
      </c>
      <c r="J169" s="67" t="s">
        <v>243</v>
      </c>
      <c r="K169" s="74"/>
      <c r="L169" s="96"/>
      <c r="M169" s="96"/>
      <c r="N169" s="74"/>
      <c r="O169" s="66">
        <v>6</v>
      </c>
      <c r="P169" s="66"/>
      <c r="Q169" s="66">
        <v>1</v>
      </c>
      <c r="R169" s="66"/>
      <c r="S169" s="66">
        <v>6</v>
      </c>
      <c r="T169" s="67"/>
      <c r="U169" s="67">
        <v>0</v>
      </c>
      <c r="V169" s="67"/>
      <c r="W169" s="67">
        <v>1</v>
      </c>
      <c r="X169" s="67"/>
      <c r="Y169" s="66">
        <v>6</v>
      </c>
      <c r="Z169" s="67"/>
      <c r="AA169" s="66">
        <v>0</v>
      </c>
      <c r="AB169" s="66"/>
      <c r="AC169" s="66">
        <v>1</v>
      </c>
      <c r="AD169" s="66"/>
      <c r="AE169" s="66">
        <v>1</v>
      </c>
      <c r="AF169" s="66"/>
      <c r="AG169" s="66">
        <v>0</v>
      </c>
      <c r="AI169" s="67"/>
      <c r="AK169" s="67"/>
      <c r="AL169" s="67"/>
      <c r="AM169" s="67"/>
    </row>
    <row r="170" spans="1:50" s="62" customFormat="1" ht="15" customHeight="1" x14ac:dyDescent="0.2">
      <c r="A170" s="116"/>
      <c r="B170" s="71" t="s">
        <v>347</v>
      </c>
      <c r="C170" s="64" t="s">
        <v>514</v>
      </c>
      <c r="D170" s="73" t="s">
        <v>31</v>
      </c>
      <c r="E170" s="73" t="s">
        <v>32</v>
      </c>
      <c r="F170" s="71" t="s">
        <v>128</v>
      </c>
      <c r="G170" s="203" t="s">
        <v>512</v>
      </c>
      <c r="H170" s="148" t="s">
        <v>363</v>
      </c>
      <c r="I170" s="202" t="s">
        <v>528</v>
      </c>
      <c r="J170" s="67" t="s">
        <v>243</v>
      </c>
      <c r="K170" s="74"/>
      <c r="L170" s="66"/>
      <c r="M170" s="66"/>
      <c r="N170" s="129"/>
      <c r="O170" s="67">
        <v>18</v>
      </c>
      <c r="P170" s="67"/>
      <c r="Q170" s="67">
        <v>1</v>
      </c>
      <c r="R170" s="66"/>
      <c r="S170" s="67">
        <v>18</v>
      </c>
      <c r="T170" s="67"/>
      <c r="U170" s="67">
        <v>1</v>
      </c>
      <c r="V170" s="67"/>
      <c r="W170" s="67">
        <v>1</v>
      </c>
      <c r="X170" s="67"/>
      <c r="Y170" s="67">
        <v>18</v>
      </c>
      <c r="Z170" s="67"/>
      <c r="AA170" s="66">
        <v>1</v>
      </c>
      <c r="AB170" s="66"/>
      <c r="AC170" s="66">
        <v>1</v>
      </c>
      <c r="AD170" s="66"/>
      <c r="AE170" s="66">
        <v>1</v>
      </c>
      <c r="AF170" s="66"/>
      <c r="AG170" s="67">
        <v>18</v>
      </c>
      <c r="AH170" s="67"/>
      <c r="AI170" s="67">
        <v>1</v>
      </c>
      <c r="AJ170" s="67"/>
      <c r="AK170" s="67">
        <v>1</v>
      </c>
      <c r="AL170" s="67"/>
      <c r="AM170" s="67">
        <v>1</v>
      </c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</row>
    <row r="171" spans="1:50" s="62" customFormat="1" ht="15" customHeight="1" x14ac:dyDescent="0.2">
      <c r="A171" s="69"/>
      <c r="B171" s="69" t="s">
        <v>347</v>
      </c>
      <c r="C171" s="69"/>
      <c r="D171" s="69"/>
      <c r="E171" s="69" t="s">
        <v>354</v>
      </c>
      <c r="F171" s="69"/>
      <c r="G171" s="69"/>
      <c r="H171" s="69"/>
      <c r="I171" s="69"/>
      <c r="J171" s="69"/>
      <c r="K171" s="69"/>
      <c r="L171" s="69"/>
      <c r="M171" s="69"/>
      <c r="N171" s="69"/>
      <c r="O171" s="70">
        <f t="shared" ref="O171:AN171" si="104">SUM(O168:O170)</f>
        <v>48</v>
      </c>
      <c r="P171" s="70">
        <f t="shared" si="104"/>
        <v>0</v>
      </c>
      <c r="Q171" s="70">
        <f t="shared" si="104"/>
        <v>3</v>
      </c>
      <c r="R171" s="70">
        <f t="shared" si="104"/>
        <v>0</v>
      </c>
      <c r="S171" s="70">
        <f t="shared" si="104"/>
        <v>48</v>
      </c>
      <c r="T171" s="70">
        <f t="shared" si="104"/>
        <v>0</v>
      </c>
      <c r="U171" s="70">
        <f t="shared" si="104"/>
        <v>2</v>
      </c>
      <c r="V171" s="70">
        <f t="shared" si="104"/>
        <v>0</v>
      </c>
      <c r="W171" s="70">
        <f t="shared" si="104"/>
        <v>3</v>
      </c>
      <c r="X171" s="70">
        <f t="shared" si="104"/>
        <v>0</v>
      </c>
      <c r="Y171" s="70">
        <f t="shared" si="104"/>
        <v>48</v>
      </c>
      <c r="Z171" s="70">
        <f t="shared" si="104"/>
        <v>0</v>
      </c>
      <c r="AA171" s="70">
        <f t="shared" si="104"/>
        <v>3</v>
      </c>
      <c r="AB171" s="70">
        <f t="shared" si="104"/>
        <v>0</v>
      </c>
      <c r="AC171" s="70">
        <f t="shared" si="104"/>
        <v>4</v>
      </c>
      <c r="AD171" s="70">
        <f t="shared" si="104"/>
        <v>0</v>
      </c>
      <c r="AE171" s="70">
        <f t="shared" si="104"/>
        <v>4</v>
      </c>
      <c r="AF171" s="70">
        <f t="shared" si="104"/>
        <v>0</v>
      </c>
      <c r="AG171" s="70">
        <f t="shared" si="104"/>
        <v>42</v>
      </c>
      <c r="AH171" s="70">
        <f t="shared" si="104"/>
        <v>0</v>
      </c>
      <c r="AI171" s="70">
        <f t="shared" si="104"/>
        <v>2</v>
      </c>
      <c r="AJ171" s="70">
        <f t="shared" si="104"/>
        <v>0</v>
      </c>
      <c r="AK171" s="70">
        <f t="shared" si="104"/>
        <v>2</v>
      </c>
      <c r="AL171" s="70">
        <f t="shared" si="104"/>
        <v>0</v>
      </c>
      <c r="AM171" s="70">
        <f t="shared" si="104"/>
        <v>2</v>
      </c>
      <c r="AN171" s="70">
        <f t="shared" si="104"/>
        <v>0</v>
      </c>
      <c r="AO171" s="70">
        <f t="shared" ref="AO171:AX171" si="105">SUM(AO168:AO170)</f>
        <v>0</v>
      </c>
      <c r="AP171" s="70">
        <f t="shared" si="105"/>
        <v>0</v>
      </c>
      <c r="AQ171" s="70">
        <f t="shared" ref="AQ171:AR171" si="106">SUM(AQ168:AQ170)</f>
        <v>0</v>
      </c>
      <c r="AR171" s="70">
        <f t="shared" si="106"/>
        <v>0</v>
      </c>
      <c r="AS171" s="70"/>
      <c r="AT171" s="70"/>
      <c r="AU171" s="70">
        <f t="shared" si="105"/>
        <v>0</v>
      </c>
      <c r="AV171" s="70">
        <f t="shared" si="105"/>
        <v>0</v>
      </c>
      <c r="AW171" s="70">
        <f t="shared" si="105"/>
        <v>0</v>
      </c>
      <c r="AX171" s="70">
        <f t="shared" si="105"/>
        <v>0</v>
      </c>
    </row>
    <row r="172" spans="1:50" s="62" customFormat="1" ht="15" customHeight="1" x14ac:dyDescent="0.2">
      <c r="A172" s="116"/>
      <c r="B172" s="71"/>
      <c r="C172" s="72"/>
      <c r="D172" s="73"/>
      <c r="E172" s="73"/>
      <c r="F172" s="71"/>
      <c r="G172" s="71"/>
      <c r="H172" s="71"/>
      <c r="I172" s="71"/>
      <c r="J172" s="67"/>
      <c r="K172" s="74"/>
      <c r="L172" s="66"/>
      <c r="M172" s="66"/>
      <c r="N172" s="129"/>
      <c r="O172" s="67"/>
      <c r="P172" s="67"/>
      <c r="Q172" s="67"/>
      <c r="R172" s="66"/>
      <c r="S172" s="67"/>
      <c r="T172" s="67"/>
      <c r="U172" s="67"/>
      <c r="V172" s="67"/>
      <c r="W172" s="67"/>
      <c r="X172" s="67"/>
      <c r="Y172" s="67"/>
      <c r="Z172" s="67"/>
      <c r="AA172" s="66"/>
      <c r="AB172" s="66"/>
      <c r="AC172" s="66"/>
      <c r="AD172" s="66"/>
      <c r="AE172" s="66"/>
      <c r="AF172" s="66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</row>
    <row r="173" spans="1:50" s="62" customFormat="1" ht="15" customHeight="1" x14ac:dyDescent="0.2">
      <c r="A173" s="76"/>
      <c r="B173" s="71" t="s">
        <v>334</v>
      </c>
      <c r="C173" s="64" t="s">
        <v>514</v>
      </c>
      <c r="D173" s="73" t="s">
        <v>142</v>
      </c>
      <c r="E173" s="73" t="s">
        <v>143</v>
      </c>
      <c r="F173" s="71" t="s">
        <v>128</v>
      </c>
      <c r="G173" s="71" t="s">
        <v>151</v>
      </c>
      <c r="H173" s="148" t="s">
        <v>363</v>
      </c>
      <c r="I173" s="202" t="s">
        <v>529</v>
      </c>
      <c r="J173" s="125" t="s">
        <v>243</v>
      </c>
      <c r="K173" s="128"/>
      <c r="L173" s="158" t="s">
        <v>419</v>
      </c>
      <c r="M173" s="96"/>
      <c r="N173" s="74"/>
      <c r="O173" s="66">
        <v>6</v>
      </c>
      <c r="P173" s="67"/>
      <c r="Q173" s="67">
        <v>1</v>
      </c>
      <c r="R173" s="67"/>
      <c r="S173" s="66">
        <v>6</v>
      </c>
      <c r="T173" s="66"/>
      <c r="U173" s="67">
        <v>1</v>
      </c>
      <c r="V173" s="67"/>
      <c r="W173" s="67">
        <v>0</v>
      </c>
      <c r="X173" s="67"/>
      <c r="Y173" s="66">
        <v>6</v>
      </c>
      <c r="Z173" s="67"/>
      <c r="AA173" s="66">
        <v>1</v>
      </c>
      <c r="AB173" s="66"/>
      <c r="AC173" s="66">
        <v>0</v>
      </c>
      <c r="AD173" s="66"/>
      <c r="AE173" s="66">
        <v>0</v>
      </c>
      <c r="AF173" s="66"/>
      <c r="AG173" s="66">
        <v>0</v>
      </c>
      <c r="AH173" s="66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</row>
    <row r="174" spans="1:50" s="62" customFormat="1" ht="15" customHeight="1" x14ac:dyDescent="0.2">
      <c r="A174" s="69"/>
      <c r="B174" s="69" t="s">
        <v>334</v>
      </c>
      <c r="C174" s="69"/>
      <c r="D174" s="69"/>
      <c r="E174" s="69" t="s">
        <v>354</v>
      </c>
      <c r="F174" s="69"/>
      <c r="G174" s="69"/>
      <c r="H174" s="69"/>
      <c r="I174" s="69"/>
      <c r="J174" s="69"/>
      <c r="K174" s="69"/>
      <c r="L174" s="69"/>
      <c r="M174" s="69"/>
      <c r="N174" s="69"/>
      <c r="O174" s="70">
        <f t="shared" ref="O174:AF174" si="107">SUM(O173:O173)</f>
        <v>6</v>
      </c>
      <c r="P174" s="70">
        <f t="shared" si="107"/>
        <v>0</v>
      </c>
      <c r="Q174" s="70">
        <f t="shared" si="107"/>
        <v>1</v>
      </c>
      <c r="R174" s="70">
        <f t="shared" si="107"/>
        <v>0</v>
      </c>
      <c r="S174" s="70">
        <f>SUM(S173:S173)</f>
        <v>6</v>
      </c>
      <c r="T174" s="70">
        <f t="shared" si="107"/>
        <v>0</v>
      </c>
      <c r="U174" s="70">
        <f t="shared" si="107"/>
        <v>1</v>
      </c>
      <c r="V174" s="70">
        <f t="shared" si="107"/>
        <v>0</v>
      </c>
      <c r="W174" s="70">
        <f t="shared" si="107"/>
        <v>0</v>
      </c>
      <c r="X174" s="70">
        <f t="shared" si="107"/>
        <v>0</v>
      </c>
      <c r="Y174" s="70">
        <f>SUM(Y173:Y173)</f>
        <v>6</v>
      </c>
      <c r="Z174" s="70">
        <f t="shared" si="107"/>
        <v>0</v>
      </c>
      <c r="AA174" s="70">
        <f t="shared" si="107"/>
        <v>1</v>
      </c>
      <c r="AB174" s="70">
        <f t="shared" si="107"/>
        <v>0</v>
      </c>
      <c r="AC174" s="70">
        <f t="shared" si="107"/>
        <v>0</v>
      </c>
      <c r="AD174" s="70">
        <f t="shared" si="107"/>
        <v>0</v>
      </c>
      <c r="AE174" s="70">
        <f t="shared" si="107"/>
        <v>0</v>
      </c>
      <c r="AF174" s="70">
        <f t="shared" si="107"/>
        <v>0</v>
      </c>
      <c r="AG174" s="70">
        <f>SUM(AG173:AG173)</f>
        <v>0</v>
      </c>
      <c r="AH174" s="70">
        <f t="shared" ref="AH174:AN174" si="108">SUM(AH173:AH173)</f>
        <v>0</v>
      </c>
      <c r="AI174" s="70">
        <f t="shared" si="108"/>
        <v>0</v>
      </c>
      <c r="AJ174" s="70">
        <f t="shared" si="108"/>
        <v>0</v>
      </c>
      <c r="AK174" s="70">
        <f t="shared" si="108"/>
        <v>0</v>
      </c>
      <c r="AL174" s="70">
        <f t="shared" si="108"/>
        <v>0</v>
      </c>
      <c r="AM174" s="70">
        <f t="shared" si="108"/>
        <v>0</v>
      </c>
      <c r="AN174" s="70">
        <f t="shared" si="108"/>
        <v>0</v>
      </c>
      <c r="AO174" s="70">
        <f t="shared" ref="AO174:AX174" si="109">SUM(AO173:AO173)</f>
        <v>0</v>
      </c>
      <c r="AP174" s="70">
        <f t="shared" si="109"/>
        <v>0</v>
      </c>
      <c r="AQ174" s="70">
        <f t="shared" ref="AQ174:AR174" si="110">SUM(AQ173:AQ173)</f>
        <v>0</v>
      </c>
      <c r="AR174" s="70">
        <f t="shared" si="110"/>
        <v>0</v>
      </c>
      <c r="AS174" s="70"/>
      <c r="AT174" s="70"/>
      <c r="AU174" s="70">
        <f t="shared" si="109"/>
        <v>0</v>
      </c>
      <c r="AV174" s="70">
        <f t="shared" si="109"/>
        <v>0</v>
      </c>
      <c r="AW174" s="70">
        <f t="shared" si="109"/>
        <v>0</v>
      </c>
      <c r="AX174" s="70">
        <f t="shared" si="109"/>
        <v>0</v>
      </c>
    </row>
    <row r="175" spans="1:50" s="62" customFormat="1" ht="15" customHeight="1" x14ac:dyDescent="0.2">
      <c r="A175" s="76"/>
      <c r="B175" s="71"/>
      <c r="C175" s="72"/>
      <c r="D175" s="73"/>
      <c r="E175" s="73"/>
      <c r="F175" s="71"/>
      <c r="G175" s="71"/>
      <c r="H175" s="71"/>
      <c r="I175" s="71"/>
      <c r="J175" s="125"/>
      <c r="K175" s="128"/>
      <c r="L175" s="134"/>
      <c r="M175" s="96"/>
      <c r="N175" s="74"/>
      <c r="O175" s="66"/>
      <c r="P175" s="67"/>
      <c r="Q175" s="67"/>
      <c r="R175" s="67"/>
      <c r="S175" s="66"/>
      <c r="T175" s="66"/>
      <c r="U175" s="67"/>
      <c r="V175" s="67"/>
      <c r="W175" s="67"/>
      <c r="X175" s="67"/>
      <c r="Y175" s="66"/>
      <c r="Z175" s="67"/>
      <c r="AA175" s="66"/>
      <c r="AB175" s="66"/>
      <c r="AC175" s="66"/>
      <c r="AD175" s="66"/>
      <c r="AE175" s="66"/>
      <c r="AF175" s="66"/>
      <c r="AG175" s="66"/>
      <c r="AH175" s="66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</row>
    <row r="176" spans="1:50" s="62" customFormat="1" ht="15" customHeight="1" x14ac:dyDescent="0.2">
      <c r="A176" s="118"/>
      <c r="B176" s="64" t="s">
        <v>337</v>
      </c>
      <c r="C176" s="64" t="s">
        <v>514</v>
      </c>
      <c r="D176" s="73" t="s">
        <v>144</v>
      </c>
      <c r="E176" s="73" t="s">
        <v>183</v>
      </c>
      <c r="F176" s="64" t="s">
        <v>128</v>
      </c>
      <c r="G176" s="71" t="s">
        <v>151</v>
      </c>
      <c r="H176" s="148" t="s">
        <v>363</v>
      </c>
      <c r="I176" s="202" t="s">
        <v>529</v>
      </c>
      <c r="J176" s="125" t="s">
        <v>243</v>
      </c>
      <c r="K176" s="126"/>
      <c r="L176" s="88"/>
      <c r="M176" s="88"/>
      <c r="N176" s="126"/>
      <c r="O176" s="67">
        <v>6</v>
      </c>
      <c r="P176" s="67"/>
      <c r="Q176" s="67">
        <v>1</v>
      </c>
      <c r="R176" s="66"/>
      <c r="S176" s="67">
        <v>6</v>
      </c>
      <c r="T176" s="67"/>
      <c r="U176" s="67">
        <v>0</v>
      </c>
      <c r="V176" s="67"/>
      <c r="W176" s="67">
        <v>1</v>
      </c>
      <c r="X176" s="67"/>
      <c r="Y176" s="67">
        <v>6</v>
      </c>
      <c r="Z176" s="67"/>
      <c r="AA176" s="66">
        <v>0</v>
      </c>
      <c r="AB176" s="66"/>
      <c r="AC176" s="66">
        <v>1</v>
      </c>
      <c r="AD176" s="66"/>
      <c r="AE176" s="66">
        <v>1</v>
      </c>
      <c r="AF176" s="66"/>
      <c r="AG176" s="67">
        <v>0</v>
      </c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</row>
    <row r="177" spans="1:50" s="62" customFormat="1" ht="15" customHeight="1" x14ac:dyDescent="0.2">
      <c r="A177" s="118"/>
      <c r="B177" s="64" t="s">
        <v>337</v>
      </c>
      <c r="C177" s="64" t="s">
        <v>514</v>
      </c>
      <c r="D177" s="73" t="s">
        <v>145</v>
      </c>
      <c r="E177" s="73" t="s">
        <v>146</v>
      </c>
      <c r="F177" s="64" t="s">
        <v>128</v>
      </c>
      <c r="G177" s="203" t="s">
        <v>512</v>
      </c>
      <c r="H177" s="148" t="s">
        <v>363</v>
      </c>
      <c r="I177" s="202" t="s">
        <v>528</v>
      </c>
      <c r="J177" s="125" t="s">
        <v>243</v>
      </c>
      <c r="K177" s="126"/>
      <c r="L177" s="88"/>
      <c r="M177" s="88"/>
      <c r="N177" s="126"/>
      <c r="O177" s="66">
        <v>14</v>
      </c>
      <c r="P177" s="125"/>
      <c r="Q177" s="67">
        <v>1</v>
      </c>
      <c r="R177" s="125"/>
      <c r="S177" s="67">
        <v>14</v>
      </c>
      <c r="T177" s="125"/>
      <c r="U177" s="67">
        <v>1</v>
      </c>
      <c r="V177" s="67"/>
      <c r="W177" s="67">
        <v>1</v>
      </c>
      <c r="X177" s="67"/>
      <c r="Y177" s="67">
        <v>14</v>
      </c>
      <c r="Z177" s="125"/>
      <c r="AA177" s="66">
        <v>1</v>
      </c>
      <c r="AB177" s="66"/>
      <c r="AC177" s="66">
        <v>1</v>
      </c>
      <c r="AD177" s="66"/>
      <c r="AE177" s="66">
        <v>1</v>
      </c>
      <c r="AF177" s="125"/>
      <c r="AG177" s="67">
        <v>14</v>
      </c>
      <c r="AH177" s="87"/>
      <c r="AI177" s="67">
        <v>1</v>
      </c>
      <c r="AJ177" s="67"/>
      <c r="AK177" s="67">
        <v>1</v>
      </c>
      <c r="AL177" s="87"/>
      <c r="AM177" s="67">
        <v>1</v>
      </c>
      <c r="AN177" s="87"/>
      <c r="AO177" s="87"/>
      <c r="AP177" s="87"/>
      <c r="AQ177" s="87"/>
      <c r="AR177" s="87"/>
      <c r="AS177" s="87"/>
      <c r="AT177" s="87"/>
      <c r="AU177" s="87"/>
      <c r="AV177" s="87"/>
      <c r="AW177" s="87"/>
      <c r="AX177" s="87"/>
    </row>
    <row r="178" spans="1:50" s="62" customFormat="1" ht="15" customHeight="1" x14ac:dyDescent="0.2">
      <c r="A178" s="69"/>
      <c r="B178" s="69" t="s">
        <v>337</v>
      </c>
      <c r="C178" s="69"/>
      <c r="D178" s="69"/>
      <c r="E178" s="69" t="s">
        <v>354</v>
      </c>
      <c r="F178" s="69"/>
      <c r="G178" s="69"/>
      <c r="H178" s="69"/>
      <c r="I178" s="69"/>
      <c r="J178" s="69"/>
      <c r="K178" s="69"/>
      <c r="L178" s="69"/>
      <c r="M178" s="69"/>
      <c r="N178" s="69"/>
      <c r="O178" s="70">
        <f t="shared" ref="O178:AN178" si="111">SUM(O176:O177)</f>
        <v>20</v>
      </c>
      <c r="P178" s="70">
        <f t="shared" si="111"/>
        <v>0</v>
      </c>
      <c r="Q178" s="70">
        <f t="shared" si="111"/>
        <v>2</v>
      </c>
      <c r="R178" s="70">
        <f t="shared" si="111"/>
        <v>0</v>
      </c>
      <c r="S178" s="70">
        <f t="shared" si="111"/>
        <v>20</v>
      </c>
      <c r="T178" s="70">
        <f t="shared" si="111"/>
        <v>0</v>
      </c>
      <c r="U178" s="70">
        <f t="shared" si="111"/>
        <v>1</v>
      </c>
      <c r="V178" s="70">
        <f t="shared" si="111"/>
        <v>0</v>
      </c>
      <c r="W178" s="70">
        <f t="shared" si="111"/>
        <v>2</v>
      </c>
      <c r="X178" s="70">
        <f t="shared" si="111"/>
        <v>0</v>
      </c>
      <c r="Y178" s="70">
        <f t="shared" si="111"/>
        <v>20</v>
      </c>
      <c r="Z178" s="70">
        <f t="shared" si="111"/>
        <v>0</v>
      </c>
      <c r="AA178" s="70">
        <f t="shared" si="111"/>
        <v>1</v>
      </c>
      <c r="AB178" s="70">
        <f t="shared" si="111"/>
        <v>0</v>
      </c>
      <c r="AC178" s="70">
        <f t="shared" si="111"/>
        <v>2</v>
      </c>
      <c r="AD178" s="70">
        <f t="shared" si="111"/>
        <v>0</v>
      </c>
      <c r="AE178" s="70">
        <f t="shared" si="111"/>
        <v>2</v>
      </c>
      <c r="AF178" s="70">
        <f t="shared" si="111"/>
        <v>0</v>
      </c>
      <c r="AG178" s="70">
        <f t="shared" si="111"/>
        <v>14</v>
      </c>
      <c r="AH178" s="70">
        <f t="shared" si="111"/>
        <v>0</v>
      </c>
      <c r="AI178" s="70">
        <f t="shared" si="111"/>
        <v>1</v>
      </c>
      <c r="AJ178" s="70">
        <f t="shared" si="111"/>
        <v>0</v>
      </c>
      <c r="AK178" s="70">
        <f t="shared" si="111"/>
        <v>1</v>
      </c>
      <c r="AL178" s="70">
        <f t="shared" si="111"/>
        <v>0</v>
      </c>
      <c r="AM178" s="70">
        <f t="shared" si="111"/>
        <v>1</v>
      </c>
      <c r="AN178" s="70">
        <f t="shared" si="111"/>
        <v>0</v>
      </c>
      <c r="AO178" s="70">
        <f t="shared" ref="AO178:AX178" si="112">SUM(AO176:AO177)</f>
        <v>0</v>
      </c>
      <c r="AP178" s="70">
        <f t="shared" si="112"/>
        <v>0</v>
      </c>
      <c r="AQ178" s="70">
        <f t="shared" ref="AQ178:AR178" si="113">SUM(AQ176:AQ177)</f>
        <v>0</v>
      </c>
      <c r="AR178" s="70">
        <f t="shared" si="113"/>
        <v>0</v>
      </c>
      <c r="AS178" s="70"/>
      <c r="AT178" s="70"/>
      <c r="AU178" s="70">
        <f t="shared" si="112"/>
        <v>0</v>
      </c>
      <c r="AV178" s="70">
        <f t="shared" si="112"/>
        <v>0</v>
      </c>
      <c r="AW178" s="70">
        <f t="shared" si="112"/>
        <v>0</v>
      </c>
      <c r="AX178" s="70">
        <f t="shared" si="112"/>
        <v>0</v>
      </c>
    </row>
    <row r="179" spans="1:50" s="62" customFormat="1" ht="15" customHeight="1" x14ac:dyDescent="0.2">
      <c r="A179" s="118"/>
      <c r="B179" s="64"/>
      <c r="C179" s="64"/>
      <c r="D179" s="73"/>
      <c r="E179" s="73"/>
      <c r="F179" s="64"/>
      <c r="G179" s="73"/>
      <c r="H179" s="71"/>
      <c r="I179" s="71"/>
      <c r="J179" s="125"/>
      <c r="K179" s="74">
        <f>SUM(K4:K178)</f>
        <v>340747</v>
      </c>
      <c r="L179" s="88"/>
      <c r="M179" s="88"/>
      <c r="N179" s="126"/>
      <c r="O179" s="125"/>
      <c r="P179" s="125"/>
      <c r="Q179" s="125"/>
      <c r="R179" s="125"/>
      <c r="S179" s="125"/>
      <c r="T179" s="125"/>
      <c r="U179" s="125"/>
      <c r="V179" s="125"/>
      <c r="W179" s="125"/>
      <c r="X179" s="125"/>
      <c r="Y179" s="125"/>
      <c r="Z179" s="125"/>
      <c r="AA179" s="125"/>
      <c r="AB179" s="125"/>
      <c r="AC179" s="125"/>
      <c r="AD179" s="125"/>
      <c r="AE179" s="125"/>
      <c r="AF179" s="125"/>
      <c r="AG179" s="125"/>
      <c r="AH179" s="87"/>
      <c r="AI179" s="87"/>
      <c r="AJ179" s="87"/>
      <c r="AK179" s="87"/>
      <c r="AL179" s="87"/>
      <c r="AM179" s="87"/>
      <c r="AN179" s="87"/>
    </row>
    <row r="180" spans="1:50" s="62" customFormat="1" ht="42.75" x14ac:dyDescent="0.2">
      <c r="A180" s="81"/>
      <c r="B180" s="66"/>
      <c r="C180" s="72"/>
      <c r="D180" s="73"/>
      <c r="E180" s="77"/>
      <c r="F180" s="66"/>
      <c r="G180" s="66"/>
      <c r="H180" s="66"/>
      <c r="I180" s="66"/>
      <c r="J180" s="66"/>
      <c r="K180" s="74"/>
      <c r="L180" s="77"/>
      <c r="M180" s="77"/>
      <c r="N180" s="74"/>
      <c r="O180" s="66" t="s">
        <v>120</v>
      </c>
      <c r="P180" s="66"/>
      <c r="Q180" s="66" t="s">
        <v>116</v>
      </c>
      <c r="R180" s="66"/>
      <c r="S180" s="66" t="s">
        <v>120</v>
      </c>
      <c r="T180" s="66"/>
      <c r="U180" s="66" t="s">
        <v>116</v>
      </c>
      <c r="V180" s="66"/>
      <c r="W180" s="66" t="s">
        <v>111</v>
      </c>
      <c r="X180" s="67"/>
      <c r="Y180" s="66" t="s">
        <v>120</v>
      </c>
      <c r="Z180" s="66"/>
      <c r="AA180" s="66" t="s">
        <v>116</v>
      </c>
      <c r="AB180" s="66"/>
      <c r="AC180" s="66" t="s">
        <v>523</v>
      </c>
      <c r="AD180" s="67"/>
      <c r="AE180" s="66" t="s">
        <v>524</v>
      </c>
      <c r="AF180" s="67"/>
      <c r="AG180" s="66" t="s">
        <v>515</v>
      </c>
      <c r="AH180" s="66"/>
      <c r="AI180" s="66" t="s">
        <v>111</v>
      </c>
      <c r="AJ180" s="66"/>
      <c r="AK180" s="66" t="s">
        <v>116</v>
      </c>
      <c r="AL180" s="66"/>
      <c r="AM180" s="66" t="s">
        <v>117</v>
      </c>
      <c r="AN180" s="66"/>
      <c r="AO180" s="87"/>
      <c r="AP180" s="87"/>
      <c r="AQ180" s="87"/>
      <c r="AR180" s="87"/>
      <c r="AS180" s="87"/>
      <c r="AT180" s="87"/>
      <c r="AU180" s="87"/>
      <c r="AV180" s="87"/>
      <c r="AW180" s="87"/>
      <c r="AX180" s="87"/>
    </row>
    <row r="181" spans="1:50" ht="14.1" customHeight="1" x14ac:dyDescent="0.2">
      <c r="O181" s="97">
        <f xml:space="preserve"> SUM(O5:O178)/2</f>
        <v>1511</v>
      </c>
      <c r="Q181" s="97">
        <f xml:space="preserve"> SUM(Q5:Q178)/2</f>
        <v>100</v>
      </c>
      <c r="S181" s="97">
        <f xml:space="preserve"> SUM(S5:S178)/2</f>
        <v>1511</v>
      </c>
      <c r="U181" s="97">
        <f xml:space="preserve"> SUM(U5:U178)/2</f>
        <v>90</v>
      </c>
      <c r="W181" s="97">
        <f xml:space="preserve"> SUM(W5:W178)/2</f>
        <v>91</v>
      </c>
      <c r="Y181" s="97">
        <f xml:space="preserve"> SUM(Y5:Y178)/2</f>
        <v>1511</v>
      </c>
      <c r="AA181" s="97">
        <f xml:space="preserve"> SUM(AA5:AA178)/2</f>
        <v>109</v>
      </c>
      <c r="AC181" s="97">
        <f xml:space="preserve"> SUM(AC5:AC178)/2</f>
        <v>110</v>
      </c>
      <c r="AE181" s="97">
        <f xml:space="preserve"> SUM(AE5:AE178)/2</f>
        <v>110</v>
      </c>
      <c r="AG181" s="97">
        <f xml:space="preserve"> SUM(AG5:AG178)/2</f>
        <v>1393</v>
      </c>
      <c r="AI181" s="97">
        <f xml:space="preserve"> SUM(AI5:AI178)/2</f>
        <v>81</v>
      </c>
      <c r="AK181" s="97">
        <f xml:space="preserve"> SUM(AK5:AK178)/2</f>
        <v>80</v>
      </c>
      <c r="AM181" s="97">
        <f xml:space="preserve"> SUM(AM5:AM178)/2</f>
        <v>80</v>
      </c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</row>
    <row r="182" spans="1:50" ht="14.1" customHeight="1" thickBot="1" x14ac:dyDescent="0.25">
      <c r="O182" s="106">
        <f>Q181</f>
        <v>100</v>
      </c>
      <c r="Q182" s="45"/>
      <c r="S182" s="106">
        <f>U181</f>
        <v>90</v>
      </c>
      <c r="U182" s="45"/>
      <c r="Y182" s="106">
        <f>AA181</f>
        <v>109</v>
      </c>
      <c r="AA182" s="45"/>
      <c r="AG182" s="11">
        <f>AK181</f>
        <v>80</v>
      </c>
      <c r="AI182" s="45"/>
    </row>
    <row r="183" spans="1:50" ht="14.1" customHeight="1" thickTop="1" thickBot="1" x14ac:dyDescent="0.25">
      <c r="D183" s="3"/>
      <c r="G183" s="3" t="s">
        <v>363</v>
      </c>
      <c r="H183" s="3">
        <f>COUNTIF(H4:H178, "NAWQA")</f>
        <v>71</v>
      </c>
      <c r="O183" s="11">
        <f>SUM(O181:O182)</f>
        <v>1611</v>
      </c>
      <c r="Q183" s="11">
        <f>SUM(Q181:Q182)</f>
        <v>100</v>
      </c>
      <c r="S183" s="11">
        <f>SUM(S181:S182)</f>
        <v>1601</v>
      </c>
      <c r="U183" s="11">
        <f>SUM(U181:U182)</f>
        <v>90</v>
      </c>
      <c r="Y183" s="11">
        <f>SUM(Y181:Y182)</f>
        <v>1620</v>
      </c>
      <c r="AA183" s="11">
        <f>SUM(AA181:AA182)</f>
        <v>109</v>
      </c>
      <c r="AC183" s="307" t="s">
        <v>535</v>
      </c>
      <c r="AD183" s="307"/>
      <c r="AE183" s="307"/>
      <c r="AF183" s="307"/>
      <c r="AG183" s="45">
        <f>AM181</f>
        <v>80</v>
      </c>
      <c r="AI183" s="11">
        <f>SUM(AI181:AI182)</f>
        <v>81</v>
      </c>
    </row>
    <row r="184" spans="1:50" ht="14.1" customHeight="1" thickTop="1" x14ac:dyDescent="0.2">
      <c r="G184" s="3" t="s">
        <v>361</v>
      </c>
      <c r="H184" s="3">
        <f>COUNTIF(H4:H179, "NASQAN")</f>
        <v>26</v>
      </c>
      <c r="AC184" s="307"/>
      <c r="AD184" s="307"/>
      <c r="AE184" s="307"/>
      <c r="AF184" s="307"/>
      <c r="AG184" s="11">
        <f>SUM(AG181:AG183)</f>
        <v>1553</v>
      </c>
    </row>
    <row r="185" spans="1:50" ht="14.1" customHeight="1" x14ac:dyDescent="0.2">
      <c r="A185" s="2"/>
      <c r="B185" s="2"/>
      <c r="C185" s="2"/>
      <c r="D185" s="2"/>
      <c r="E185" s="2"/>
      <c r="F185" s="2"/>
      <c r="G185" s="11" t="s">
        <v>357</v>
      </c>
      <c r="H185" s="3">
        <f>COUNTIF(H5:H180, "NMN")</f>
        <v>4</v>
      </c>
      <c r="J185" s="2"/>
      <c r="K185" s="2"/>
      <c r="L185" s="2"/>
      <c r="M185" s="2"/>
      <c r="N185" s="29" t="s">
        <v>121</v>
      </c>
      <c r="O185" s="195">
        <f>100*(Q181)/(O181)</f>
        <v>6.6181336863004629</v>
      </c>
      <c r="S185" s="195">
        <f>100*(W181+U181)/(S181)</f>
        <v>11.978821972203839</v>
      </c>
      <c r="Y185" s="195">
        <f>100*(AC181+AA181)/(Y181)</f>
        <v>14.493712772998014</v>
      </c>
      <c r="AG185" s="195">
        <f>100*(AK181+AI181+AM181)/(AG181)</f>
        <v>17.300789662598707</v>
      </c>
      <c r="AL185" s="2"/>
      <c r="AM185" s="2"/>
      <c r="AN185" s="2"/>
    </row>
    <row r="186" spans="1:50" ht="14.1" customHeight="1" x14ac:dyDescent="0.2">
      <c r="A186" s="2"/>
      <c r="B186" s="2"/>
      <c r="C186" s="2"/>
      <c r="D186" s="2"/>
      <c r="E186" s="2"/>
      <c r="F186" s="2"/>
      <c r="G186" s="11" t="s">
        <v>352</v>
      </c>
      <c r="H186" s="3">
        <f>COUNTIF(G5:G181, "Agriculture")</f>
        <v>10</v>
      </c>
      <c r="J186" s="2"/>
      <c r="K186" s="2"/>
      <c r="L186" s="2"/>
      <c r="M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</row>
    <row r="187" spans="1:50" ht="14.1" customHeight="1" x14ac:dyDescent="0.2">
      <c r="A187" s="2"/>
      <c r="B187" s="2"/>
      <c r="C187" s="2"/>
      <c r="D187" s="2"/>
      <c r="E187" s="2"/>
      <c r="F187" s="2"/>
      <c r="G187" s="11" t="s">
        <v>242</v>
      </c>
      <c r="H187" s="3">
        <f>COUNTIF(G5:G178, "Urban")</f>
        <v>10</v>
      </c>
      <c r="J187" s="2"/>
      <c r="K187" s="2"/>
      <c r="L187" s="2"/>
      <c r="M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</row>
    <row r="188" spans="1:50" ht="14.1" customHeight="1" x14ac:dyDescent="0.2">
      <c r="A188" s="2"/>
      <c r="B188" s="2"/>
      <c r="C188" s="2"/>
      <c r="D188" s="2"/>
      <c r="E188" s="2"/>
      <c r="F188" s="2"/>
      <c r="G188" s="11" t="s">
        <v>151</v>
      </c>
      <c r="H188" s="3">
        <f>COUNTIF(G5:G178, "Reference")</f>
        <v>20</v>
      </c>
      <c r="J188" s="2"/>
      <c r="K188" s="2"/>
      <c r="L188" s="2"/>
      <c r="M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</row>
    <row r="189" spans="1:50" ht="14.1" customHeight="1" x14ac:dyDescent="0.2">
      <c r="A189" s="2"/>
      <c r="B189" s="2"/>
      <c r="C189" s="2"/>
      <c r="D189" s="2"/>
      <c r="E189" s="2"/>
      <c r="F189" s="2"/>
      <c r="G189" s="11" t="s">
        <v>356</v>
      </c>
      <c r="H189" s="3">
        <f>COUNTIF(G5:G184, "Large River")</f>
        <v>0</v>
      </c>
      <c r="J189" s="2"/>
      <c r="K189" s="2"/>
      <c r="L189" s="2"/>
      <c r="M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</row>
    <row r="190" spans="1:50" ht="14.1" customHeight="1" x14ac:dyDescent="0.2">
      <c r="A190" s="2"/>
      <c r="B190" s="2"/>
      <c r="C190" s="2"/>
      <c r="D190" s="2"/>
      <c r="E190" s="2"/>
      <c r="F190" s="2"/>
      <c r="G190" s="2"/>
      <c r="H190" s="11"/>
      <c r="I190" s="11"/>
      <c r="J190" s="2"/>
      <c r="K190" s="2"/>
      <c r="L190" s="2"/>
      <c r="M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</row>
    <row r="191" spans="1:50" ht="14.1" customHeight="1" x14ac:dyDescent="0.2">
      <c r="A191" s="2"/>
      <c r="B191" s="2"/>
      <c r="C191" s="2"/>
      <c r="D191" s="2"/>
      <c r="E191" s="2"/>
      <c r="F191" s="2"/>
      <c r="G191" s="2"/>
      <c r="H191" s="11"/>
      <c r="I191" s="11"/>
      <c r="J191" s="2"/>
      <c r="K191" s="2"/>
      <c r="L191" s="2"/>
      <c r="M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</row>
    <row r="192" spans="1:50" ht="14.1" customHeight="1" x14ac:dyDescent="0.2">
      <c r="A192" s="2"/>
      <c r="B192" s="2"/>
      <c r="C192" s="2"/>
      <c r="D192" s="2"/>
      <c r="E192" s="2"/>
      <c r="F192" s="2"/>
      <c r="G192" s="2"/>
      <c r="H192" s="11"/>
      <c r="I192" s="11"/>
      <c r="J192" s="2"/>
      <c r="K192" s="2"/>
      <c r="L192" s="2"/>
      <c r="M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</row>
    <row r="193" spans="1:50" ht="14.1" customHeight="1" x14ac:dyDescent="0.2">
      <c r="A193" s="2"/>
      <c r="B193" s="2"/>
      <c r="C193" s="2"/>
      <c r="D193" s="2"/>
      <c r="E193" s="2"/>
      <c r="F193" s="2"/>
      <c r="G193" s="2"/>
      <c r="H193" s="11"/>
      <c r="I193" s="11"/>
      <c r="J193" s="2"/>
      <c r="K193" s="2"/>
      <c r="L193" s="2"/>
      <c r="M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</row>
    <row r="194" spans="1:50" ht="14.1" customHeight="1" x14ac:dyDescent="0.2">
      <c r="A194" s="2"/>
      <c r="B194" s="2"/>
      <c r="C194" s="2"/>
      <c r="D194" s="2"/>
      <c r="E194" s="2"/>
      <c r="F194" s="2"/>
      <c r="G194" s="2"/>
      <c r="H194" s="11"/>
      <c r="I194" s="11"/>
      <c r="J194" s="2"/>
      <c r="K194" s="2"/>
      <c r="L194" s="2"/>
      <c r="M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</row>
    <row r="195" spans="1:50" ht="14.1" customHeight="1" x14ac:dyDescent="0.2">
      <c r="A195" s="2"/>
      <c r="B195" s="2"/>
      <c r="C195" s="2"/>
      <c r="D195" s="2"/>
      <c r="E195" s="2"/>
      <c r="F195" s="2"/>
      <c r="G195" s="2"/>
      <c r="H195" s="11"/>
      <c r="I195" s="11"/>
      <c r="J195" s="2"/>
      <c r="K195" s="2"/>
      <c r="L195" s="2"/>
      <c r="M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</row>
    <row r="196" spans="1:50" ht="14.1" customHeight="1" x14ac:dyDescent="0.2">
      <c r="A196" s="2"/>
      <c r="B196" s="2"/>
      <c r="C196" s="2"/>
      <c r="D196" s="2"/>
      <c r="E196" s="2"/>
      <c r="F196" s="2"/>
      <c r="G196" s="2"/>
      <c r="H196" s="11"/>
      <c r="I196" s="11"/>
      <c r="J196" s="2"/>
      <c r="K196" s="2"/>
      <c r="L196" s="2"/>
      <c r="M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</row>
    <row r="197" spans="1:50" ht="14.1" customHeight="1" x14ac:dyDescent="0.2">
      <c r="A197" s="2"/>
      <c r="B197" s="2"/>
      <c r="C197" s="2"/>
      <c r="D197" s="2"/>
      <c r="E197" s="2"/>
      <c r="F197" s="2"/>
      <c r="G197" s="2"/>
      <c r="H197" s="11"/>
      <c r="I197" s="11"/>
      <c r="J197" s="2"/>
      <c r="K197" s="2"/>
      <c r="L197" s="2"/>
      <c r="M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</row>
    <row r="198" spans="1:50" ht="14.1" customHeight="1" x14ac:dyDescent="0.2">
      <c r="A198" s="2"/>
      <c r="B198" s="2"/>
      <c r="C198" s="2"/>
      <c r="D198" s="2"/>
      <c r="E198" s="2"/>
      <c r="F198" s="2"/>
      <c r="G198" s="2"/>
      <c r="H198" s="11"/>
      <c r="I198" s="11"/>
      <c r="J198" s="2"/>
      <c r="K198" s="2"/>
      <c r="L198" s="2"/>
      <c r="M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</row>
    <row r="199" spans="1:50" ht="14.1" customHeight="1" x14ac:dyDescent="0.2">
      <c r="A199" s="2"/>
      <c r="B199" s="2"/>
      <c r="C199" s="2"/>
      <c r="D199" s="2"/>
      <c r="E199" s="2"/>
      <c r="F199" s="2"/>
      <c r="G199" s="2"/>
      <c r="H199" s="11"/>
      <c r="I199" s="11"/>
      <c r="J199" s="2"/>
      <c r="K199" s="2"/>
      <c r="L199" s="2"/>
      <c r="M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</row>
    <row r="200" spans="1:50" ht="14.1" customHeight="1" x14ac:dyDescent="0.2">
      <c r="A200" s="2"/>
      <c r="B200" s="2"/>
      <c r="C200" s="2"/>
      <c r="D200" s="2"/>
      <c r="E200" s="2"/>
      <c r="F200" s="2"/>
      <c r="G200" s="2"/>
      <c r="H200" s="11"/>
      <c r="I200" s="11"/>
      <c r="J200" s="2"/>
      <c r="K200" s="2"/>
      <c r="L200" s="2"/>
      <c r="M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</row>
    <row r="201" spans="1:50" ht="14.1" customHeight="1" x14ac:dyDescent="0.2">
      <c r="A201" s="2"/>
      <c r="B201" s="2"/>
      <c r="C201" s="2"/>
      <c r="D201" s="2"/>
      <c r="E201" s="2"/>
      <c r="F201" s="2"/>
      <c r="G201" s="2"/>
      <c r="H201" s="11"/>
      <c r="I201" s="11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</row>
    <row r="202" spans="1:50" ht="14.1" customHeight="1" x14ac:dyDescent="0.2">
      <c r="AO202" s="2"/>
      <c r="AP202" s="2"/>
      <c r="AQ202" s="2"/>
      <c r="AR202" s="2"/>
      <c r="AS202" s="2"/>
      <c r="AT202" s="2"/>
      <c r="AU202" s="2"/>
      <c r="AV202" s="2"/>
      <c r="AW202" s="2"/>
      <c r="AX202" s="2"/>
    </row>
  </sheetData>
  <sortState ref="A4:BO75">
    <sortCondition ref="B4:B75"/>
  </sortState>
  <mergeCells count="23">
    <mergeCell ref="AC183:AF184"/>
    <mergeCell ref="AZ1:AZ2"/>
    <mergeCell ref="AE1:AF1"/>
    <mergeCell ref="AC1:AD1"/>
    <mergeCell ref="AG1:AN1"/>
    <mergeCell ref="AY1:AY2"/>
    <mergeCell ref="AO1:AP1"/>
    <mergeCell ref="AU1:AV1"/>
    <mergeCell ref="AW1:AX1"/>
    <mergeCell ref="AQ1:AR1"/>
    <mergeCell ref="AS1:AT1"/>
    <mergeCell ref="A1:A2"/>
    <mergeCell ref="B1:B2"/>
    <mergeCell ref="C1:C2"/>
    <mergeCell ref="Y1:AB1"/>
    <mergeCell ref="D1:E1"/>
    <mergeCell ref="L1:N1"/>
    <mergeCell ref="H1:H2"/>
    <mergeCell ref="F1:F2"/>
    <mergeCell ref="G1:G2"/>
    <mergeCell ref="J1:K1"/>
    <mergeCell ref="S1:X1"/>
    <mergeCell ref="I1:I2"/>
  </mergeCells>
  <phoneticPr fontId="0" type="noConversion"/>
  <printOptions headings="1" gridLines="1"/>
  <pageMargins left="0.2" right="0.21" top="0.26" bottom="0.45" header="0.18" footer="0.2"/>
  <pageSetup scale="65" pageOrder="overThenDown" orientation="landscape" r:id="rId1"/>
  <headerFooter alignWithMargins="0">
    <oddFooter>&amp;L&amp;F, &amp;A&amp;C&amp;D&amp;R&amp;P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O51"/>
  <sheetViews>
    <sheetView zoomScale="75" workbookViewId="0">
      <pane xSplit="4" ySplit="4" topLeftCell="Y29" activePane="bottomRight" state="frozen"/>
      <selection pane="topRight" activeCell="G1" sqref="G1"/>
      <selection pane="bottomLeft" activeCell="A5" sqref="A5"/>
      <selection pane="bottomRight" activeCell="AD31" sqref="AD31"/>
    </sheetView>
  </sheetViews>
  <sheetFormatPr defaultRowHeight="14.25" x14ac:dyDescent="0.2"/>
  <cols>
    <col min="1" max="1" width="15.140625" customWidth="1"/>
    <col min="3" max="3" width="21.140625" customWidth="1"/>
    <col min="4" max="4" width="49.7109375" customWidth="1"/>
    <col min="5" max="5" width="21.42578125" customWidth="1"/>
    <col min="7" max="7" width="13.7109375" customWidth="1"/>
    <col min="8" max="8" width="33.7109375" customWidth="1"/>
    <col min="9" max="9" width="9.7109375" customWidth="1"/>
    <col min="10" max="10" width="12.42578125" customWidth="1"/>
    <col min="17" max="17" width="10.28515625" customWidth="1"/>
    <col min="18" max="18" width="14.140625" customWidth="1"/>
    <col min="20" max="20" width="10.7109375" customWidth="1"/>
    <col min="21" max="21" width="14.5703125" customWidth="1"/>
    <col min="23" max="23" width="11.140625" customWidth="1"/>
    <col min="24" max="24" width="13.7109375" customWidth="1"/>
    <col min="26" max="26" width="10.42578125" customWidth="1"/>
    <col min="27" max="27" width="14.7109375" customWidth="1"/>
    <col min="31" max="31" width="13.140625" customWidth="1"/>
    <col min="32" max="32" width="10.5703125" customWidth="1"/>
    <col min="33" max="33" width="14.5703125" customWidth="1"/>
    <col min="37" max="37" width="10.42578125" customWidth="1"/>
    <col min="38" max="38" width="14.7109375" customWidth="1"/>
    <col min="41" max="41" width="80.85546875" customWidth="1"/>
  </cols>
  <sheetData>
    <row r="1" spans="1:41" ht="39" customHeight="1" x14ac:dyDescent="0.2">
      <c r="A1" s="313" t="s">
        <v>420</v>
      </c>
      <c r="B1" s="329" t="s">
        <v>327</v>
      </c>
      <c r="C1" s="330">
        <v>41497</v>
      </c>
      <c r="D1" s="331"/>
      <c r="E1" s="218"/>
      <c r="F1" s="218"/>
      <c r="G1" s="332" t="s">
        <v>132</v>
      </c>
      <c r="H1" s="333" t="s">
        <v>133</v>
      </c>
      <c r="I1" s="328" t="s">
        <v>421</v>
      </c>
      <c r="J1" s="336" t="s">
        <v>422</v>
      </c>
      <c r="K1" s="337" t="s">
        <v>150</v>
      </c>
      <c r="L1" s="328" t="s">
        <v>0</v>
      </c>
      <c r="M1" s="338" t="s">
        <v>445</v>
      </c>
      <c r="N1" s="339" t="s">
        <v>90</v>
      </c>
      <c r="O1" s="340" t="s">
        <v>6</v>
      </c>
      <c r="P1" s="341"/>
      <c r="Q1" s="344" t="s">
        <v>7</v>
      </c>
      <c r="R1" s="345"/>
      <c r="S1" s="377" t="s">
        <v>563</v>
      </c>
      <c r="T1" s="344" t="s">
        <v>8</v>
      </c>
      <c r="U1" s="345"/>
      <c r="V1" s="377" t="s">
        <v>563</v>
      </c>
      <c r="W1" s="344" t="s">
        <v>9</v>
      </c>
      <c r="X1" s="345"/>
      <c r="Y1" s="377" t="s">
        <v>563</v>
      </c>
      <c r="Z1" s="356" t="s">
        <v>492</v>
      </c>
      <c r="AA1" s="357"/>
      <c r="AB1" s="377" t="s">
        <v>563</v>
      </c>
      <c r="AC1" s="358" t="s">
        <v>237</v>
      </c>
      <c r="AD1" s="359"/>
      <c r="AE1" s="359"/>
      <c r="AF1" s="359"/>
      <c r="AG1" s="359"/>
      <c r="AH1" s="377" t="s">
        <v>563</v>
      </c>
      <c r="AI1" s="360" t="s">
        <v>236</v>
      </c>
      <c r="AJ1" s="361"/>
      <c r="AK1" s="361"/>
      <c r="AL1" s="361"/>
      <c r="AM1" s="378" t="s">
        <v>563</v>
      </c>
      <c r="AN1" s="377" t="s">
        <v>564</v>
      </c>
      <c r="AO1" s="219" t="s">
        <v>92</v>
      </c>
    </row>
    <row r="2" spans="1:41" ht="35.25" customHeight="1" x14ac:dyDescent="0.2">
      <c r="A2" s="313"/>
      <c r="B2" s="329"/>
      <c r="C2" s="354" t="s">
        <v>14</v>
      </c>
      <c r="D2" s="333" t="s">
        <v>74</v>
      </c>
      <c r="E2" s="355" t="s">
        <v>565</v>
      </c>
      <c r="F2" s="355" t="s">
        <v>566</v>
      </c>
      <c r="G2" s="332"/>
      <c r="H2" s="333"/>
      <c r="I2" s="328"/>
      <c r="J2" s="336"/>
      <c r="K2" s="337"/>
      <c r="L2" s="328"/>
      <c r="M2" s="338"/>
      <c r="N2" s="339"/>
      <c r="O2" s="342"/>
      <c r="P2" s="343"/>
      <c r="Q2" s="346" t="s">
        <v>11</v>
      </c>
      <c r="R2" s="334" t="s">
        <v>595</v>
      </c>
      <c r="S2" s="377"/>
      <c r="T2" s="346" t="s">
        <v>11</v>
      </c>
      <c r="U2" s="334" t="s">
        <v>446</v>
      </c>
      <c r="V2" s="377"/>
      <c r="W2" s="346" t="s">
        <v>11</v>
      </c>
      <c r="X2" s="334" t="s">
        <v>446</v>
      </c>
      <c r="Y2" s="377"/>
      <c r="Z2" s="346" t="s">
        <v>11</v>
      </c>
      <c r="AA2" s="334" t="s">
        <v>446</v>
      </c>
      <c r="AB2" s="377"/>
      <c r="AC2" s="348" t="s">
        <v>155</v>
      </c>
      <c r="AD2" s="349"/>
      <c r="AE2" s="350" t="s">
        <v>156</v>
      </c>
      <c r="AF2" s="362" t="s">
        <v>11</v>
      </c>
      <c r="AG2" s="364" t="s">
        <v>446</v>
      </c>
      <c r="AH2" s="377"/>
      <c r="AI2" s="366" t="s">
        <v>155</v>
      </c>
      <c r="AJ2" s="367"/>
      <c r="AK2" s="368" t="s">
        <v>11</v>
      </c>
      <c r="AL2" s="370" t="s">
        <v>446</v>
      </c>
      <c r="AM2" s="378"/>
      <c r="AN2" s="377"/>
      <c r="AO2" s="219"/>
    </row>
    <row r="3" spans="1:41" ht="31.5" customHeight="1" x14ac:dyDescent="0.2">
      <c r="A3" s="313"/>
      <c r="B3" s="329"/>
      <c r="C3" s="354"/>
      <c r="D3" s="333"/>
      <c r="E3" s="355"/>
      <c r="F3" s="355"/>
      <c r="G3" s="332"/>
      <c r="H3" s="333"/>
      <c r="I3" s="328"/>
      <c r="J3" s="336"/>
      <c r="K3" s="337"/>
      <c r="L3" s="328"/>
      <c r="M3" s="338"/>
      <c r="N3" s="339"/>
      <c r="O3" s="283" t="s">
        <v>494</v>
      </c>
      <c r="P3" s="284" t="s">
        <v>493</v>
      </c>
      <c r="Q3" s="347"/>
      <c r="R3" s="335" t="s">
        <v>12</v>
      </c>
      <c r="S3" s="377"/>
      <c r="T3" s="347"/>
      <c r="U3" s="335" t="s">
        <v>12</v>
      </c>
      <c r="V3" s="377"/>
      <c r="W3" s="347"/>
      <c r="X3" s="335" t="s">
        <v>12</v>
      </c>
      <c r="Y3" s="377"/>
      <c r="Z3" s="347"/>
      <c r="AA3" s="335" t="s">
        <v>12</v>
      </c>
      <c r="AB3" s="377"/>
      <c r="AC3" s="222" t="s">
        <v>494</v>
      </c>
      <c r="AD3" s="223" t="s">
        <v>493</v>
      </c>
      <c r="AE3" s="351"/>
      <c r="AF3" s="363"/>
      <c r="AG3" s="365"/>
      <c r="AH3" s="377"/>
      <c r="AI3" s="224" t="s">
        <v>494</v>
      </c>
      <c r="AJ3" s="225" t="s">
        <v>493</v>
      </c>
      <c r="AK3" s="369"/>
      <c r="AL3" s="371"/>
      <c r="AM3" s="378"/>
      <c r="AN3" s="377"/>
      <c r="AO3" s="219"/>
    </row>
    <row r="4" spans="1:41" ht="11.25" customHeight="1" x14ac:dyDescent="0.2">
      <c r="A4" s="226"/>
      <c r="B4" s="226"/>
      <c r="C4" s="227"/>
      <c r="D4" s="228"/>
      <c r="E4" s="228"/>
      <c r="F4" s="228"/>
      <c r="G4" s="229"/>
      <c r="H4" s="227"/>
      <c r="I4" s="230"/>
      <c r="J4" s="230"/>
      <c r="K4" s="231"/>
      <c r="L4" s="232"/>
      <c r="M4" s="233"/>
      <c r="N4" s="234"/>
      <c r="O4" s="235"/>
      <c r="P4" s="236"/>
      <c r="Q4" s="237"/>
      <c r="R4" s="238"/>
      <c r="S4" s="239"/>
      <c r="T4" s="238"/>
      <c r="U4" s="238"/>
      <c r="V4" s="239"/>
      <c r="W4" s="238"/>
      <c r="X4" s="238"/>
      <c r="Y4" s="239"/>
      <c r="Z4" s="238"/>
      <c r="AA4" s="238"/>
      <c r="AB4" s="239"/>
      <c r="AC4" s="238"/>
      <c r="AD4" s="238"/>
      <c r="AE4" s="239"/>
      <c r="AF4" s="238"/>
      <c r="AG4" s="238"/>
      <c r="AH4" s="239"/>
      <c r="AI4" s="238"/>
      <c r="AJ4" s="238"/>
      <c r="AK4" s="238"/>
      <c r="AL4" s="238"/>
      <c r="AM4" s="239"/>
      <c r="AN4" s="239"/>
      <c r="AO4" s="238"/>
    </row>
    <row r="5" spans="1:41" ht="28.5" customHeight="1" x14ac:dyDescent="0.2">
      <c r="A5" s="240"/>
      <c r="B5" s="241" t="s">
        <v>341</v>
      </c>
      <c r="C5" s="242" t="s">
        <v>250</v>
      </c>
      <c r="D5" s="242" t="s">
        <v>251</v>
      </c>
      <c r="E5" s="352" t="s">
        <v>567</v>
      </c>
      <c r="F5" s="242" t="s">
        <v>568</v>
      </c>
      <c r="G5" s="243"/>
      <c r="H5" s="242"/>
      <c r="I5" s="244" t="s">
        <v>128</v>
      </c>
      <c r="J5" s="245" t="s">
        <v>151</v>
      </c>
      <c r="K5" s="241">
        <v>79</v>
      </c>
      <c r="L5" s="241">
        <v>2014</v>
      </c>
      <c r="M5" s="246" t="s">
        <v>104</v>
      </c>
      <c r="N5" s="246" t="s">
        <v>99</v>
      </c>
      <c r="O5" s="247">
        <v>41944</v>
      </c>
      <c r="P5" s="247">
        <v>41988</v>
      </c>
      <c r="Q5" s="246">
        <v>1</v>
      </c>
      <c r="R5" s="248"/>
      <c r="S5" s="379" t="str">
        <f>IF(Q5&gt;0,IF(R5&lt;($O5-7),"EARLY",IF(R5&gt;N($P5+7),"LATE","")),"")</f>
        <v>EARLY</v>
      </c>
      <c r="T5" s="246">
        <v>0</v>
      </c>
      <c r="U5" s="248"/>
      <c r="V5" s="379" t="str">
        <f>IF(T5&gt;0,IF(U5&lt;($O5-7),"EARLY",IF(U5&gt;N($P5+7),"LATE","")),"")</f>
        <v/>
      </c>
      <c r="W5" s="246">
        <v>1</v>
      </c>
      <c r="X5" s="248"/>
      <c r="Y5" s="379" t="str">
        <f>IF(W5&gt;0,IF(X5&lt;($O5-7),"EARLY",IF(X5&gt;N($P5+7),"LATE","")),"")</f>
        <v>EARLY</v>
      </c>
      <c r="Z5" s="246">
        <v>1</v>
      </c>
      <c r="AA5" s="248"/>
      <c r="AB5" s="379" t="str">
        <f>IF(Z5&gt;0,IF(AA5&lt;($O5-7),"EARLY",IF(AA5&gt;N($P5+7),"LATE","")),"")</f>
        <v>EARLY</v>
      </c>
      <c r="AC5" s="247">
        <v>41944</v>
      </c>
      <c r="AD5" s="247">
        <v>41988</v>
      </c>
      <c r="AE5" s="380"/>
      <c r="AF5" s="246">
        <v>1</v>
      </c>
      <c r="AG5" s="248"/>
      <c r="AH5" s="379" t="str">
        <f>IF(AF5&gt;0,IF(AG5&lt;($AC5-7),"EARLY",IF(AG5&gt;N($AD5+7),"LATE","")),"")</f>
        <v>EARLY</v>
      </c>
      <c r="AI5" s="247">
        <v>41944</v>
      </c>
      <c r="AJ5" s="247">
        <v>41988</v>
      </c>
      <c r="AK5" s="246">
        <v>1</v>
      </c>
      <c r="AL5" s="248"/>
      <c r="AM5" s="379" t="str">
        <f>IF(AK5&gt;0,IF(AL5&lt;($AI5-7),"EARLY",IF(AL5&gt;N($AJ5+7),"LATE","")),"")</f>
        <v>EARLY</v>
      </c>
      <c r="AN5" s="379" t="str">
        <f>IF(OR(S5&lt;&gt;"",V5&lt;&gt;"",Y5&lt;&gt;"",AB5&lt;&gt;"",AH5&lt;&gt;"",AM5&lt;&gt;""),"CHECK","")</f>
        <v>CHECK</v>
      </c>
      <c r="AO5" s="249"/>
    </row>
    <row r="6" spans="1:41" ht="14.25" customHeight="1" x14ac:dyDescent="0.2">
      <c r="A6" s="250"/>
      <c r="B6" s="241" t="s">
        <v>341</v>
      </c>
      <c r="C6" s="242" t="s">
        <v>252</v>
      </c>
      <c r="D6" s="242" t="s">
        <v>253</v>
      </c>
      <c r="E6" s="353"/>
      <c r="F6" s="242" t="s">
        <v>568</v>
      </c>
      <c r="G6" s="243"/>
      <c r="H6" s="242"/>
      <c r="I6" s="244" t="s">
        <v>128</v>
      </c>
      <c r="J6" s="245" t="s">
        <v>151</v>
      </c>
      <c r="K6" s="241">
        <v>23</v>
      </c>
      <c r="L6" s="241">
        <v>2014</v>
      </c>
      <c r="M6" s="246" t="s">
        <v>104</v>
      </c>
      <c r="N6" s="246" t="s">
        <v>99</v>
      </c>
      <c r="O6" s="247">
        <v>41927</v>
      </c>
      <c r="P6" s="247">
        <v>41973</v>
      </c>
      <c r="Q6" s="246">
        <v>1</v>
      </c>
      <c r="R6" s="248"/>
      <c r="S6" s="379" t="str">
        <f t="shared" ref="S6:S43" si="0">IF(Q6&gt;0,IF(R6&lt;($O6-7),"EARLY",IF(R6&gt;N($P6+7),"LATE","")),"")</f>
        <v>EARLY</v>
      </c>
      <c r="T6" s="246">
        <v>0</v>
      </c>
      <c r="U6" s="248"/>
      <c r="V6" s="379" t="str">
        <f t="shared" ref="V6:V43" si="1">IF(T6&gt;0,IF(U6&lt;($O6-7),"EARLY",IF(U6&gt;N($P6+7),"LATE","")),"")</f>
        <v/>
      </c>
      <c r="W6" s="246">
        <v>1</v>
      </c>
      <c r="X6" s="248"/>
      <c r="Y6" s="379" t="str">
        <f t="shared" ref="Y6:Y43" si="2">IF(W6&gt;0,IF(X6&lt;($O6-7),"EARLY",IF(X6&gt;N($P6+7),"LATE","")),"")</f>
        <v>EARLY</v>
      </c>
      <c r="Z6" s="246">
        <v>1</v>
      </c>
      <c r="AA6" s="248"/>
      <c r="AB6" s="379" t="str">
        <f t="shared" ref="AB6:AB43" si="3">IF(Z6&gt;0,IF(AA6&lt;($O6-7),"EARLY",IF(AA6&gt;N($P6+7),"LATE","")),"")</f>
        <v>EARLY</v>
      </c>
      <c r="AC6" s="247">
        <v>41927</v>
      </c>
      <c r="AD6" s="247">
        <v>41973</v>
      </c>
      <c r="AE6" s="380"/>
      <c r="AF6" s="246">
        <v>1</v>
      </c>
      <c r="AG6" s="248"/>
      <c r="AH6" s="379" t="str">
        <f t="shared" ref="AH6:AH43" si="4">IF(AF6&gt;0,IF(AG6&lt;($AC6-7),"EARLY",IF(AG6&gt;N($AD6+7),"LATE","")),"")</f>
        <v>EARLY</v>
      </c>
      <c r="AI6" s="247">
        <v>41927</v>
      </c>
      <c r="AJ6" s="247">
        <v>41973</v>
      </c>
      <c r="AK6" s="246">
        <v>1</v>
      </c>
      <c r="AL6" s="248"/>
      <c r="AM6" s="379" t="str">
        <f t="shared" ref="AM6:AM43" si="5">IF(AK6&gt;0,IF(AL6&lt;($AI6-7),"EARLY",IF(AL6&gt;N($AJ6+7),"LATE","")),"")</f>
        <v>EARLY</v>
      </c>
      <c r="AN6" s="379" t="str">
        <f t="shared" ref="AN6:AN43" si="6">IF(OR(S6&lt;&gt;"",V6&lt;&gt;"",Y6&lt;&gt;"",AB6&lt;&gt;"",AH6&lt;&gt;"",AM6&lt;&gt;""),"CHECK","")</f>
        <v>CHECK</v>
      </c>
      <c r="AO6" s="249" t="s">
        <v>444</v>
      </c>
    </row>
    <row r="7" spans="1:41" x14ac:dyDescent="0.2">
      <c r="A7" s="250"/>
      <c r="B7" s="251" t="s">
        <v>339</v>
      </c>
      <c r="C7" s="252" t="s">
        <v>53</v>
      </c>
      <c r="D7" s="252" t="s">
        <v>85</v>
      </c>
      <c r="E7" s="372" t="s">
        <v>569</v>
      </c>
      <c r="F7" s="252" t="s">
        <v>568</v>
      </c>
      <c r="G7" s="253"/>
      <c r="H7" s="252"/>
      <c r="I7" s="254" t="s">
        <v>128</v>
      </c>
      <c r="J7" s="254" t="s">
        <v>151</v>
      </c>
      <c r="K7" s="251">
        <v>38</v>
      </c>
      <c r="L7" s="255">
        <v>2014</v>
      </c>
      <c r="M7" s="256" t="s">
        <v>104</v>
      </c>
      <c r="N7" s="256" t="s">
        <v>99</v>
      </c>
      <c r="O7" s="257">
        <v>41866</v>
      </c>
      <c r="P7" s="257">
        <v>41912</v>
      </c>
      <c r="Q7" s="256">
        <v>1</v>
      </c>
      <c r="R7" s="258"/>
      <c r="S7" s="379" t="str">
        <f t="shared" si="0"/>
        <v>EARLY</v>
      </c>
      <c r="T7" s="256">
        <v>0</v>
      </c>
      <c r="U7" s="258"/>
      <c r="V7" s="379" t="str">
        <f t="shared" si="1"/>
        <v/>
      </c>
      <c r="W7" s="256">
        <v>1</v>
      </c>
      <c r="X7" s="258"/>
      <c r="Y7" s="379" t="str">
        <f t="shared" si="2"/>
        <v>EARLY</v>
      </c>
      <c r="Z7" s="256">
        <v>1</v>
      </c>
      <c r="AA7" s="258"/>
      <c r="AB7" s="379" t="str">
        <f t="shared" si="3"/>
        <v>EARLY</v>
      </c>
      <c r="AC7" s="257">
        <v>41835</v>
      </c>
      <c r="AD7" s="257">
        <v>41882</v>
      </c>
      <c r="AE7" s="380"/>
      <c r="AF7" s="256">
        <v>1</v>
      </c>
      <c r="AG7" s="258"/>
      <c r="AH7" s="379" t="str">
        <f t="shared" si="4"/>
        <v>EARLY</v>
      </c>
      <c r="AI7" s="257">
        <v>41835</v>
      </c>
      <c r="AJ7" s="257">
        <v>41882</v>
      </c>
      <c r="AK7" s="256">
        <v>1</v>
      </c>
      <c r="AL7" s="258"/>
      <c r="AM7" s="379" t="str">
        <f t="shared" si="5"/>
        <v>EARLY</v>
      </c>
      <c r="AN7" s="379" t="str">
        <f t="shared" si="6"/>
        <v>CHECK</v>
      </c>
      <c r="AO7" s="259"/>
    </row>
    <row r="8" spans="1:41" x14ac:dyDescent="0.2">
      <c r="A8" s="240"/>
      <c r="B8" s="251" t="s">
        <v>339</v>
      </c>
      <c r="C8" s="252" t="s">
        <v>54</v>
      </c>
      <c r="D8" s="252" t="s">
        <v>86</v>
      </c>
      <c r="E8" s="373"/>
      <c r="F8" s="252" t="s">
        <v>568</v>
      </c>
      <c r="G8" s="253"/>
      <c r="H8" s="252"/>
      <c r="I8" s="254" t="s">
        <v>128</v>
      </c>
      <c r="J8" s="254" t="s">
        <v>151</v>
      </c>
      <c r="K8" s="251">
        <v>39</v>
      </c>
      <c r="L8" s="255">
        <v>2014</v>
      </c>
      <c r="M8" s="256" t="s">
        <v>106</v>
      </c>
      <c r="N8" s="256" t="s">
        <v>99</v>
      </c>
      <c r="O8" s="257">
        <v>41866</v>
      </c>
      <c r="P8" s="257">
        <v>41912</v>
      </c>
      <c r="Q8" s="256">
        <v>1</v>
      </c>
      <c r="R8" s="258"/>
      <c r="S8" s="379" t="str">
        <f t="shared" si="0"/>
        <v>EARLY</v>
      </c>
      <c r="T8" s="256">
        <v>0</v>
      </c>
      <c r="U8" s="258"/>
      <c r="V8" s="379" t="str">
        <f t="shared" si="1"/>
        <v/>
      </c>
      <c r="W8" s="256">
        <v>1</v>
      </c>
      <c r="X8" s="258"/>
      <c r="Y8" s="379" t="str">
        <f t="shared" si="2"/>
        <v>EARLY</v>
      </c>
      <c r="Z8" s="256">
        <v>1</v>
      </c>
      <c r="AA8" s="258"/>
      <c r="AB8" s="379" t="str">
        <f t="shared" si="3"/>
        <v>EARLY</v>
      </c>
      <c r="AC8" s="257">
        <v>41835</v>
      </c>
      <c r="AD8" s="257">
        <v>41882</v>
      </c>
      <c r="AE8" s="380"/>
      <c r="AF8" s="256">
        <v>1</v>
      </c>
      <c r="AG8" s="258"/>
      <c r="AH8" s="379" t="str">
        <f t="shared" si="4"/>
        <v>EARLY</v>
      </c>
      <c r="AI8" s="257">
        <v>41835</v>
      </c>
      <c r="AJ8" s="257">
        <v>41882</v>
      </c>
      <c r="AK8" s="256">
        <v>1</v>
      </c>
      <c r="AL8" s="258"/>
      <c r="AM8" s="379" t="str">
        <f t="shared" si="5"/>
        <v>EARLY</v>
      </c>
      <c r="AN8" s="379" t="str">
        <f t="shared" si="6"/>
        <v>CHECK</v>
      </c>
      <c r="AO8" s="259"/>
    </row>
    <row r="9" spans="1:41" x14ac:dyDescent="0.2">
      <c r="A9" s="250"/>
      <c r="B9" s="241" t="s">
        <v>344</v>
      </c>
      <c r="C9" s="242" t="s">
        <v>65</v>
      </c>
      <c r="D9" s="242" t="s">
        <v>66</v>
      </c>
      <c r="E9" s="374" t="s">
        <v>570</v>
      </c>
      <c r="F9" s="280" t="s">
        <v>568</v>
      </c>
      <c r="G9" s="243"/>
      <c r="H9" s="242"/>
      <c r="I9" s="242" t="s">
        <v>128</v>
      </c>
      <c r="J9" s="245" t="s">
        <v>73</v>
      </c>
      <c r="K9" s="241">
        <v>5</v>
      </c>
      <c r="L9" s="241">
        <v>2014</v>
      </c>
      <c r="M9" s="246" t="s">
        <v>104</v>
      </c>
      <c r="N9" s="246" t="s">
        <v>100</v>
      </c>
      <c r="O9" s="247">
        <v>41866</v>
      </c>
      <c r="P9" s="247">
        <v>41912</v>
      </c>
      <c r="Q9" s="246">
        <v>1</v>
      </c>
      <c r="R9" s="248"/>
      <c r="S9" s="379" t="str">
        <f t="shared" si="0"/>
        <v>EARLY</v>
      </c>
      <c r="T9" s="246">
        <v>0</v>
      </c>
      <c r="U9" s="248"/>
      <c r="V9" s="379" t="str">
        <f t="shared" si="1"/>
        <v/>
      </c>
      <c r="W9" s="246">
        <v>1</v>
      </c>
      <c r="X9" s="248"/>
      <c r="Y9" s="379" t="str">
        <f t="shared" si="2"/>
        <v>EARLY</v>
      </c>
      <c r="Z9" s="246">
        <v>1</v>
      </c>
      <c r="AA9" s="248"/>
      <c r="AB9" s="379" t="str">
        <f t="shared" si="3"/>
        <v>EARLY</v>
      </c>
      <c r="AC9" s="247">
        <v>41866</v>
      </c>
      <c r="AD9" s="247">
        <v>41912</v>
      </c>
      <c r="AE9" s="380"/>
      <c r="AF9" s="246">
        <v>1</v>
      </c>
      <c r="AG9" s="248"/>
      <c r="AH9" s="379" t="str">
        <f t="shared" si="4"/>
        <v>EARLY</v>
      </c>
      <c r="AI9" s="247">
        <v>41866</v>
      </c>
      <c r="AJ9" s="247">
        <v>41912</v>
      </c>
      <c r="AK9" s="246">
        <v>1</v>
      </c>
      <c r="AL9" s="248"/>
      <c r="AM9" s="379" t="str">
        <f t="shared" si="5"/>
        <v>EARLY</v>
      </c>
      <c r="AN9" s="379" t="str">
        <f t="shared" si="6"/>
        <v>CHECK</v>
      </c>
      <c r="AO9" s="260"/>
    </row>
    <row r="10" spans="1:41" x14ac:dyDescent="0.2">
      <c r="A10" s="250"/>
      <c r="B10" s="241" t="s">
        <v>344</v>
      </c>
      <c r="C10" s="242" t="s">
        <v>187</v>
      </c>
      <c r="D10" s="242" t="s">
        <v>64</v>
      </c>
      <c r="E10" s="375"/>
      <c r="F10" s="280" t="s">
        <v>568</v>
      </c>
      <c r="G10" s="243"/>
      <c r="H10" s="242"/>
      <c r="I10" s="242" t="s">
        <v>125</v>
      </c>
      <c r="J10" s="245" t="s">
        <v>151</v>
      </c>
      <c r="K10" s="241">
        <v>7</v>
      </c>
      <c r="L10" s="241">
        <v>2014</v>
      </c>
      <c r="M10" s="246" t="s">
        <v>106</v>
      </c>
      <c r="N10" s="246" t="s">
        <v>99</v>
      </c>
      <c r="O10" s="247">
        <v>41866</v>
      </c>
      <c r="P10" s="247">
        <v>41912</v>
      </c>
      <c r="Q10" s="246">
        <v>1</v>
      </c>
      <c r="R10" s="248"/>
      <c r="S10" s="379" t="str">
        <f t="shared" si="0"/>
        <v>EARLY</v>
      </c>
      <c r="T10" s="246">
        <v>0</v>
      </c>
      <c r="U10" s="248"/>
      <c r="V10" s="379" t="str">
        <f t="shared" si="1"/>
        <v/>
      </c>
      <c r="W10" s="246">
        <v>1</v>
      </c>
      <c r="X10" s="248"/>
      <c r="Y10" s="379" t="str">
        <f t="shared" si="2"/>
        <v>EARLY</v>
      </c>
      <c r="Z10" s="246">
        <v>1</v>
      </c>
      <c r="AA10" s="248"/>
      <c r="AB10" s="379" t="str">
        <f t="shared" si="3"/>
        <v>EARLY</v>
      </c>
      <c r="AC10" s="247">
        <v>41866</v>
      </c>
      <c r="AD10" s="247">
        <v>41912</v>
      </c>
      <c r="AE10" s="380"/>
      <c r="AF10" s="246">
        <v>1</v>
      </c>
      <c r="AG10" s="248"/>
      <c r="AH10" s="379" t="str">
        <f t="shared" si="4"/>
        <v>EARLY</v>
      </c>
      <c r="AI10" s="247">
        <v>41866</v>
      </c>
      <c r="AJ10" s="247">
        <v>41912</v>
      </c>
      <c r="AK10" s="246">
        <v>1</v>
      </c>
      <c r="AL10" s="248"/>
      <c r="AM10" s="379" t="str">
        <f t="shared" si="5"/>
        <v>EARLY</v>
      </c>
      <c r="AN10" s="379" t="str">
        <f t="shared" si="6"/>
        <v>CHECK</v>
      </c>
      <c r="AO10" s="260"/>
    </row>
    <row r="11" spans="1:41" ht="28.5" x14ac:dyDescent="0.2">
      <c r="A11" s="250"/>
      <c r="B11" s="241" t="s">
        <v>344</v>
      </c>
      <c r="C11" s="242" t="s">
        <v>571</v>
      </c>
      <c r="D11" s="242" t="s">
        <v>525</v>
      </c>
      <c r="E11" s="376"/>
      <c r="F11" s="280" t="s">
        <v>568</v>
      </c>
      <c r="G11" s="243"/>
      <c r="H11" s="242"/>
      <c r="I11" s="242" t="s">
        <v>125</v>
      </c>
      <c r="J11" s="245" t="s">
        <v>151</v>
      </c>
      <c r="K11" s="241"/>
      <c r="L11" s="241">
        <v>2014</v>
      </c>
      <c r="M11" s="246" t="s">
        <v>104</v>
      </c>
      <c r="N11" s="246" t="s">
        <v>99</v>
      </c>
      <c r="O11" s="247">
        <v>41866</v>
      </c>
      <c r="P11" s="247">
        <v>41912</v>
      </c>
      <c r="Q11" s="246">
        <v>1</v>
      </c>
      <c r="R11" s="248"/>
      <c r="S11" s="379" t="str">
        <f t="shared" si="0"/>
        <v>EARLY</v>
      </c>
      <c r="T11" s="246">
        <v>0</v>
      </c>
      <c r="U11" s="248"/>
      <c r="V11" s="379" t="str">
        <f t="shared" si="1"/>
        <v/>
      </c>
      <c r="W11" s="246">
        <v>1</v>
      </c>
      <c r="X11" s="248"/>
      <c r="Y11" s="379" t="str">
        <f t="shared" si="2"/>
        <v>EARLY</v>
      </c>
      <c r="Z11" s="246">
        <v>1</v>
      </c>
      <c r="AA11" s="248"/>
      <c r="AB11" s="379" t="str">
        <f t="shared" si="3"/>
        <v>EARLY</v>
      </c>
      <c r="AC11" s="247">
        <v>41828</v>
      </c>
      <c r="AD11" s="247">
        <v>41873</v>
      </c>
      <c r="AE11" s="380"/>
      <c r="AF11" s="246">
        <v>1</v>
      </c>
      <c r="AG11" s="248"/>
      <c r="AH11" s="379" t="str">
        <f t="shared" si="4"/>
        <v>EARLY</v>
      </c>
      <c r="AI11" s="247">
        <v>41828</v>
      </c>
      <c r="AJ11" s="247">
        <v>41873</v>
      </c>
      <c r="AK11" s="246">
        <v>1</v>
      </c>
      <c r="AL11" s="248"/>
      <c r="AM11" s="379" t="str">
        <f t="shared" si="5"/>
        <v>EARLY</v>
      </c>
      <c r="AN11" s="379" t="str">
        <f t="shared" si="6"/>
        <v>CHECK</v>
      </c>
      <c r="AO11" s="260"/>
    </row>
    <row r="12" spans="1:41" x14ac:dyDescent="0.2">
      <c r="A12" s="261"/>
      <c r="B12" s="251" t="s">
        <v>336</v>
      </c>
      <c r="C12" s="252" t="s">
        <v>204</v>
      </c>
      <c r="D12" s="252" t="s">
        <v>205</v>
      </c>
      <c r="E12" s="278" t="s">
        <v>572</v>
      </c>
      <c r="F12" s="279" t="s">
        <v>568</v>
      </c>
      <c r="G12" s="253"/>
      <c r="H12" s="252"/>
      <c r="I12" s="252" t="s">
        <v>126</v>
      </c>
      <c r="J12" s="254" t="s">
        <v>242</v>
      </c>
      <c r="K12" s="251">
        <v>25</v>
      </c>
      <c r="L12" s="255">
        <v>2014</v>
      </c>
      <c r="M12" s="256" t="s">
        <v>105</v>
      </c>
      <c r="N12" s="256" t="s">
        <v>99</v>
      </c>
      <c r="O12" s="257">
        <v>41835</v>
      </c>
      <c r="P12" s="257">
        <v>41882</v>
      </c>
      <c r="Q12" s="256">
        <v>1</v>
      </c>
      <c r="R12" s="258"/>
      <c r="S12" s="379" t="str">
        <f t="shared" si="0"/>
        <v>EARLY</v>
      </c>
      <c r="T12" s="256">
        <v>0</v>
      </c>
      <c r="U12" s="258"/>
      <c r="V12" s="379" t="str">
        <f t="shared" si="1"/>
        <v/>
      </c>
      <c r="W12" s="256">
        <v>1</v>
      </c>
      <c r="X12" s="258"/>
      <c r="Y12" s="379" t="str">
        <f t="shared" si="2"/>
        <v>EARLY</v>
      </c>
      <c r="Z12" s="256">
        <v>1</v>
      </c>
      <c r="AA12" s="258"/>
      <c r="AB12" s="379" t="str">
        <f t="shared" si="3"/>
        <v>EARLY</v>
      </c>
      <c r="AC12" s="257">
        <v>41835</v>
      </c>
      <c r="AD12" s="257">
        <v>41882</v>
      </c>
      <c r="AE12" s="380"/>
      <c r="AF12" s="256">
        <v>1</v>
      </c>
      <c r="AG12" s="258"/>
      <c r="AH12" s="379" t="str">
        <f t="shared" si="4"/>
        <v>EARLY</v>
      </c>
      <c r="AI12" s="257">
        <v>41835</v>
      </c>
      <c r="AJ12" s="257">
        <v>41882</v>
      </c>
      <c r="AK12" s="256">
        <v>1</v>
      </c>
      <c r="AL12" s="258"/>
      <c r="AM12" s="379" t="str">
        <f t="shared" si="5"/>
        <v>EARLY</v>
      </c>
      <c r="AN12" s="379" t="str">
        <f t="shared" si="6"/>
        <v>CHECK</v>
      </c>
      <c r="AO12" s="259"/>
    </row>
    <row r="13" spans="1:41" ht="15" customHeight="1" x14ac:dyDescent="0.2">
      <c r="A13" s="250"/>
      <c r="B13" s="241" t="s">
        <v>320</v>
      </c>
      <c r="C13" s="242" t="s">
        <v>33</v>
      </c>
      <c r="D13" s="242" t="s">
        <v>37</v>
      </c>
      <c r="E13" s="352" t="s">
        <v>573</v>
      </c>
      <c r="F13" s="280" t="s">
        <v>568</v>
      </c>
      <c r="G13" s="243" t="s">
        <v>114</v>
      </c>
      <c r="H13" s="242" t="s">
        <v>113</v>
      </c>
      <c r="I13" s="242" t="s">
        <v>128</v>
      </c>
      <c r="J13" s="245" t="s">
        <v>151</v>
      </c>
      <c r="K13" s="241">
        <v>58</v>
      </c>
      <c r="L13" s="241">
        <v>2014</v>
      </c>
      <c r="M13" s="246" t="s">
        <v>104</v>
      </c>
      <c r="N13" s="246" t="s">
        <v>99</v>
      </c>
      <c r="O13" s="247">
        <v>41852</v>
      </c>
      <c r="P13" s="247">
        <v>41897</v>
      </c>
      <c r="Q13" s="246">
        <v>1</v>
      </c>
      <c r="R13" s="248"/>
      <c r="S13" s="379" t="str">
        <f t="shared" si="0"/>
        <v>EARLY</v>
      </c>
      <c r="T13" s="246">
        <v>0</v>
      </c>
      <c r="U13" s="248"/>
      <c r="V13" s="379" t="str">
        <f t="shared" si="1"/>
        <v/>
      </c>
      <c r="W13" s="246">
        <v>1</v>
      </c>
      <c r="X13" s="248"/>
      <c r="Y13" s="379" t="str">
        <f t="shared" si="2"/>
        <v>EARLY</v>
      </c>
      <c r="Z13" s="246">
        <v>1</v>
      </c>
      <c r="AA13" s="248"/>
      <c r="AB13" s="379" t="str">
        <f t="shared" si="3"/>
        <v>EARLY</v>
      </c>
      <c r="AC13" s="247">
        <v>41852</v>
      </c>
      <c r="AD13" s="247">
        <v>41897</v>
      </c>
      <c r="AE13" s="380"/>
      <c r="AF13" s="246">
        <v>1</v>
      </c>
      <c r="AG13" s="248"/>
      <c r="AH13" s="379" t="str">
        <f t="shared" si="4"/>
        <v>EARLY</v>
      </c>
      <c r="AI13" s="247">
        <v>41852</v>
      </c>
      <c r="AJ13" s="247">
        <v>41897</v>
      </c>
      <c r="AK13" s="246">
        <v>1</v>
      </c>
      <c r="AL13" s="248"/>
      <c r="AM13" s="379" t="str">
        <f t="shared" si="5"/>
        <v>EARLY</v>
      </c>
      <c r="AN13" s="379" t="str">
        <f t="shared" si="6"/>
        <v>CHECK</v>
      </c>
      <c r="AO13" s="260"/>
    </row>
    <row r="14" spans="1:41" ht="15" customHeight="1" x14ac:dyDescent="0.2">
      <c r="A14" s="250"/>
      <c r="B14" s="241" t="s">
        <v>320</v>
      </c>
      <c r="C14" s="242" t="s">
        <v>36</v>
      </c>
      <c r="D14" s="242" t="s">
        <v>38</v>
      </c>
      <c r="E14" s="353"/>
      <c r="F14" s="280" t="s">
        <v>568</v>
      </c>
      <c r="G14" s="243"/>
      <c r="H14" s="242"/>
      <c r="I14" s="242" t="s">
        <v>128</v>
      </c>
      <c r="J14" s="245" t="s">
        <v>242</v>
      </c>
      <c r="K14" s="241">
        <v>59</v>
      </c>
      <c r="L14" s="241">
        <v>2014</v>
      </c>
      <c r="M14" s="246" t="s">
        <v>104</v>
      </c>
      <c r="N14" s="246" t="s">
        <v>99</v>
      </c>
      <c r="O14" s="247">
        <v>41852</v>
      </c>
      <c r="P14" s="247">
        <v>41897</v>
      </c>
      <c r="Q14" s="246">
        <v>1</v>
      </c>
      <c r="R14" s="248"/>
      <c r="S14" s="379" t="str">
        <f t="shared" si="0"/>
        <v>EARLY</v>
      </c>
      <c r="T14" s="246">
        <v>0</v>
      </c>
      <c r="U14" s="248"/>
      <c r="V14" s="379" t="str">
        <f t="shared" si="1"/>
        <v/>
      </c>
      <c r="W14" s="246">
        <v>1</v>
      </c>
      <c r="X14" s="248"/>
      <c r="Y14" s="379" t="str">
        <f t="shared" si="2"/>
        <v>EARLY</v>
      </c>
      <c r="Z14" s="246">
        <v>1</v>
      </c>
      <c r="AA14" s="248"/>
      <c r="AB14" s="379" t="str">
        <f t="shared" si="3"/>
        <v>EARLY</v>
      </c>
      <c r="AC14" s="247">
        <v>41852</v>
      </c>
      <c r="AD14" s="247">
        <v>41897</v>
      </c>
      <c r="AE14" s="380"/>
      <c r="AF14" s="246">
        <v>1</v>
      </c>
      <c r="AG14" s="248"/>
      <c r="AH14" s="379" t="str">
        <f t="shared" si="4"/>
        <v>EARLY</v>
      </c>
      <c r="AI14" s="247">
        <v>41852</v>
      </c>
      <c r="AJ14" s="247">
        <v>41897</v>
      </c>
      <c r="AK14" s="246">
        <v>1</v>
      </c>
      <c r="AL14" s="248"/>
      <c r="AM14" s="379" t="str">
        <f t="shared" si="5"/>
        <v>EARLY</v>
      </c>
      <c r="AN14" s="379" t="str">
        <f t="shared" si="6"/>
        <v>CHECK</v>
      </c>
      <c r="AO14" s="260"/>
    </row>
    <row r="15" spans="1:41" x14ac:dyDescent="0.2">
      <c r="A15" s="261"/>
      <c r="B15" s="251" t="s">
        <v>324</v>
      </c>
      <c r="C15" s="252">
        <v>2338523</v>
      </c>
      <c r="D15" s="252" t="s">
        <v>154</v>
      </c>
      <c r="E15" s="372" t="s">
        <v>574</v>
      </c>
      <c r="F15" s="279" t="s">
        <v>568</v>
      </c>
      <c r="G15" s="253"/>
      <c r="H15" s="252"/>
      <c r="I15" s="254" t="s">
        <v>128</v>
      </c>
      <c r="J15" s="254" t="s">
        <v>151</v>
      </c>
      <c r="K15" s="251">
        <v>45</v>
      </c>
      <c r="L15" s="255">
        <v>2014</v>
      </c>
      <c r="M15" s="256" t="s">
        <v>105</v>
      </c>
      <c r="N15" s="256" t="s">
        <v>99</v>
      </c>
      <c r="O15" s="257">
        <v>41774</v>
      </c>
      <c r="P15" s="257">
        <v>41820</v>
      </c>
      <c r="Q15" s="256">
        <v>1</v>
      </c>
      <c r="R15" s="258"/>
      <c r="S15" s="379" t="str">
        <f t="shared" si="0"/>
        <v>EARLY</v>
      </c>
      <c r="T15" s="256">
        <v>0</v>
      </c>
      <c r="U15" s="258"/>
      <c r="V15" s="379" t="str">
        <f t="shared" si="1"/>
        <v/>
      </c>
      <c r="W15" s="256">
        <v>1</v>
      </c>
      <c r="X15" s="258"/>
      <c r="Y15" s="379" t="str">
        <f t="shared" si="2"/>
        <v>EARLY</v>
      </c>
      <c r="Z15" s="256">
        <v>1</v>
      </c>
      <c r="AA15" s="258"/>
      <c r="AB15" s="379" t="str">
        <f t="shared" si="3"/>
        <v>EARLY</v>
      </c>
      <c r="AC15" s="257">
        <v>41883</v>
      </c>
      <c r="AD15" s="257">
        <v>41927</v>
      </c>
      <c r="AE15" s="380"/>
      <c r="AF15" s="256">
        <v>1</v>
      </c>
      <c r="AG15" s="258"/>
      <c r="AH15" s="379" t="str">
        <f t="shared" si="4"/>
        <v>EARLY</v>
      </c>
      <c r="AI15" s="257">
        <v>41883</v>
      </c>
      <c r="AJ15" s="257">
        <v>41927</v>
      </c>
      <c r="AK15" s="256">
        <v>1</v>
      </c>
      <c r="AL15" s="258"/>
      <c r="AM15" s="379" t="str">
        <f t="shared" si="5"/>
        <v>EARLY</v>
      </c>
      <c r="AN15" s="379" t="str">
        <f t="shared" si="6"/>
        <v>CHECK</v>
      </c>
      <c r="AO15" s="259"/>
    </row>
    <row r="16" spans="1:41" x14ac:dyDescent="0.2">
      <c r="A16" s="261"/>
      <c r="B16" s="251" t="s">
        <v>324</v>
      </c>
      <c r="C16" s="252" t="s">
        <v>245</v>
      </c>
      <c r="D16" s="252" t="s">
        <v>29</v>
      </c>
      <c r="E16" s="373"/>
      <c r="F16" s="279" t="s">
        <v>568</v>
      </c>
      <c r="G16" s="253"/>
      <c r="H16" s="252"/>
      <c r="I16" s="252" t="s">
        <v>126</v>
      </c>
      <c r="J16" s="254" t="s">
        <v>242</v>
      </c>
      <c r="K16" s="251">
        <v>45</v>
      </c>
      <c r="L16" s="255">
        <v>2014</v>
      </c>
      <c r="M16" s="256" t="s">
        <v>104</v>
      </c>
      <c r="N16" s="256" t="s">
        <v>99</v>
      </c>
      <c r="O16" s="257">
        <v>41774</v>
      </c>
      <c r="P16" s="257">
        <v>41820</v>
      </c>
      <c r="Q16" s="256">
        <v>1</v>
      </c>
      <c r="R16" s="258"/>
      <c r="S16" s="379" t="str">
        <f t="shared" si="0"/>
        <v>EARLY</v>
      </c>
      <c r="T16" s="256">
        <v>0</v>
      </c>
      <c r="U16" s="258"/>
      <c r="V16" s="379" t="str">
        <f t="shared" si="1"/>
        <v/>
      </c>
      <c r="W16" s="256">
        <v>1</v>
      </c>
      <c r="X16" s="258"/>
      <c r="Y16" s="379" t="str">
        <f t="shared" si="2"/>
        <v>EARLY</v>
      </c>
      <c r="Z16" s="256">
        <v>1</v>
      </c>
      <c r="AA16" s="258"/>
      <c r="AB16" s="379" t="str">
        <f t="shared" si="3"/>
        <v>EARLY</v>
      </c>
      <c r="AC16" s="257">
        <v>41883</v>
      </c>
      <c r="AD16" s="257">
        <v>41927</v>
      </c>
      <c r="AE16" s="380"/>
      <c r="AF16" s="256">
        <v>1</v>
      </c>
      <c r="AG16" s="258"/>
      <c r="AH16" s="379" t="str">
        <f t="shared" si="4"/>
        <v>EARLY</v>
      </c>
      <c r="AI16" s="257">
        <v>41883</v>
      </c>
      <c r="AJ16" s="257">
        <v>41927</v>
      </c>
      <c r="AK16" s="256">
        <v>1</v>
      </c>
      <c r="AL16" s="258"/>
      <c r="AM16" s="379" t="str">
        <f t="shared" si="5"/>
        <v>EARLY</v>
      </c>
      <c r="AN16" s="379" t="str">
        <f t="shared" si="6"/>
        <v>CHECK</v>
      </c>
      <c r="AO16" s="259"/>
    </row>
    <row r="17" spans="1:41" ht="13.5" customHeight="1" x14ac:dyDescent="0.2">
      <c r="A17" s="250"/>
      <c r="B17" s="241" t="s">
        <v>346</v>
      </c>
      <c r="C17" s="242" t="s">
        <v>210</v>
      </c>
      <c r="D17" s="242" t="s">
        <v>201</v>
      </c>
      <c r="E17" s="242" t="s">
        <v>575</v>
      </c>
      <c r="F17" s="280" t="s">
        <v>568</v>
      </c>
      <c r="G17" s="262"/>
      <c r="H17" s="242"/>
      <c r="I17" s="245" t="s">
        <v>128</v>
      </c>
      <c r="J17" s="245" t="s">
        <v>73</v>
      </c>
      <c r="K17" s="241">
        <v>12</v>
      </c>
      <c r="L17" s="241">
        <v>2014</v>
      </c>
      <c r="M17" s="246" t="s">
        <v>104</v>
      </c>
      <c r="N17" s="246" t="s">
        <v>99</v>
      </c>
      <c r="O17" s="247">
        <v>41821</v>
      </c>
      <c r="P17" s="247">
        <v>41866</v>
      </c>
      <c r="Q17" s="246">
        <v>1</v>
      </c>
      <c r="R17" s="248"/>
      <c r="S17" s="379" t="str">
        <f t="shared" si="0"/>
        <v>EARLY</v>
      </c>
      <c r="T17" s="246">
        <v>0</v>
      </c>
      <c r="U17" s="248"/>
      <c r="V17" s="379" t="str">
        <f t="shared" si="1"/>
        <v/>
      </c>
      <c r="W17" s="246">
        <v>1</v>
      </c>
      <c r="X17" s="248"/>
      <c r="Y17" s="379" t="str">
        <f t="shared" si="2"/>
        <v>EARLY</v>
      </c>
      <c r="Z17" s="246">
        <v>1</v>
      </c>
      <c r="AA17" s="248"/>
      <c r="AB17" s="379" t="str">
        <f t="shared" si="3"/>
        <v>EARLY</v>
      </c>
      <c r="AC17" s="247">
        <v>41821</v>
      </c>
      <c r="AD17" s="247">
        <v>41866</v>
      </c>
      <c r="AE17" s="380"/>
      <c r="AF17" s="246">
        <v>1</v>
      </c>
      <c r="AG17" s="248"/>
      <c r="AH17" s="379" t="str">
        <f t="shared" si="4"/>
        <v>EARLY</v>
      </c>
      <c r="AI17" s="247">
        <v>41821</v>
      </c>
      <c r="AJ17" s="247">
        <v>41866</v>
      </c>
      <c r="AK17" s="246">
        <v>1</v>
      </c>
      <c r="AL17" s="248"/>
      <c r="AM17" s="379" t="str">
        <f t="shared" si="5"/>
        <v>EARLY</v>
      </c>
      <c r="AN17" s="379" t="str">
        <f t="shared" si="6"/>
        <v>CHECK</v>
      </c>
      <c r="AO17" s="260"/>
    </row>
    <row r="18" spans="1:41" ht="13.5" customHeight="1" x14ac:dyDescent="0.2">
      <c r="A18" s="240"/>
      <c r="B18" s="251" t="s">
        <v>333</v>
      </c>
      <c r="C18" s="252" t="s">
        <v>131</v>
      </c>
      <c r="D18" s="252" t="s">
        <v>135</v>
      </c>
      <c r="E18" s="252" t="s">
        <v>576</v>
      </c>
      <c r="F18" s="279" t="s">
        <v>568</v>
      </c>
      <c r="G18" s="253"/>
      <c r="H18" s="252"/>
      <c r="I18" s="254" t="s">
        <v>126</v>
      </c>
      <c r="J18" s="254" t="s">
        <v>73</v>
      </c>
      <c r="K18" s="251">
        <v>55</v>
      </c>
      <c r="L18" s="255">
        <v>2014</v>
      </c>
      <c r="M18" s="256" t="s">
        <v>104</v>
      </c>
      <c r="N18" s="256" t="s">
        <v>99</v>
      </c>
      <c r="O18" s="257">
        <v>41835</v>
      </c>
      <c r="P18" s="257">
        <v>41882</v>
      </c>
      <c r="Q18" s="256">
        <v>1</v>
      </c>
      <c r="R18" s="258"/>
      <c r="S18" s="379" t="str">
        <f t="shared" si="0"/>
        <v>EARLY</v>
      </c>
      <c r="T18" s="256">
        <v>0</v>
      </c>
      <c r="U18" s="258"/>
      <c r="V18" s="379" t="str">
        <f t="shared" si="1"/>
        <v/>
      </c>
      <c r="W18" s="256">
        <v>1</v>
      </c>
      <c r="X18" s="258"/>
      <c r="Y18" s="379" t="str">
        <f t="shared" si="2"/>
        <v>EARLY</v>
      </c>
      <c r="Z18" s="256">
        <v>1</v>
      </c>
      <c r="AA18" s="258"/>
      <c r="AB18" s="379" t="str">
        <f t="shared" si="3"/>
        <v>EARLY</v>
      </c>
      <c r="AC18" s="257">
        <v>41852</v>
      </c>
      <c r="AD18" s="257">
        <v>41897</v>
      </c>
      <c r="AE18" s="380"/>
      <c r="AF18" s="256">
        <v>1</v>
      </c>
      <c r="AG18" s="258"/>
      <c r="AH18" s="379" t="str">
        <f t="shared" si="4"/>
        <v>EARLY</v>
      </c>
      <c r="AI18" s="257">
        <v>41835</v>
      </c>
      <c r="AJ18" s="257">
        <v>41882</v>
      </c>
      <c r="AK18" s="256">
        <v>1</v>
      </c>
      <c r="AL18" s="258"/>
      <c r="AM18" s="379" t="str">
        <f t="shared" si="5"/>
        <v>EARLY</v>
      </c>
      <c r="AN18" s="379" t="str">
        <f t="shared" si="6"/>
        <v>CHECK</v>
      </c>
      <c r="AO18" s="259"/>
    </row>
    <row r="19" spans="1:41" ht="13.5" customHeight="1" x14ac:dyDescent="0.2">
      <c r="A19" s="250"/>
      <c r="B19" s="241" t="s">
        <v>328</v>
      </c>
      <c r="C19" s="242" t="s">
        <v>41</v>
      </c>
      <c r="D19" s="242" t="s">
        <v>79</v>
      </c>
      <c r="E19" s="242" t="s">
        <v>577</v>
      </c>
      <c r="F19" s="280" t="s">
        <v>568</v>
      </c>
      <c r="G19" s="262"/>
      <c r="H19" s="242"/>
      <c r="I19" s="245" t="s">
        <v>126</v>
      </c>
      <c r="J19" s="245" t="s">
        <v>73</v>
      </c>
      <c r="K19" s="241">
        <v>47</v>
      </c>
      <c r="L19" s="241">
        <v>2014</v>
      </c>
      <c r="M19" s="246" t="s">
        <v>104</v>
      </c>
      <c r="N19" s="246" t="s">
        <v>100</v>
      </c>
      <c r="O19" s="247">
        <v>41852</v>
      </c>
      <c r="P19" s="247">
        <v>41897</v>
      </c>
      <c r="Q19" s="246">
        <v>1</v>
      </c>
      <c r="R19" s="248"/>
      <c r="S19" s="379" t="str">
        <f t="shared" si="0"/>
        <v>EARLY</v>
      </c>
      <c r="T19" s="246">
        <v>0</v>
      </c>
      <c r="U19" s="248"/>
      <c r="V19" s="379" t="str">
        <f t="shared" si="1"/>
        <v/>
      </c>
      <c r="W19" s="246">
        <v>1</v>
      </c>
      <c r="X19" s="248"/>
      <c r="Y19" s="379" t="str">
        <f t="shared" si="2"/>
        <v>EARLY</v>
      </c>
      <c r="Z19" s="246">
        <v>1</v>
      </c>
      <c r="AA19" s="248"/>
      <c r="AB19" s="379" t="str">
        <f t="shared" si="3"/>
        <v>EARLY</v>
      </c>
      <c r="AC19" s="247">
        <v>41866</v>
      </c>
      <c r="AD19" s="247">
        <v>41912</v>
      </c>
      <c r="AE19" s="380"/>
      <c r="AF19" s="246">
        <v>1</v>
      </c>
      <c r="AG19" s="248"/>
      <c r="AH19" s="379" t="str">
        <f t="shared" si="4"/>
        <v>EARLY</v>
      </c>
      <c r="AI19" s="247">
        <v>41852</v>
      </c>
      <c r="AJ19" s="247">
        <v>41897</v>
      </c>
      <c r="AK19" s="246">
        <v>1</v>
      </c>
      <c r="AL19" s="248"/>
      <c r="AM19" s="379" t="str">
        <f t="shared" si="5"/>
        <v>EARLY</v>
      </c>
      <c r="AN19" s="379" t="str">
        <f t="shared" si="6"/>
        <v>CHECK</v>
      </c>
      <c r="AO19" s="260"/>
    </row>
    <row r="20" spans="1:41" ht="13.5" customHeight="1" x14ac:dyDescent="0.2">
      <c r="A20" s="240"/>
      <c r="B20" s="251" t="s">
        <v>338</v>
      </c>
      <c r="C20" s="252" t="s">
        <v>244</v>
      </c>
      <c r="D20" s="252" t="s">
        <v>101</v>
      </c>
      <c r="E20" s="252" t="s">
        <v>578</v>
      </c>
      <c r="F20" s="279" t="s">
        <v>568</v>
      </c>
      <c r="G20" s="253"/>
      <c r="H20" s="252"/>
      <c r="I20" s="254" t="s">
        <v>128</v>
      </c>
      <c r="J20" s="254" t="s">
        <v>151</v>
      </c>
      <c r="K20" s="251">
        <v>35</v>
      </c>
      <c r="L20" s="255">
        <v>2014</v>
      </c>
      <c r="M20" s="256" t="s">
        <v>104</v>
      </c>
      <c r="N20" s="256" t="s">
        <v>100</v>
      </c>
      <c r="O20" s="257">
        <v>41835</v>
      </c>
      <c r="P20" s="257">
        <v>41882</v>
      </c>
      <c r="Q20" s="256">
        <v>1</v>
      </c>
      <c r="R20" s="258"/>
      <c r="S20" s="379" t="str">
        <f t="shared" si="0"/>
        <v>EARLY</v>
      </c>
      <c r="T20" s="256">
        <v>0</v>
      </c>
      <c r="U20" s="258"/>
      <c r="V20" s="379" t="str">
        <f t="shared" si="1"/>
        <v/>
      </c>
      <c r="W20" s="256">
        <v>1</v>
      </c>
      <c r="X20" s="258"/>
      <c r="Y20" s="379" t="str">
        <f t="shared" si="2"/>
        <v>EARLY</v>
      </c>
      <c r="Z20" s="256">
        <v>1</v>
      </c>
      <c r="AA20" s="258"/>
      <c r="AB20" s="379" t="str">
        <f t="shared" si="3"/>
        <v>EARLY</v>
      </c>
      <c r="AC20" s="257">
        <v>41835</v>
      </c>
      <c r="AD20" s="257">
        <v>41882</v>
      </c>
      <c r="AE20" s="380"/>
      <c r="AF20" s="256">
        <v>1</v>
      </c>
      <c r="AG20" s="258"/>
      <c r="AH20" s="379" t="str">
        <f t="shared" si="4"/>
        <v>EARLY</v>
      </c>
      <c r="AI20" s="257">
        <v>41835</v>
      </c>
      <c r="AJ20" s="257">
        <v>41882</v>
      </c>
      <c r="AK20" s="256">
        <v>1</v>
      </c>
      <c r="AL20" s="258"/>
      <c r="AM20" s="379" t="str">
        <f t="shared" si="5"/>
        <v>EARLY</v>
      </c>
      <c r="AN20" s="379" t="str">
        <f t="shared" si="6"/>
        <v>CHECK</v>
      </c>
      <c r="AO20" s="259"/>
    </row>
    <row r="21" spans="1:41" ht="13.5" customHeight="1" x14ac:dyDescent="0.2">
      <c r="A21" s="250"/>
      <c r="B21" s="241" t="s">
        <v>323</v>
      </c>
      <c r="C21" s="242" t="s">
        <v>254</v>
      </c>
      <c r="D21" s="242" t="s">
        <v>159</v>
      </c>
      <c r="E21" s="352" t="s">
        <v>579</v>
      </c>
      <c r="F21" s="280" t="s">
        <v>568</v>
      </c>
      <c r="G21" s="262"/>
      <c r="H21" s="242"/>
      <c r="I21" s="245" t="s">
        <v>128</v>
      </c>
      <c r="J21" s="245" t="s">
        <v>151</v>
      </c>
      <c r="K21" s="241">
        <v>67</v>
      </c>
      <c r="L21" s="241">
        <v>2014</v>
      </c>
      <c r="M21" s="246" t="s">
        <v>105</v>
      </c>
      <c r="N21" s="246" t="s">
        <v>99</v>
      </c>
      <c r="O21" s="247">
        <v>41821</v>
      </c>
      <c r="P21" s="247">
        <v>41866</v>
      </c>
      <c r="Q21" s="246">
        <v>1</v>
      </c>
      <c r="R21" s="248"/>
      <c r="S21" s="379" t="str">
        <f t="shared" si="0"/>
        <v>EARLY</v>
      </c>
      <c r="T21" s="246">
        <v>0</v>
      </c>
      <c r="U21" s="248"/>
      <c r="V21" s="379" t="str">
        <f t="shared" si="1"/>
        <v/>
      </c>
      <c r="W21" s="246">
        <v>1</v>
      </c>
      <c r="X21" s="248"/>
      <c r="Y21" s="379" t="str">
        <f t="shared" si="2"/>
        <v>EARLY</v>
      </c>
      <c r="Z21" s="246">
        <v>1</v>
      </c>
      <c r="AA21" s="248"/>
      <c r="AB21" s="379" t="str">
        <f t="shared" si="3"/>
        <v>EARLY</v>
      </c>
      <c r="AC21" s="247">
        <v>41821</v>
      </c>
      <c r="AD21" s="247">
        <v>41866</v>
      </c>
      <c r="AE21" s="380"/>
      <c r="AF21" s="246">
        <v>1</v>
      </c>
      <c r="AG21" s="248"/>
      <c r="AH21" s="379" t="str">
        <f t="shared" si="4"/>
        <v>EARLY</v>
      </c>
      <c r="AI21" s="247">
        <v>41821</v>
      </c>
      <c r="AJ21" s="247">
        <v>41866</v>
      </c>
      <c r="AK21" s="246">
        <v>1</v>
      </c>
      <c r="AL21" s="248"/>
      <c r="AM21" s="379" t="str">
        <f t="shared" si="5"/>
        <v>EARLY</v>
      </c>
      <c r="AN21" s="379" t="str">
        <f t="shared" si="6"/>
        <v>CHECK</v>
      </c>
      <c r="AO21" s="260"/>
    </row>
    <row r="22" spans="1:41" ht="13.5" customHeight="1" x14ac:dyDescent="0.2">
      <c r="A22" s="250"/>
      <c r="B22" s="241" t="s">
        <v>323</v>
      </c>
      <c r="C22" s="242" t="s">
        <v>56</v>
      </c>
      <c r="D22" s="242" t="s">
        <v>57</v>
      </c>
      <c r="E22" s="353"/>
      <c r="F22" s="280" t="s">
        <v>568</v>
      </c>
      <c r="G22" s="262"/>
      <c r="H22" s="242"/>
      <c r="I22" s="245" t="s">
        <v>126</v>
      </c>
      <c r="J22" s="245" t="s">
        <v>242</v>
      </c>
      <c r="K22" s="241">
        <v>45</v>
      </c>
      <c r="L22" s="241">
        <v>2014</v>
      </c>
      <c r="M22" s="246" t="s">
        <v>104</v>
      </c>
      <c r="N22" s="246" t="s">
        <v>99</v>
      </c>
      <c r="O22" s="247">
        <v>41791</v>
      </c>
      <c r="P22" s="247">
        <v>41835</v>
      </c>
      <c r="Q22" s="246">
        <v>1</v>
      </c>
      <c r="R22" s="248"/>
      <c r="S22" s="379" t="str">
        <f t="shared" si="0"/>
        <v>EARLY</v>
      </c>
      <c r="T22" s="246">
        <v>0</v>
      </c>
      <c r="U22" s="248"/>
      <c r="V22" s="379" t="str">
        <f t="shared" si="1"/>
        <v/>
      </c>
      <c r="W22" s="246">
        <v>1</v>
      </c>
      <c r="X22" s="248"/>
      <c r="Y22" s="379" t="str">
        <f t="shared" si="2"/>
        <v>EARLY</v>
      </c>
      <c r="Z22" s="246">
        <v>1</v>
      </c>
      <c r="AA22" s="248"/>
      <c r="AB22" s="379" t="str">
        <f t="shared" si="3"/>
        <v>EARLY</v>
      </c>
      <c r="AC22" s="247">
        <v>41852</v>
      </c>
      <c r="AD22" s="247">
        <v>41897</v>
      </c>
      <c r="AE22" s="380"/>
      <c r="AF22" s="246">
        <v>1</v>
      </c>
      <c r="AG22" s="248"/>
      <c r="AH22" s="379" t="str">
        <f t="shared" si="4"/>
        <v>EARLY</v>
      </c>
      <c r="AI22" s="247">
        <v>41852</v>
      </c>
      <c r="AJ22" s="247">
        <v>41897</v>
      </c>
      <c r="AK22" s="246">
        <v>1</v>
      </c>
      <c r="AL22" s="248"/>
      <c r="AM22" s="379" t="str">
        <f t="shared" si="5"/>
        <v>EARLY</v>
      </c>
      <c r="AN22" s="379" t="str">
        <f t="shared" si="6"/>
        <v>CHECK</v>
      </c>
      <c r="AO22" s="260"/>
    </row>
    <row r="23" spans="1:41" ht="13.5" customHeight="1" x14ac:dyDescent="0.2">
      <c r="A23" s="240"/>
      <c r="B23" s="251" t="s">
        <v>332</v>
      </c>
      <c r="C23" s="252" t="s">
        <v>504</v>
      </c>
      <c r="D23" s="252" t="s">
        <v>505</v>
      </c>
      <c r="E23" s="252" t="s">
        <v>580</v>
      </c>
      <c r="F23" s="279" t="s">
        <v>568</v>
      </c>
      <c r="G23" s="253"/>
      <c r="H23" s="252"/>
      <c r="I23" s="254" t="s">
        <v>126</v>
      </c>
      <c r="J23" s="254" t="s">
        <v>242</v>
      </c>
      <c r="K23" s="251">
        <v>51</v>
      </c>
      <c r="L23" s="255">
        <v>2014</v>
      </c>
      <c r="M23" s="256" t="s">
        <v>105</v>
      </c>
      <c r="N23" s="256" t="s">
        <v>99</v>
      </c>
      <c r="O23" s="257">
        <v>41821</v>
      </c>
      <c r="P23" s="257">
        <v>41866</v>
      </c>
      <c r="Q23" s="256">
        <v>1</v>
      </c>
      <c r="R23" s="258"/>
      <c r="S23" s="379" t="str">
        <f t="shared" si="0"/>
        <v>EARLY</v>
      </c>
      <c r="T23" s="256">
        <v>0</v>
      </c>
      <c r="U23" s="258"/>
      <c r="V23" s="379" t="str">
        <f t="shared" si="1"/>
        <v/>
      </c>
      <c r="W23" s="256">
        <v>1</v>
      </c>
      <c r="X23" s="258"/>
      <c r="Y23" s="379" t="str">
        <f t="shared" si="2"/>
        <v>EARLY</v>
      </c>
      <c r="Z23" s="256">
        <v>1</v>
      </c>
      <c r="AA23" s="258"/>
      <c r="AB23" s="379" t="str">
        <f t="shared" si="3"/>
        <v>EARLY</v>
      </c>
      <c r="AC23" s="257">
        <v>41821</v>
      </c>
      <c r="AD23" s="257">
        <v>41866</v>
      </c>
      <c r="AE23" s="380"/>
      <c r="AF23" s="256">
        <v>1</v>
      </c>
      <c r="AG23" s="258"/>
      <c r="AH23" s="379" t="str">
        <f t="shared" si="4"/>
        <v>EARLY</v>
      </c>
      <c r="AI23" s="257">
        <v>41821</v>
      </c>
      <c r="AJ23" s="257">
        <v>41866</v>
      </c>
      <c r="AK23" s="256">
        <v>1</v>
      </c>
      <c r="AL23" s="258"/>
      <c r="AM23" s="379" t="str">
        <f t="shared" si="5"/>
        <v>EARLY</v>
      </c>
      <c r="AN23" s="379" t="str">
        <f t="shared" si="6"/>
        <v>CHECK</v>
      </c>
      <c r="AO23" s="259"/>
    </row>
    <row r="24" spans="1:41" ht="13.5" customHeight="1" x14ac:dyDescent="0.2">
      <c r="A24" s="250"/>
      <c r="B24" s="241" t="s">
        <v>355</v>
      </c>
      <c r="C24" s="242" t="s">
        <v>50</v>
      </c>
      <c r="D24" s="242" t="s">
        <v>83</v>
      </c>
      <c r="E24" s="242" t="s">
        <v>581</v>
      </c>
      <c r="F24" s="280" t="s">
        <v>568</v>
      </c>
      <c r="G24" s="262"/>
      <c r="H24" s="242"/>
      <c r="I24" s="242" t="s">
        <v>124</v>
      </c>
      <c r="J24" s="245" t="s">
        <v>73</v>
      </c>
      <c r="K24" s="241">
        <v>73</v>
      </c>
      <c r="L24" s="241">
        <v>2014</v>
      </c>
      <c r="M24" s="246" t="s">
        <v>104</v>
      </c>
      <c r="N24" s="246" t="s">
        <v>100</v>
      </c>
      <c r="O24" s="247">
        <v>41852</v>
      </c>
      <c r="P24" s="247">
        <v>41897</v>
      </c>
      <c r="Q24" s="246">
        <v>1</v>
      </c>
      <c r="R24" s="248"/>
      <c r="S24" s="379" t="str">
        <f t="shared" si="0"/>
        <v>EARLY</v>
      </c>
      <c r="T24" s="246">
        <v>0</v>
      </c>
      <c r="U24" s="248"/>
      <c r="V24" s="379" t="str">
        <f t="shared" si="1"/>
        <v/>
      </c>
      <c r="W24" s="246">
        <v>1</v>
      </c>
      <c r="X24" s="248"/>
      <c r="Y24" s="379" t="str">
        <f t="shared" si="2"/>
        <v>EARLY</v>
      </c>
      <c r="Z24" s="246">
        <v>1</v>
      </c>
      <c r="AA24" s="248"/>
      <c r="AB24" s="379" t="str">
        <f t="shared" si="3"/>
        <v>EARLY</v>
      </c>
      <c r="AC24" s="247">
        <v>41835</v>
      </c>
      <c r="AD24" s="247">
        <v>41882</v>
      </c>
      <c r="AE24" s="380"/>
      <c r="AF24" s="246">
        <v>1</v>
      </c>
      <c r="AG24" s="248"/>
      <c r="AH24" s="379" t="str">
        <f t="shared" si="4"/>
        <v>EARLY</v>
      </c>
      <c r="AI24" s="247">
        <v>41835</v>
      </c>
      <c r="AJ24" s="247">
        <v>41882</v>
      </c>
      <c r="AK24" s="246">
        <v>1</v>
      </c>
      <c r="AL24" s="248"/>
      <c r="AM24" s="379" t="str">
        <f t="shared" si="5"/>
        <v>EARLY</v>
      </c>
      <c r="AN24" s="379" t="str">
        <f t="shared" si="6"/>
        <v>CHECK</v>
      </c>
      <c r="AO24" s="260"/>
    </row>
    <row r="25" spans="1:41" ht="13.5" customHeight="1" x14ac:dyDescent="0.2">
      <c r="A25" s="250"/>
      <c r="B25" s="251" t="s">
        <v>335</v>
      </c>
      <c r="C25" s="252" t="s">
        <v>173</v>
      </c>
      <c r="D25" s="252" t="s">
        <v>174</v>
      </c>
      <c r="E25" s="372" t="s">
        <v>582</v>
      </c>
      <c r="F25" s="279" t="s">
        <v>568</v>
      </c>
      <c r="G25" s="253"/>
      <c r="H25" s="252"/>
      <c r="I25" s="252" t="s">
        <v>125</v>
      </c>
      <c r="J25" s="254" t="s">
        <v>151</v>
      </c>
      <c r="K25" s="251">
        <v>44</v>
      </c>
      <c r="L25" s="255">
        <v>2014</v>
      </c>
      <c r="M25" s="256" t="s">
        <v>106</v>
      </c>
      <c r="N25" s="256" t="s">
        <v>100</v>
      </c>
      <c r="O25" s="257">
        <v>41852</v>
      </c>
      <c r="P25" s="257">
        <v>41897</v>
      </c>
      <c r="Q25" s="256">
        <v>1</v>
      </c>
      <c r="R25" s="258"/>
      <c r="S25" s="379" t="str">
        <f t="shared" si="0"/>
        <v>EARLY</v>
      </c>
      <c r="T25" s="256">
        <v>0</v>
      </c>
      <c r="U25" s="258"/>
      <c r="V25" s="379" t="str">
        <f t="shared" si="1"/>
        <v/>
      </c>
      <c r="W25" s="256">
        <v>1</v>
      </c>
      <c r="X25" s="258"/>
      <c r="Y25" s="379" t="str">
        <f t="shared" si="2"/>
        <v>EARLY</v>
      </c>
      <c r="Z25" s="256">
        <v>1</v>
      </c>
      <c r="AA25" s="258"/>
      <c r="AB25" s="379" t="str">
        <f t="shared" si="3"/>
        <v>EARLY</v>
      </c>
      <c r="AC25" s="257">
        <v>41852</v>
      </c>
      <c r="AD25" s="257">
        <v>41897</v>
      </c>
      <c r="AE25" s="380"/>
      <c r="AF25" s="256">
        <v>1</v>
      </c>
      <c r="AG25" s="258"/>
      <c r="AH25" s="379" t="str">
        <f t="shared" si="4"/>
        <v>EARLY</v>
      </c>
      <c r="AI25" s="257">
        <v>41852</v>
      </c>
      <c r="AJ25" s="257">
        <v>41897</v>
      </c>
      <c r="AK25" s="256">
        <v>1</v>
      </c>
      <c r="AL25" s="258"/>
      <c r="AM25" s="379" t="str">
        <f t="shared" si="5"/>
        <v>EARLY</v>
      </c>
      <c r="AN25" s="379" t="str">
        <f t="shared" si="6"/>
        <v>CHECK</v>
      </c>
      <c r="AO25" s="259"/>
    </row>
    <row r="26" spans="1:41" ht="13.5" customHeight="1" x14ac:dyDescent="0.2">
      <c r="A26" s="250"/>
      <c r="B26" s="251" t="s">
        <v>335</v>
      </c>
      <c r="C26" s="252" t="s">
        <v>175</v>
      </c>
      <c r="D26" s="252" t="s">
        <v>176</v>
      </c>
      <c r="E26" s="373"/>
      <c r="F26" s="279" t="s">
        <v>568</v>
      </c>
      <c r="G26" s="253"/>
      <c r="H26" s="252"/>
      <c r="I26" s="252" t="s">
        <v>126</v>
      </c>
      <c r="J26" s="254" t="s">
        <v>73</v>
      </c>
      <c r="K26" s="251">
        <v>47</v>
      </c>
      <c r="L26" s="255">
        <v>2014</v>
      </c>
      <c r="M26" s="256" t="s">
        <v>106</v>
      </c>
      <c r="N26" s="256" t="s">
        <v>100</v>
      </c>
      <c r="O26" s="257">
        <v>41852</v>
      </c>
      <c r="P26" s="257">
        <v>41897</v>
      </c>
      <c r="Q26" s="256">
        <v>1</v>
      </c>
      <c r="R26" s="258"/>
      <c r="S26" s="379" t="str">
        <f t="shared" si="0"/>
        <v>EARLY</v>
      </c>
      <c r="T26" s="256">
        <v>0</v>
      </c>
      <c r="U26" s="258"/>
      <c r="V26" s="379" t="str">
        <f t="shared" si="1"/>
        <v/>
      </c>
      <c r="W26" s="256">
        <v>1</v>
      </c>
      <c r="X26" s="258"/>
      <c r="Y26" s="379" t="str">
        <f t="shared" si="2"/>
        <v>EARLY</v>
      </c>
      <c r="Z26" s="256">
        <v>1</v>
      </c>
      <c r="AA26" s="258"/>
      <c r="AB26" s="379" t="str">
        <f t="shared" si="3"/>
        <v>EARLY</v>
      </c>
      <c r="AC26" s="257">
        <v>41852</v>
      </c>
      <c r="AD26" s="257">
        <v>41897</v>
      </c>
      <c r="AE26" s="380"/>
      <c r="AF26" s="256">
        <v>1</v>
      </c>
      <c r="AG26" s="258"/>
      <c r="AH26" s="379" t="str">
        <f t="shared" si="4"/>
        <v>EARLY</v>
      </c>
      <c r="AI26" s="257">
        <v>41852</v>
      </c>
      <c r="AJ26" s="257">
        <v>41897</v>
      </c>
      <c r="AK26" s="256">
        <v>1</v>
      </c>
      <c r="AL26" s="258"/>
      <c r="AM26" s="379" t="str">
        <f t="shared" si="5"/>
        <v>EARLY</v>
      </c>
      <c r="AN26" s="379" t="str">
        <f t="shared" si="6"/>
        <v>CHECK</v>
      </c>
      <c r="AO26" s="259"/>
    </row>
    <row r="27" spans="1:41" ht="13.5" customHeight="1" x14ac:dyDescent="0.2">
      <c r="A27" s="250"/>
      <c r="B27" s="241" t="s">
        <v>348</v>
      </c>
      <c r="C27" s="242" t="s">
        <v>59</v>
      </c>
      <c r="D27" s="242" t="s">
        <v>89</v>
      </c>
      <c r="E27" s="242" t="s">
        <v>583</v>
      </c>
      <c r="F27" s="280" t="s">
        <v>568</v>
      </c>
      <c r="G27" s="243"/>
      <c r="H27" s="242"/>
      <c r="I27" s="242" t="s">
        <v>125</v>
      </c>
      <c r="J27" s="245" t="s">
        <v>151</v>
      </c>
      <c r="K27" s="241">
        <v>21</v>
      </c>
      <c r="L27" s="241">
        <v>2014</v>
      </c>
      <c r="M27" s="246" t="s">
        <v>104</v>
      </c>
      <c r="N27" s="246" t="s">
        <v>99</v>
      </c>
      <c r="O27" s="247">
        <v>41835</v>
      </c>
      <c r="P27" s="247">
        <v>41882</v>
      </c>
      <c r="Q27" s="246">
        <v>1</v>
      </c>
      <c r="R27" s="248"/>
      <c r="S27" s="379" t="str">
        <f t="shared" si="0"/>
        <v>EARLY</v>
      </c>
      <c r="T27" s="246">
        <v>0</v>
      </c>
      <c r="U27" s="248"/>
      <c r="V27" s="379" t="str">
        <f t="shared" si="1"/>
        <v/>
      </c>
      <c r="W27" s="246">
        <v>1</v>
      </c>
      <c r="X27" s="248"/>
      <c r="Y27" s="379" t="str">
        <f t="shared" si="2"/>
        <v>EARLY</v>
      </c>
      <c r="Z27" s="246">
        <v>1</v>
      </c>
      <c r="AA27" s="248"/>
      <c r="AB27" s="379" t="str">
        <f t="shared" si="3"/>
        <v>EARLY</v>
      </c>
      <c r="AC27" s="247">
        <v>41835</v>
      </c>
      <c r="AD27" s="247">
        <v>41882</v>
      </c>
      <c r="AE27" s="380"/>
      <c r="AF27" s="246">
        <v>1</v>
      </c>
      <c r="AG27" s="248"/>
      <c r="AH27" s="379" t="str">
        <f t="shared" si="4"/>
        <v>EARLY</v>
      </c>
      <c r="AI27" s="247">
        <v>41835</v>
      </c>
      <c r="AJ27" s="247">
        <v>41882</v>
      </c>
      <c r="AK27" s="246">
        <v>1</v>
      </c>
      <c r="AL27" s="246"/>
      <c r="AM27" s="379" t="str">
        <f t="shared" si="5"/>
        <v>EARLY</v>
      </c>
      <c r="AN27" s="379" t="str">
        <f t="shared" si="6"/>
        <v>CHECK</v>
      </c>
      <c r="AO27" s="260"/>
    </row>
    <row r="28" spans="1:41" ht="13.5" customHeight="1" x14ac:dyDescent="0.2">
      <c r="A28" s="261"/>
      <c r="B28" s="251" t="s">
        <v>322</v>
      </c>
      <c r="C28" s="252" t="s">
        <v>43</v>
      </c>
      <c r="D28" s="252" t="s">
        <v>44</v>
      </c>
      <c r="E28" s="252" t="s">
        <v>584</v>
      </c>
      <c r="F28" s="279" t="s">
        <v>568</v>
      </c>
      <c r="G28" s="253"/>
      <c r="H28" s="252"/>
      <c r="I28" s="252" t="s">
        <v>128</v>
      </c>
      <c r="J28" s="254" t="s">
        <v>73</v>
      </c>
      <c r="K28" s="251">
        <v>83</v>
      </c>
      <c r="L28" s="255">
        <v>2014</v>
      </c>
      <c r="M28" s="256" t="s">
        <v>104</v>
      </c>
      <c r="N28" s="256" t="s">
        <v>99</v>
      </c>
      <c r="O28" s="257">
        <v>41835</v>
      </c>
      <c r="P28" s="257">
        <v>41882</v>
      </c>
      <c r="Q28" s="256">
        <v>1</v>
      </c>
      <c r="R28" s="258"/>
      <c r="S28" s="379" t="str">
        <f t="shared" si="0"/>
        <v>EARLY</v>
      </c>
      <c r="T28" s="256">
        <v>0</v>
      </c>
      <c r="U28" s="258"/>
      <c r="V28" s="379" t="str">
        <f t="shared" si="1"/>
        <v/>
      </c>
      <c r="W28" s="256">
        <v>1</v>
      </c>
      <c r="X28" s="258"/>
      <c r="Y28" s="379" t="str">
        <f t="shared" si="2"/>
        <v>EARLY</v>
      </c>
      <c r="Z28" s="256">
        <v>1</v>
      </c>
      <c r="AA28" s="258"/>
      <c r="AB28" s="379" t="str">
        <f t="shared" si="3"/>
        <v>EARLY</v>
      </c>
      <c r="AC28" s="257">
        <v>41852</v>
      </c>
      <c r="AD28" s="257">
        <v>41897</v>
      </c>
      <c r="AE28" s="380"/>
      <c r="AF28" s="256">
        <v>1</v>
      </c>
      <c r="AG28" s="258"/>
      <c r="AH28" s="379" t="str">
        <f t="shared" si="4"/>
        <v>EARLY</v>
      </c>
      <c r="AI28" s="257">
        <v>41852</v>
      </c>
      <c r="AJ28" s="257">
        <v>41897</v>
      </c>
      <c r="AK28" s="256">
        <v>1</v>
      </c>
      <c r="AL28" s="258"/>
      <c r="AM28" s="379" t="str">
        <f t="shared" si="5"/>
        <v>EARLY</v>
      </c>
      <c r="AN28" s="379" t="str">
        <f t="shared" si="6"/>
        <v>CHECK</v>
      </c>
      <c r="AO28" s="259"/>
    </row>
    <row r="29" spans="1:41" ht="13.5" customHeight="1" x14ac:dyDescent="0.2">
      <c r="A29" s="250"/>
      <c r="B29" s="241" t="s">
        <v>325</v>
      </c>
      <c r="C29" s="242" t="s">
        <v>249</v>
      </c>
      <c r="D29" s="242" t="s">
        <v>75</v>
      </c>
      <c r="E29" s="352" t="s">
        <v>585</v>
      </c>
      <c r="F29" s="280" t="s">
        <v>568</v>
      </c>
      <c r="G29" s="243"/>
      <c r="H29" s="242"/>
      <c r="I29" s="242" t="s">
        <v>128</v>
      </c>
      <c r="J29" s="245" t="s">
        <v>73</v>
      </c>
      <c r="K29" s="241">
        <v>65</v>
      </c>
      <c r="L29" s="241">
        <v>2014</v>
      </c>
      <c r="M29" s="246" t="s">
        <v>104</v>
      </c>
      <c r="N29" s="246" t="s">
        <v>100</v>
      </c>
      <c r="O29" s="247">
        <v>41774</v>
      </c>
      <c r="P29" s="247">
        <v>41820</v>
      </c>
      <c r="Q29" s="246">
        <v>1</v>
      </c>
      <c r="R29" s="248"/>
      <c r="S29" s="379" t="str">
        <f t="shared" si="0"/>
        <v>EARLY</v>
      </c>
      <c r="T29" s="246">
        <v>0</v>
      </c>
      <c r="U29" s="248"/>
      <c r="V29" s="379" t="str">
        <f t="shared" si="1"/>
        <v/>
      </c>
      <c r="W29" s="246">
        <v>1</v>
      </c>
      <c r="X29" s="248"/>
      <c r="Y29" s="379" t="str">
        <f t="shared" si="2"/>
        <v>EARLY</v>
      </c>
      <c r="Z29" s="246">
        <v>1</v>
      </c>
      <c r="AA29" s="248"/>
      <c r="AB29" s="379" t="str">
        <f t="shared" si="3"/>
        <v>EARLY</v>
      </c>
      <c r="AC29" s="247">
        <v>41883</v>
      </c>
      <c r="AD29" s="247">
        <v>41927</v>
      </c>
      <c r="AE29" s="380"/>
      <c r="AF29" s="246">
        <v>1</v>
      </c>
      <c r="AG29" s="248"/>
      <c r="AH29" s="379" t="str">
        <f t="shared" si="4"/>
        <v>EARLY</v>
      </c>
      <c r="AI29" s="247">
        <v>41883</v>
      </c>
      <c r="AJ29" s="247">
        <v>41927</v>
      </c>
      <c r="AK29" s="246">
        <v>1</v>
      </c>
      <c r="AL29" s="246"/>
      <c r="AM29" s="379" t="str">
        <f t="shared" si="5"/>
        <v>EARLY</v>
      </c>
      <c r="AN29" s="379" t="str">
        <f t="shared" si="6"/>
        <v>CHECK</v>
      </c>
      <c r="AO29" s="260"/>
    </row>
    <row r="30" spans="1:41" ht="13.5" customHeight="1" x14ac:dyDescent="0.2">
      <c r="A30" s="250"/>
      <c r="B30" s="241" t="s">
        <v>325</v>
      </c>
      <c r="C30" s="242">
        <v>2087580</v>
      </c>
      <c r="D30" s="242" t="s">
        <v>186</v>
      </c>
      <c r="E30" s="353"/>
      <c r="F30" s="280" t="s">
        <v>568</v>
      </c>
      <c r="G30" s="243"/>
      <c r="H30" s="242"/>
      <c r="I30" s="242" t="s">
        <v>126</v>
      </c>
      <c r="J30" s="245" t="s">
        <v>242</v>
      </c>
      <c r="K30" s="241">
        <v>65</v>
      </c>
      <c r="L30" s="241">
        <v>2014</v>
      </c>
      <c r="M30" s="246" t="s">
        <v>106</v>
      </c>
      <c r="N30" s="246" t="s">
        <v>99</v>
      </c>
      <c r="O30" s="247">
        <v>41774</v>
      </c>
      <c r="P30" s="247">
        <v>41820</v>
      </c>
      <c r="Q30" s="246">
        <v>1</v>
      </c>
      <c r="R30" s="248"/>
      <c r="S30" s="379" t="str">
        <f t="shared" si="0"/>
        <v>EARLY</v>
      </c>
      <c r="T30" s="246">
        <v>0</v>
      </c>
      <c r="U30" s="248"/>
      <c r="V30" s="379" t="str">
        <f t="shared" si="1"/>
        <v/>
      </c>
      <c r="W30" s="246">
        <v>1</v>
      </c>
      <c r="X30" s="248"/>
      <c r="Y30" s="379" t="str">
        <f t="shared" si="2"/>
        <v>EARLY</v>
      </c>
      <c r="Z30" s="246">
        <v>1</v>
      </c>
      <c r="AA30" s="248"/>
      <c r="AB30" s="379" t="str">
        <f t="shared" si="3"/>
        <v>EARLY</v>
      </c>
      <c r="AC30" s="247">
        <v>41883</v>
      </c>
      <c r="AD30" s="247">
        <v>41927</v>
      </c>
      <c r="AE30" s="380"/>
      <c r="AF30" s="246">
        <v>1</v>
      </c>
      <c r="AG30" s="248"/>
      <c r="AH30" s="379" t="str">
        <f t="shared" si="4"/>
        <v>EARLY</v>
      </c>
      <c r="AI30" s="247">
        <v>41883</v>
      </c>
      <c r="AJ30" s="247">
        <v>41927</v>
      </c>
      <c r="AK30" s="246">
        <v>1</v>
      </c>
      <c r="AL30" s="246"/>
      <c r="AM30" s="379" t="str">
        <f t="shared" si="5"/>
        <v>EARLY</v>
      </c>
      <c r="AN30" s="379" t="str">
        <f t="shared" si="6"/>
        <v>CHECK</v>
      </c>
      <c r="AO30" s="260"/>
    </row>
    <row r="31" spans="1:41" ht="13.5" customHeight="1" x14ac:dyDescent="0.2">
      <c r="A31" s="261"/>
      <c r="B31" s="251" t="s">
        <v>330</v>
      </c>
      <c r="C31" s="252" t="s">
        <v>45</v>
      </c>
      <c r="D31" s="252" t="s">
        <v>81</v>
      </c>
      <c r="E31" s="252" t="s">
        <v>586</v>
      </c>
      <c r="F31" s="279" t="s">
        <v>568</v>
      </c>
      <c r="G31" s="253"/>
      <c r="H31" s="252"/>
      <c r="I31" s="252" t="s">
        <v>128</v>
      </c>
      <c r="J31" s="254" t="s">
        <v>242</v>
      </c>
      <c r="K31" s="251">
        <v>56</v>
      </c>
      <c r="L31" s="255">
        <v>2014</v>
      </c>
      <c r="M31" s="256" t="s">
        <v>104</v>
      </c>
      <c r="N31" s="256" t="s">
        <v>99</v>
      </c>
      <c r="O31" s="257">
        <v>41852</v>
      </c>
      <c r="P31" s="257">
        <v>41897</v>
      </c>
      <c r="Q31" s="256">
        <v>1</v>
      </c>
      <c r="R31" s="258"/>
      <c r="S31" s="379" t="str">
        <f t="shared" si="0"/>
        <v>EARLY</v>
      </c>
      <c r="T31" s="256">
        <v>0</v>
      </c>
      <c r="U31" s="258"/>
      <c r="V31" s="379" t="str">
        <f t="shared" si="1"/>
        <v/>
      </c>
      <c r="W31" s="256">
        <v>1</v>
      </c>
      <c r="X31" s="258"/>
      <c r="Y31" s="379" t="str">
        <f t="shared" si="2"/>
        <v>EARLY</v>
      </c>
      <c r="Z31" s="256">
        <v>1</v>
      </c>
      <c r="AA31" s="258"/>
      <c r="AB31" s="379" t="str">
        <f t="shared" si="3"/>
        <v>EARLY</v>
      </c>
      <c r="AC31" s="257">
        <v>41852</v>
      </c>
      <c r="AD31" s="257">
        <v>41897</v>
      </c>
      <c r="AE31" s="380"/>
      <c r="AF31" s="256">
        <v>1</v>
      </c>
      <c r="AG31" s="258"/>
      <c r="AH31" s="379" t="str">
        <f t="shared" si="4"/>
        <v>EARLY</v>
      </c>
      <c r="AI31" s="257">
        <v>41852</v>
      </c>
      <c r="AJ31" s="257">
        <v>41897</v>
      </c>
      <c r="AK31" s="256">
        <v>1</v>
      </c>
      <c r="AL31" s="258"/>
      <c r="AM31" s="379" t="str">
        <f t="shared" si="5"/>
        <v>EARLY</v>
      </c>
      <c r="AN31" s="379" t="str">
        <f t="shared" si="6"/>
        <v>CHECK</v>
      </c>
      <c r="AO31" s="259"/>
    </row>
    <row r="32" spans="1:41" ht="13.5" customHeight="1" x14ac:dyDescent="0.2">
      <c r="A32" s="250"/>
      <c r="B32" s="241" t="s">
        <v>345</v>
      </c>
      <c r="C32" s="242" t="s">
        <v>136</v>
      </c>
      <c r="D32" s="242" t="s">
        <v>77</v>
      </c>
      <c r="E32" s="374" t="s">
        <v>587</v>
      </c>
      <c r="F32" s="280" t="s">
        <v>588</v>
      </c>
      <c r="G32" s="243"/>
      <c r="H32" s="242"/>
      <c r="I32" s="242" t="s">
        <v>128</v>
      </c>
      <c r="J32" s="245" t="s">
        <v>73</v>
      </c>
      <c r="K32" s="241">
        <v>3</v>
      </c>
      <c r="L32" s="241">
        <v>2014</v>
      </c>
      <c r="M32" s="246" t="s">
        <v>104</v>
      </c>
      <c r="N32" s="246" t="s">
        <v>100</v>
      </c>
      <c r="O32" s="247">
        <v>41866</v>
      </c>
      <c r="P32" s="247">
        <v>41912</v>
      </c>
      <c r="Q32" s="246">
        <v>1</v>
      </c>
      <c r="R32" s="248"/>
      <c r="S32" s="379" t="str">
        <f t="shared" si="0"/>
        <v>EARLY</v>
      </c>
      <c r="T32" s="246">
        <v>0</v>
      </c>
      <c r="U32" s="248"/>
      <c r="V32" s="379" t="str">
        <f t="shared" si="1"/>
        <v/>
      </c>
      <c r="W32" s="246">
        <v>1</v>
      </c>
      <c r="X32" s="248"/>
      <c r="Y32" s="379" t="str">
        <f t="shared" si="2"/>
        <v>EARLY</v>
      </c>
      <c r="Z32" s="246">
        <v>1</v>
      </c>
      <c r="AA32" s="248"/>
      <c r="AB32" s="379" t="str">
        <f t="shared" si="3"/>
        <v>EARLY</v>
      </c>
      <c r="AC32" s="247">
        <v>41866</v>
      </c>
      <c r="AD32" s="247">
        <v>41912</v>
      </c>
      <c r="AE32" s="380"/>
      <c r="AF32" s="246">
        <v>1</v>
      </c>
      <c r="AG32" s="248"/>
      <c r="AH32" s="379" t="str">
        <f t="shared" si="4"/>
        <v>EARLY</v>
      </c>
      <c r="AI32" s="247">
        <v>41866</v>
      </c>
      <c r="AJ32" s="247">
        <v>41912</v>
      </c>
      <c r="AK32" s="246">
        <v>1</v>
      </c>
      <c r="AL32" s="246"/>
      <c r="AM32" s="379" t="str">
        <f t="shared" si="5"/>
        <v>EARLY</v>
      </c>
      <c r="AN32" s="379" t="str">
        <f t="shared" si="6"/>
        <v>CHECK</v>
      </c>
      <c r="AO32" s="260"/>
    </row>
    <row r="33" spans="1:41" ht="13.5" customHeight="1" x14ac:dyDescent="0.2">
      <c r="A33" s="250"/>
      <c r="B33" s="241" t="s">
        <v>345</v>
      </c>
      <c r="C33" s="242">
        <v>14206950</v>
      </c>
      <c r="D33" s="242" t="s">
        <v>139</v>
      </c>
      <c r="E33" s="375"/>
      <c r="F33" s="280" t="s">
        <v>588</v>
      </c>
      <c r="G33" s="243"/>
      <c r="H33" s="242"/>
      <c r="I33" s="242" t="s">
        <v>126</v>
      </c>
      <c r="J33" s="245" t="s">
        <v>242</v>
      </c>
      <c r="K33" s="241">
        <v>3</v>
      </c>
      <c r="L33" s="241">
        <v>2014</v>
      </c>
      <c r="M33" s="246" t="s">
        <v>104</v>
      </c>
      <c r="N33" s="246" t="s">
        <v>99</v>
      </c>
      <c r="O33" s="247">
        <v>41866</v>
      </c>
      <c r="P33" s="247">
        <v>41912</v>
      </c>
      <c r="Q33" s="246">
        <v>1</v>
      </c>
      <c r="R33" s="248"/>
      <c r="S33" s="379" t="str">
        <f t="shared" si="0"/>
        <v>EARLY</v>
      </c>
      <c r="T33" s="246">
        <v>0</v>
      </c>
      <c r="U33" s="248"/>
      <c r="V33" s="379" t="str">
        <f t="shared" si="1"/>
        <v/>
      </c>
      <c r="W33" s="246">
        <v>1</v>
      </c>
      <c r="X33" s="248"/>
      <c r="Y33" s="379" t="str">
        <f t="shared" si="2"/>
        <v>EARLY</v>
      </c>
      <c r="Z33" s="246">
        <v>1</v>
      </c>
      <c r="AA33" s="248"/>
      <c r="AB33" s="379" t="str">
        <f t="shared" si="3"/>
        <v>EARLY</v>
      </c>
      <c r="AC33" s="247">
        <v>41866</v>
      </c>
      <c r="AD33" s="247">
        <v>41912</v>
      </c>
      <c r="AE33" s="380"/>
      <c r="AF33" s="246">
        <v>1</v>
      </c>
      <c r="AG33" s="248"/>
      <c r="AH33" s="379" t="str">
        <f t="shared" si="4"/>
        <v>EARLY</v>
      </c>
      <c r="AI33" s="247">
        <v>41866</v>
      </c>
      <c r="AJ33" s="247">
        <v>41912</v>
      </c>
      <c r="AK33" s="246">
        <v>1</v>
      </c>
      <c r="AL33" s="246"/>
      <c r="AM33" s="379" t="str">
        <f t="shared" si="5"/>
        <v>EARLY</v>
      </c>
      <c r="AN33" s="379" t="str">
        <f t="shared" si="6"/>
        <v>CHECK</v>
      </c>
      <c r="AO33" s="260"/>
    </row>
    <row r="34" spans="1:41" ht="13.5" customHeight="1" x14ac:dyDescent="0.2">
      <c r="A34" s="250"/>
      <c r="B34" s="241" t="s">
        <v>345</v>
      </c>
      <c r="C34" s="242" t="s">
        <v>188</v>
      </c>
      <c r="D34" s="242" t="s">
        <v>78</v>
      </c>
      <c r="E34" s="376"/>
      <c r="F34" s="280" t="s">
        <v>588</v>
      </c>
      <c r="G34" s="243"/>
      <c r="H34" s="242"/>
      <c r="I34" s="242" t="s">
        <v>128</v>
      </c>
      <c r="J34" s="245" t="s">
        <v>151</v>
      </c>
      <c r="K34" s="241">
        <v>3</v>
      </c>
      <c r="L34" s="241">
        <v>2014</v>
      </c>
      <c r="M34" s="246" t="s">
        <v>104</v>
      </c>
      <c r="N34" s="246" t="s">
        <v>99</v>
      </c>
      <c r="O34" s="247">
        <v>41866</v>
      </c>
      <c r="P34" s="247">
        <v>41912</v>
      </c>
      <c r="Q34" s="246">
        <v>1</v>
      </c>
      <c r="R34" s="248"/>
      <c r="S34" s="379" t="str">
        <f t="shared" si="0"/>
        <v>EARLY</v>
      </c>
      <c r="T34" s="246">
        <v>0</v>
      </c>
      <c r="U34" s="248"/>
      <c r="V34" s="379" t="str">
        <f t="shared" si="1"/>
        <v/>
      </c>
      <c r="W34" s="246">
        <v>1</v>
      </c>
      <c r="X34" s="248"/>
      <c r="Y34" s="379" t="str">
        <f t="shared" si="2"/>
        <v>EARLY</v>
      </c>
      <c r="Z34" s="246">
        <v>1</v>
      </c>
      <c r="AA34" s="248"/>
      <c r="AB34" s="379" t="str">
        <f t="shared" si="3"/>
        <v>EARLY</v>
      </c>
      <c r="AC34" s="247">
        <v>41866</v>
      </c>
      <c r="AD34" s="247">
        <v>41912</v>
      </c>
      <c r="AE34" s="380"/>
      <c r="AF34" s="246">
        <v>1</v>
      </c>
      <c r="AG34" s="248"/>
      <c r="AH34" s="379" t="str">
        <f t="shared" si="4"/>
        <v>EARLY</v>
      </c>
      <c r="AI34" s="247">
        <v>41866</v>
      </c>
      <c r="AJ34" s="247">
        <v>41912</v>
      </c>
      <c r="AK34" s="246">
        <v>1</v>
      </c>
      <c r="AL34" s="246"/>
      <c r="AM34" s="379" t="str">
        <f t="shared" si="5"/>
        <v>EARLY</v>
      </c>
      <c r="AN34" s="379" t="str">
        <f t="shared" si="6"/>
        <v>CHECK</v>
      </c>
      <c r="AO34" s="260"/>
    </row>
    <row r="35" spans="1:41" ht="13.5" customHeight="1" x14ac:dyDescent="0.2">
      <c r="A35" s="277"/>
      <c r="B35" s="251" t="s">
        <v>327</v>
      </c>
      <c r="C35" s="252" t="s">
        <v>69</v>
      </c>
      <c r="D35" s="252" t="s">
        <v>70</v>
      </c>
      <c r="E35" s="252" t="s">
        <v>574</v>
      </c>
      <c r="F35" s="279" t="s">
        <v>568</v>
      </c>
      <c r="G35" s="253"/>
      <c r="H35" s="252"/>
      <c r="I35" s="252" t="s">
        <v>128</v>
      </c>
      <c r="J35" s="254" t="s">
        <v>151</v>
      </c>
      <c r="K35" s="251">
        <v>65</v>
      </c>
      <c r="L35" s="255">
        <v>2014</v>
      </c>
      <c r="M35" s="256" t="s">
        <v>104</v>
      </c>
      <c r="N35" s="256" t="s">
        <v>100</v>
      </c>
      <c r="O35" s="257">
        <v>41774</v>
      </c>
      <c r="P35" s="257">
        <v>41820</v>
      </c>
      <c r="Q35" s="256">
        <v>1</v>
      </c>
      <c r="R35" s="258"/>
      <c r="S35" s="379" t="str">
        <f t="shared" si="0"/>
        <v>EARLY</v>
      </c>
      <c r="T35" s="256">
        <v>0</v>
      </c>
      <c r="U35" s="258"/>
      <c r="V35" s="379" t="str">
        <f t="shared" si="1"/>
        <v/>
      </c>
      <c r="W35" s="256">
        <v>1</v>
      </c>
      <c r="X35" s="258"/>
      <c r="Y35" s="379" t="str">
        <f t="shared" si="2"/>
        <v>EARLY</v>
      </c>
      <c r="Z35" s="256">
        <v>1</v>
      </c>
      <c r="AA35" s="258"/>
      <c r="AB35" s="379" t="str">
        <f t="shared" si="3"/>
        <v>EARLY</v>
      </c>
      <c r="AC35" s="257">
        <v>41883</v>
      </c>
      <c r="AD35" s="257">
        <v>41927</v>
      </c>
      <c r="AE35" s="380"/>
      <c r="AF35" s="256">
        <v>1</v>
      </c>
      <c r="AG35" s="258"/>
      <c r="AH35" s="379" t="str">
        <f t="shared" si="4"/>
        <v>EARLY</v>
      </c>
      <c r="AI35" s="257">
        <v>41774</v>
      </c>
      <c r="AJ35" s="257">
        <v>41820</v>
      </c>
      <c r="AK35" s="256">
        <v>1</v>
      </c>
      <c r="AL35" s="258"/>
      <c r="AM35" s="379" t="str">
        <f t="shared" si="5"/>
        <v>EARLY</v>
      </c>
      <c r="AN35" s="379" t="str">
        <f t="shared" si="6"/>
        <v>CHECK</v>
      </c>
      <c r="AO35" s="259"/>
    </row>
    <row r="36" spans="1:41" ht="13.5" customHeight="1" x14ac:dyDescent="0.2">
      <c r="A36" s="250"/>
      <c r="B36" s="241" t="s">
        <v>340</v>
      </c>
      <c r="C36" s="242" t="s">
        <v>195</v>
      </c>
      <c r="D36" s="242" t="s">
        <v>197</v>
      </c>
      <c r="E36" s="352" t="s">
        <v>589</v>
      </c>
      <c r="F36" s="280" t="s">
        <v>568</v>
      </c>
      <c r="G36" s="243"/>
      <c r="H36" s="242"/>
      <c r="I36" s="242" t="s">
        <v>126</v>
      </c>
      <c r="J36" s="245" t="s">
        <v>242</v>
      </c>
      <c r="K36" s="241">
        <v>32</v>
      </c>
      <c r="L36" s="241">
        <v>2014</v>
      </c>
      <c r="M36" s="246" t="s">
        <v>104</v>
      </c>
      <c r="N36" s="246" t="s">
        <v>99</v>
      </c>
      <c r="O36" s="247">
        <v>41821</v>
      </c>
      <c r="P36" s="247">
        <v>41866</v>
      </c>
      <c r="Q36" s="246">
        <v>1</v>
      </c>
      <c r="R36" s="248"/>
      <c r="S36" s="379" t="str">
        <f t="shared" si="0"/>
        <v>EARLY</v>
      </c>
      <c r="T36" s="246">
        <v>0</v>
      </c>
      <c r="U36" s="248"/>
      <c r="V36" s="379" t="str">
        <f t="shared" si="1"/>
        <v/>
      </c>
      <c r="W36" s="246">
        <v>1</v>
      </c>
      <c r="X36" s="248"/>
      <c r="Y36" s="379" t="str">
        <f t="shared" si="2"/>
        <v>EARLY</v>
      </c>
      <c r="Z36" s="246">
        <v>1</v>
      </c>
      <c r="AA36" s="248"/>
      <c r="AB36" s="379" t="str">
        <f t="shared" si="3"/>
        <v>EARLY</v>
      </c>
      <c r="AC36" s="247">
        <v>41821</v>
      </c>
      <c r="AD36" s="247">
        <v>41866</v>
      </c>
      <c r="AE36" s="380"/>
      <c r="AF36" s="246">
        <v>1</v>
      </c>
      <c r="AG36" s="248"/>
      <c r="AH36" s="379" t="str">
        <f t="shared" si="4"/>
        <v>EARLY</v>
      </c>
      <c r="AI36" s="247">
        <v>41821</v>
      </c>
      <c r="AJ36" s="247">
        <v>41866</v>
      </c>
      <c r="AK36" s="246">
        <v>1</v>
      </c>
      <c r="AL36" s="246"/>
      <c r="AM36" s="379" t="str">
        <f t="shared" si="5"/>
        <v>EARLY</v>
      </c>
      <c r="AN36" s="379" t="str">
        <f t="shared" si="6"/>
        <v>CHECK</v>
      </c>
      <c r="AO36" s="260"/>
    </row>
    <row r="37" spans="1:41" ht="13.5" customHeight="1" x14ac:dyDescent="0.2">
      <c r="A37" s="250"/>
      <c r="B37" s="241" t="s">
        <v>340</v>
      </c>
      <c r="C37" s="242" t="s">
        <v>203</v>
      </c>
      <c r="D37" s="242" t="s">
        <v>208</v>
      </c>
      <c r="E37" s="353"/>
      <c r="F37" s="280" t="s">
        <v>568</v>
      </c>
      <c r="G37" s="243"/>
      <c r="H37" s="242"/>
      <c r="I37" s="242" t="s">
        <v>125</v>
      </c>
      <c r="J37" s="245" t="s">
        <v>151</v>
      </c>
      <c r="K37" s="241">
        <v>30</v>
      </c>
      <c r="L37" s="241">
        <v>2014</v>
      </c>
      <c r="M37" s="246" t="s">
        <v>105</v>
      </c>
      <c r="N37" s="246" t="s">
        <v>99</v>
      </c>
      <c r="O37" s="247">
        <v>41821</v>
      </c>
      <c r="P37" s="247">
        <v>41866</v>
      </c>
      <c r="Q37" s="246">
        <v>1</v>
      </c>
      <c r="R37" s="248"/>
      <c r="S37" s="379" t="str">
        <f t="shared" si="0"/>
        <v>EARLY</v>
      </c>
      <c r="T37" s="246">
        <v>0</v>
      </c>
      <c r="U37" s="248"/>
      <c r="V37" s="379" t="str">
        <f t="shared" si="1"/>
        <v/>
      </c>
      <c r="W37" s="246">
        <v>1</v>
      </c>
      <c r="X37" s="248"/>
      <c r="Y37" s="379" t="str">
        <f t="shared" si="2"/>
        <v>EARLY</v>
      </c>
      <c r="Z37" s="246">
        <v>1</v>
      </c>
      <c r="AA37" s="248"/>
      <c r="AB37" s="379" t="str">
        <f t="shared" si="3"/>
        <v>EARLY</v>
      </c>
      <c r="AC37" s="247">
        <v>41821</v>
      </c>
      <c r="AD37" s="247">
        <v>41866</v>
      </c>
      <c r="AE37" s="380"/>
      <c r="AF37" s="246">
        <v>1</v>
      </c>
      <c r="AG37" s="248"/>
      <c r="AH37" s="379" t="str">
        <f t="shared" si="4"/>
        <v>EARLY</v>
      </c>
      <c r="AI37" s="247">
        <v>41821</v>
      </c>
      <c r="AJ37" s="247">
        <v>41866</v>
      </c>
      <c r="AK37" s="246">
        <v>1</v>
      </c>
      <c r="AL37" s="246"/>
      <c r="AM37" s="379" t="str">
        <f t="shared" si="5"/>
        <v>EARLY</v>
      </c>
      <c r="AN37" s="379" t="str">
        <f t="shared" si="6"/>
        <v>CHECK</v>
      </c>
      <c r="AO37" s="260"/>
    </row>
    <row r="38" spans="1:41" ht="13.5" customHeight="1" x14ac:dyDescent="0.2">
      <c r="A38" s="261"/>
      <c r="B38" s="251" t="s">
        <v>342</v>
      </c>
      <c r="C38" s="252" t="s">
        <v>212</v>
      </c>
      <c r="D38" s="252" t="s">
        <v>213</v>
      </c>
      <c r="E38" s="372" t="s">
        <v>590</v>
      </c>
      <c r="F38" s="279" t="s">
        <v>588</v>
      </c>
      <c r="G38" s="253"/>
      <c r="H38" s="252"/>
      <c r="I38" s="252" t="s">
        <v>126</v>
      </c>
      <c r="J38" s="254" t="s">
        <v>242</v>
      </c>
      <c r="K38" s="251">
        <v>19</v>
      </c>
      <c r="L38" s="255">
        <v>2014</v>
      </c>
      <c r="M38" s="256" t="s">
        <v>104</v>
      </c>
      <c r="N38" s="256" t="s">
        <v>109</v>
      </c>
      <c r="O38" s="257">
        <v>41835</v>
      </c>
      <c r="P38" s="257">
        <v>37864</v>
      </c>
      <c r="Q38" s="256">
        <v>1</v>
      </c>
      <c r="R38" s="258"/>
      <c r="S38" s="379" t="str">
        <f t="shared" si="0"/>
        <v>EARLY</v>
      </c>
      <c r="T38" s="256">
        <v>0</v>
      </c>
      <c r="U38" s="258"/>
      <c r="V38" s="379" t="str">
        <f t="shared" si="1"/>
        <v/>
      </c>
      <c r="W38" s="256">
        <v>1</v>
      </c>
      <c r="X38" s="258"/>
      <c r="Y38" s="379" t="str">
        <f t="shared" si="2"/>
        <v>EARLY</v>
      </c>
      <c r="Z38" s="256">
        <v>1</v>
      </c>
      <c r="AA38" s="258"/>
      <c r="AB38" s="379" t="str">
        <f t="shared" si="3"/>
        <v>EARLY</v>
      </c>
      <c r="AC38" s="257">
        <v>41835</v>
      </c>
      <c r="AD38" s="257">
        <v>37864</v>
      </c>
      <c r="AE38" s="380"/>
      <c r="AF38" s="256">
        <v>1</v>
      </c>
      <c r="AG38" s="258"/>
      <c r="AH38" s="379" t="str">
        <f t="shared" si="4"/>
        <v>EARLY</v>
      </c>
      <c r="AI38" s="257">
        <v>41835</v>
      </c>
      <c r="AJ38" s="257">
        <v>37864</v>
      </c>
      <c r="AK38" s="256">
        <v>1</v>
      </c>
      <c r="AL38" s="258"/>
      <c r="AM38" s="379" t="str">
        <f t="shared" si="5"/>
        <v>EARLY</v>
      </c>
      <c r="AN38" s="379" t="str">
        <f t="shared" si="6"/>
        <v>CHECK</v>
      </c>
      <c r="AO38" s="259"/>
    </row>
    <row r="39" spans="1:41" ht="13.5" customHeight="1" x14ac:dyDescent="0.2">
      <c r="A39" s="261"/>
      <c r="B39" s="251" t="s">
        <v>342</v>
      </c>
      <c r="C39" s="252" t="s">
        <v>216</v>
      </c>
      <c r="D39" s="252" t="s">
        <v>217</v>
      </c>
      <c r="E39" s="373"/>
      <c r="F39" s="279" t="s">
        <v>588</v>
      </c>
      <c r="G39" s="253"/>
      <c r="H39" s="252"/>
      <c r="I39" s="252" t="s">
        <v>128</v>
      </c>
      <c r="J39" s="254" t="s">
        <v>151</v>
      </c>
      <c r="K39" s="251">
        <v>19</v>
      </c>
      <c r="L39" s="255">
        <v>2014</v>
      </c>
      <c r="M39" s="256" t="s">
        <v>104</v>
      </c>
      <c r="N39" s="256" t="s">
        <v>99</v>
      </c>
      <c r="O39" s="257">
        <v>41835</v>
      </c>
      <c r="P39" s="257">
        <v>37864</v>
      </c>
      <c r="Q39" s="256">
        <v>1</v>
      </c>
      <c r="R39" s="258"/>
      <c r="S39" s="379" t="str">
        <f t="shared" si="0"/>
        <v>EARLY</v>
      </c>
      <c r="T39" s="256">
        <v>0</v>
      </c>
      <c r="U39" s="258"/>
      <c r="V39" s="379" t="str">
        <f t="shared" si="1"/>
        <v/>
      </c>
      <c r="W39" s="256">
        <v>1</v>
      </c>
      <c r="X39" s="258"/>
      <c r="Y39" s="379" t="str">
        <f t="shared" si="2"/>
        <v>EARLY</v>
      </c>
      <c r="Z39" s="256">
        <v>1</v>
      </c>
      <c r="AA39" s="258"/>
      <c r="AB39" s="379" t="str">
        <f t="shared" si="3"/>
        <v>EARLY</v>
      </c>
      <c r="AC39" s="257"/>
      <c r="AD39" s="257"/>
      <c r="AE39" s="380"/>
      <c r="AF39" s="256">
        <v>0</v>
      </c>
      <c r="AG39" s="258"/>
      <c r="AH39" s="379" t="str">
        <f t="shared" si="4"/>
        <v/>
      </c>
      <c r="AI39" s="257">
        <v>41835</v>
      </c>
      <c r="AJ39" s="257">
        <v>37864</v>
      </c>
      <c r="AK39" s="256">
        <v>1</v>
      </c>
      <c r="AL39" s="258"/>
      <c r="AM39" s="379" t="str">
        <f t="shared" si="5"/>
        <v>EARLY</v>
      </c>
      <c r="AN39" s="379" t="str">
        <f t="shared" si="6"/>
        <v>CHECK</v>
      </c>
      <c r="AO39" s="259" t="s">
        <v>443</v>
      </c>
    </row>
    <row r="40" spans="1:41" ht="13.5" customHeight="1" x14ac:dyDescent="0.2">
      <c r="A40" s="250"/>
      <c r="B40" s="241" t="s">
        <v>347</v>
      </c>
      <c r="C40" s="242" t="s">
        <v>172</v>
      </c>
      <c r="D40" s="242" t="s">
        <v>76</v>
      </c>
      <c r="E40" s="352" t="s">
        <v>591</v>
      </c>
      <c r="F40" s="280" t="s">
        <v>568</v>
      </c>
      <c r="G40" s="243"/>
      <c r="H40" s="242"/>
      <c r="I40" s="242" t="s">
        <v>128</v>
      </c>
      <c r="J40" s="245" t="s">
        <v>73</v>
      </c>
      <c r="K40" s="241">
        <v>10</v>
      </c>
      <c r="L40" s="241">
        <v>2014</v>
      </c>
      <c r="M40" s="246" t="s">
        <v>104</v>
      </c>
      <c r="N40" s="246" t="s">
        <v>99</v>
      </c>
      <c r="O40" s="247">
        <v>41852</v>
      </c>
      <c r="P40" s="247">
        <v>41897</v>
      </c>
      <c r="Q40" s="246">
        <v>1</v>
      </c>
      <c r="R40" s="248"/>
      <c r="S40" s="379" t="str">
        <f t="shared" si="0"/>
        <v>EARLY</v>
      </c>
      <c r="T40" s="246">
        <v>0</v>
      </c>
      <c r="U40" s="248"/>
      <c r="V40" s="379" t="str">
        <f t="shared" si="1"/>
        <v/>
      </c>
      <c r="W40" s="246">
        <v>1</v>
      </c>
      <c r="X40" s="248"/>
      <c r="Y40" s="379" t="str">
        <f t="shared" si="2"/>
        <v>EARLY</v>
      </c>
      <c r="Z40" s="246">
        <v>1</v>
      </c>
      <c r="AA40" s="248"/>
      <c r="AB40" s="379" t="str">
        <f t="shared" si="3"/>
        <v>EARLY</v>
      </c>
      <c r="AC40" s="247">
        <v>41852</v>
      </c>
      <c r="AD40" s="247">
        <v>41897</v>
      </c>
      <c r="AE40" s="380"/>
      <c r="AF40" s="246">
        <v>1</v>
      </c>
      <c r="AG40" s="248"/>
      <c r="AH40" s="379" t="str">
        <f t="shared" si="4"/>
        <v>EARLY</v>
      </c>
      <c r="AI40" s="247">
        <v>41852</v>
      </c>
      <c r="AJ40" s="247">
        <v>41897</v>
      </c>
      <c r="AK40" s="246">
        <v>1</v>
      </c>
      <c r="AL40" s="246"/>
      <c r="AM40" s="379" t="str">
        <f t="shared" si="5"/>
        <v>EARLY</v>
      </c>
      <c r="AN40" s="379" t="str">
        <f t="shared" si="6"/>
        <v>CHECK</v>
      </c>
      <c r="AO40" s="260"/>
    </row>
    <row r="41" spans="1:41" ht="13.5" customHeight="1" x14ac:dyDescent="0.2">
      <c r="A41" s="250"/>
      <c r="B41" s="241" t="s">
        <v>347</v>
      </c>
      <c r="C41" s="242" t="s">
        <v>87</v>
      </c>
      <c r="D41" s="242" t="s">
        <v>88</v>
      </c>
      <c r="E41" s="353"/>
      <c r="F41" s="280" t="s">
        <v>568</v>
      </c>
      <c r="G41" s="243"/>
      <c r="H41" s="242"/>
      <c r="I41" s="242" t="s">
        <v>125</v>
      </c>
      <c r="J41" s="245" t="s">
        <v>151</v>
      </c>
      <c r="K41" s="241">
        <v>1</v>
      </c>
      <c r="L41" s="241">
        <v>2014</v>
      </c>
      <c r="M41" s="246" t="s">
        <v>104</v>
      </c>
      <c r="N41" s="246" t="s">
        <v>99</v>
      </c>
      <c r="O41" s="247">
        <v>41866</v>
      </c>
      <c r="P41" s="247">
        <v>41912</v>
      </c>
      <c r="Q41" s="246">
        <v>1</v>
      </c>
      <c r="R41" s="248"/>
      <c r="S41" s="379" t="str">
        <f t="shared" si="0"/>
        <v>EARLY</v>
      </c>
      <c r="T41" s="246">
        <v>0</v>
      </c>
      <c r="U41" s="248"/>
      <c r="V41" s="379" t="str">
        <f t="shared" si="1"/>
        <v/>
      </c>
      <c r="W41" s="246">
        <v>1</v>
      </c>
      <c r="X41" s="248"/>
      <c r="Y41" s="379" t="str">
        <f t="shared" si="2"/>
        <v>EARLY</v>
      </c>
      <c r="Z41" s="246">
        <v>1</v>
      </c>
      <c r="AA41" s="248"/>
      <c r="AB41" s="379" t="str">
        <f t="shared" si="3"/>
        <v>EARLY</v>
      </c>
      <c r="AC41" s="247"/>
      <c r="AD41" s="247"/>
      <c r="AE41" s="380"/>
      <c r="AF41" s="246">
        <v>0</v>
      </c>
      <c r="AG41" s="248"/>
      <c r="AH41" s="379" t="str">
        <f t="shared" si="4"/>
        <v/>
      </c>
      <c r="AI41" s="247">
        <v>41866</v>
      </c>
      <c r="AJ41" s="247">
        <v>41912</v>
      </c>
      <c r="AK41" s="246">
        <v>1</v>
      </c>
      <c r="AL41" s="246"/>
      <c r="AM41" s="379" t="str">
        <f t="shared" si="5"/>
        <v>EARLY</v>
      </c>
      <c r="AN41" s="379" t="str">
        <f t="shared" si="6"/>
        <v>CHECK</v>
      </c>
      <c r="AO41" s="260" t="s">
        <v>442</v>
      </c>
    </row>
    <row r="42" spans="1:41" ht="13.5" customHeight="1" x14ac:dyDescent="0.2">
      <c r="A42" s="261"/>
      <c r="B42" s="251" t="s">
        <v>334</v>
      </c>
      <c r="C42" s="252" t="s">
        <v>142</v>
      </c>
      <c r="D42" s="252" t="s">
        <v>143</v>
      </c>
      <c r="E42" s="252" t="s">
        <v>592</v>
      </c>
      <c r="F42" s="279" t="s">
        <v>568</v>
      </c>
      <c r="G42" s="253"/>
      <c r="H42" s="252"/>
      <c r="I42" s="252" t="s">
        <v>128</v>
      </c>
      <c r="J42" s="254" t="s">
        <v>151</v>
      </c>
      <c r="K42" s="251">
        <v>50</v>
      </c>
      <c r="L42" s="255">
        <v>2014</v>
      </c>
      <c r="M42" s="256" t="s">
        <v>104</v>
      </c>
      <c r="N42" s="256" t="s">
        <v>99</v>
      </c>
      <c r="O42" s="257">
        <v>41866</v>
      </c>
      <c r="P42" s="257">
        <v>41912</v>
      </c>
      <c r="Q42" s="256">
        <v>1</v>
      </c>
      <c r="R42" s="258"/>
      <c r="S42" s="379" t="str">
        <f t="shared" si="0"/>
        <v>EARLY</v>
      </c>
      <c r="T42" s="256">
        <v>0</v>
      </c>
      <c r="U42" s="258"/>
      <c r="V42" s="379" t="str">
        <f t="shared" si="1"/>
        <v/>
      </c>
      <c r="W42" s="256">
        <v>1</v>
      </c>
      <c r="X42" s="258"/>
      <c r="Y42" s="379" t="str">
        <f t="shared" si="2"/>
        <v>EARLY</v>
      </c>
      <c r="Z42" s="256">
        <v>1</v>
      </c>
      <c r="AA42" s="258"/>
      <c r="AB42" s="379" t="str">
        <f t="shared" si="3"/>
        <v>EARLY</v>
      </c>
      <c r="AC42" s="257">
        <v>41852</v>
      </c>
      <c r="AD42" s="257">
        <v>41897</v>
      </c>
      <c r="AE42" s="380"/>
      <c r="AF42" s="256">
        <v>1</v>
      </c>
      <c r="AG42" s="258"/>
      <c r="AH42" s="379" t="str">
        <f t="shared" si="4"/>
        <v>EARLY</v>
      </c>
      <c r="AI42" s="257">
        <v>41866</v>
      </c>
      <c r="AJ42" s="257">
        <v>41912</v>
      </c>
      <c r="AK42" s="256">
        <v>1</v>
      </c>
      <c r="AL42" s="258"/>
      <c r="AM42" s="379" t="str">
        <f t="shared" si="5"/>
        <v>EARLY</v>
      </c>
      <c r="AN42" s="379" t="str">
        <f t="shared" si="6"/>
        <v>CHECK</v>
      </c>
      <c r="AO42" s="259"/>
    </row>
    <row r="43" spans="1:41" ht="13.5" customHeight="1" x14ac:dyDescent="0.2">
      <c r="A43" s="250"/>
      <c r="B43" s="241" t="s">
        <v>337</v>
      </c>
      <c r="C43" s="242" t="s">
        <v>144</v>
      </c>
      <c r="D43" s="242" t="s">
        <v>183</v>
      </c>
      <c r="E43" s="282" t="s">
        <v>593</v>
      </c>
      <c r="F43" s="280" t="s">
        <v>568</v>
      </c>
      <c r="G43" s="243"/>
      <c r="H43" s="242"/>
      <c r="I43" s="242" t="s">
        <v>128</v>
      </c>
      <c r="J43" s="245" t="s">
        <v>151</v>
      </c>
      <c r="K43" s="241">
        <v>43</v>
      </c>
      <c r="L43" s="241">
        <v>2014</v>
      </c>
      <c r="M43" s="246" t="s">
        <v>104</v>
      </c>
      <c r="N43" s="246" t="s">
        <v>99</v>
      </c>
      <c r="O43" s="247">
        <v>41821</v>
      </c>
      <c r="P43" s="247">
        <v>41866</v>
      </c>
      <c r="Q43" s="246">
        <v>1</v>
      </c>
      <c r="R43" s="248"/>
      <c r="S43" s="379" t="str">
        <f t="shared" si="0"/>
        <v>EARLY</v>
      </c>
      <c r="T43" s="246">
        <v>0</v>
      </c>
      <c r="U43" s="248"/>
      <c r="V43" s="379" t="str">
        <f t="shared" si="1"/>
        <v/>
      </c>
      <c r="W43" s="246">
        <v>1</v>
      </c>
      <c r="X43" s="248"/>
      <c r="Y43" s="379" t="str">
        <f t="shared" si="2"/>
        <v>EARLY</v>
      </c>
      <c r="Z43" s="246">
        <v>1</v>
      </c>
      <c r="AA43" s="248"/>
      <c r="AB43" s="379" t="str">
        <f t="shared" si="3"/>
        <v>EARLY</v>
      </c>
      <c r="AC43" s="247">
        <v>41821</v>
      </c>
      <c r="AD43" s="247">
        <v>41866</v>
      </c>
      <c r="AE43" s="380"/>
      <c r="AF43" s="246">
        <v>1</v>
      </c>
      <c r="AG43" s="248"/>
      <c r="AH43" s="379" t="str">
        <f t="shared" si="4"/>
        <v>EARLY</v>
      </c>
      <c r="AI43" s="247">
        <v>41821</v>
      </c>
      <c r="AJ43" s="247">
        <v>41866</v>
      </c>
      <c r="AK43" s="246">
        <v>1</v>
      </c>
      <c r="AL43" s="246"/>
      <c r="AM43" s="379" t="str">
        <f t="shared" si="5"/>
        <v>EARLY</v>
      </c>
      <c r="AN43" s="379" t="str">
        <f t="shared" si="6"/>
        <v>CHECK</v>
      </c>
      <c r="AO43" s="249"/>
    </row>
    <row r="44" spans="1:41" x14ac:dyDescent="0.2">
      <c r="A44" s="261"/>
      <c r="B44" s="143"/>
      <c r="C44" s="136"/>
      <c r="D44" s="144"/>
      <c r="E44" s="144"/>
      <c r="F44" s="144"/>
      <c r="G44" s="263"/>
      <c r="H44" s="144"/>
      <c r="I44" s="144"/>
      <c r="J44" s="144"/>
      <c r="K44" s="139"/>
      <c r="L44" s="139"/>
      <c r="M44" s="138"/>
      <c r="N44" s="138"/>
      <c r="O44" s="264"/>
      <c r="P44" s="264"/>
      <c r="Q44" s="265"/>
      <c r="R44" s="266"/>
      <c r="S44" s="149"/>
      <c r="T44" s="265"/>
      <c r="U44" s="266"/>
      <c r="V44" s="149"/>
      <c r="W44" s="265"/>
      <c r="X44" s="266"/>
      <c r="Y44" s="149"/>
      <c r="Z44" s="265"/>
      <c r="AA44" s="266"/>
      <c r="AB44" s="149"/>
      <c r="AC44" s="264"/>
      <c r="AD44" s="264"/>
      <c r="AE44" s="267"/>
      <c r="AF44" s="265"/>
      <c r="AG44" s="266"/>
      <c r="AH44" s="149"/>
      <c r="AI44" s="264"/>
      <c r="AJ44" s="264"/>
      <c r="AK44" s="265"/>
      <c r="AL44" s="266"/>
      <c r="AM44" s="149"/>
      <c r="AN44" s="149"/>
      <c r="AO44" s="268"/>
    </row>
    <row r="45" spans="1:41" x14ac:dyDescent="0.2">
      <c r="A45" s="261"/>
      <c r="B45" s="143"/>
      <c r="C45" s="136"/>
      <c r="D45" s="144"/>
      <c r="E45" s="144"/>
      <c r="F45" s="144"/>
      <c r="G45" s="263"/>
      <c r="H45" s="144"/>
      <c r="I45" s="144"/>
      <c r="J45" s="144" t="s">
        <v>112</v>
      </c>
      <c r="K45" s="139"/>
      <c r="L45" s="139"/>
      <c r="M45" s="265"/>
      <c r="N45" s="138"/>
      <c r="O45" s="264"/>
      <c r="P45" s="264"/>
      <c r="Q45" s="265">
        <f>SUM(Q5:Q43)</f>
        <v>39</v>
      </c>
      <c r="R45" s="266"/>
      <c r="S45" s="149"/>
      <c r="T45" s="265">
        <f>SUM(T5:T43)</f>
        <v>0</v>
      </c>
      <c r="U45" s="266"/>
      <c r="V45" s="149"/>
      <c r="W45" s="265">
        <f>SUM(W5:W43)</f>
        <v>39</v>
      </c>
      <c r="X45" s="266"/>
      <c r="Y45" s="149"/>
      <c r="Z45" s="265">
        <f>SUM(Z5:Z43)</f>
        <v>39</v>
      </c>
      <c r="AA45" s="266"/>
      <c r="AB45" s="149"/>
      <c r="AC45" s="264"/>
      <c r="AD45" s="264"/>
      <c r="AE45" s="267"/>
      <c r="AF45" s="265">
        <f>SUM(AF5:AF43)</f>
        <v>37</v>
      </c>
      <c r="AG45" s="266"/>
      <c r="AH45" s="149"/>
      <c r="AI45" s="264"/>
      <c r="AJ45" s="264"/>
      <c r="AK45" s="265">
        <f>SUM(AK5:AK43)</f>
        <v>39</v>
      </c>
      <c r="AL45" s="266"/>
      <c r="AM45" s="149"/>
      <c r="AN45" s="149"/>
      <c r="AO45" s="268"/>
    </row>
    <row r="46" spans="1:41" ht="15" x14ac:dyDescent="0.2">
      <c r="A46" s="85"/>
      <c r="B46" s="85"/>
      <c r="C46" s="85"/>
      <c r="D46" s="269"/>
      <c r="E46" s="269"/>
      <c r="F46" s="269"/>
      <c r="G46" s="270"/>
      <c r="H46" s="269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4"/>
      <c r="T46" s="85"/>
      <c r="U46" s="85"/>
      <c r="V46" s="84"/>
      <c r="W46" s="85"/>
      <c r="X46" s="85"/>
      <c r="Y46" s="84"/>
      <c r="Z46" s="85"/>
      <c r="AA46" s="85"/>
      <c r="AB46" s="84"/>
      <c r="AC46" s="85"/>
      <c r="AD46" s="85"/>
      <c r="AE46" s="84"/>
      <c r="AF46" s="85"/>
      <c r="AG46" s="85"/>
      <c r="AH46" s="84"/>
      <c r="AI46" s="85"/>
      <c r="AJ46" s="85"/>
      <c r="AK46" s="85"/>
      <c r="AL46" s="85"/>
      <c r="AM46" s="84"/>
      <c r="AN46" s="84"/>
      <c r="AO46" s="85"/>
    </row>
    <row r="47" spans="1:41" x14ac:dyDescent="0.2">
      <c r="A47" s="85"/>
      <c r="B47" s="271"/>
      <c r="C47" s="161"/>
      <c r="D47" s="164"/>
      <c r="E47" s="164"/>
      <c r="F47" s="164"/>
      <c r="G47" s="272"/>
      <c r="H47" s="164"/>
      <c r="I47" s="164"/>
      <c r="J47" s="164"/>
      <c r="K47" s="165"/>
      <c r="L47" s="165"/>
      <c r="M47" s="162"/>
      <c r="N47" s="162"/>
      <c r="O47" s="273"/>
      <c r="P47" s="273"/>
      <c r="Q47" s="274"/>
      <c r="R47" s="275"/>
      <c r="S47" s="217"/>
      <c r="T47" s="274"/>
      <c r="U47" s="275"/>
      <c r="V47" s="217"/>
      <c r="W47" s="274"/>
      <c r="X47" s="275"/>
      <c r="Y47" s="217"/>
      <c r="Z47" s="274"/>
      <c r="AA47" s="275"/>
      <c r="AB47" s="217"/>
      <c r="AC47" s="273"/>
      <c r="AD47" s="273"/>
      <c r="AE47" s="276"/>
      <c r="AF47" s="274"/>
      <c r="AG47" s="275"/>
      <c r="AH47" s="217"/>
      <c r="AI47" s="273"/>
      <c r="AJ47" s="273"/>
      <c r="AK47" s="274"/>
      <c r="AL47" s="275"/>
      <c r="AM47" s="217"/>
      <c r="AN47" s="217"/>
      <c r="AO47" s="28"/>
    </row>
    <row r="48" spans="1:41" x14ac:dyDescent="0.2">
      <c r="A48" s="85"/>
      <c r="B48" s="271"/>
      <c r="C48" s="161"/>
      <c r="D48" s="164"/>
      <c r="E48" s="164"/>
      <c r="F48" s="164"/>
      <c r="G48" s="272"/>
      <c r="H48" s="164"/>
      <c r="I48" s="164"/>
      <c r="J48" s="164"/>
      <c r="K48" s="165"/>
      <c r="L48" s="165"/>
      <c r="M48" s="162"/>
      <c r="N48" s="162"/>
      <c r="O48" s="273"/>
      <c r="P48" s="273"/>
      <c r="Q48" s="274"/>
      <c r="R48" s="275"/>
      <c r="S48" s="217"/>
      <c r="T48" s="274"/>
      <c r="U48" s="275"/>
      <c r="V48" s="217"/>
      <c r="W48" s="274"/>
      <c r="X48" s="275"/>
      <c r="Y48" s="217"/>
      <c r="Z48" s="274"/>
      <c r="AA48" s="275"/>
      <c r="AB48" s="217"/>
      <c r="AC48" s="273"/>
      <c r="AD48" s="273"/>
      <c r="AE48" s="276"/>
      <c r="AF48" s="274"/>
      <c r="AG48" s="275"/>
      <c r="AH48" s="217"/>
      <c r="AI48" s="273"/>
      <c r="AJ48" s="273"/>
      <c r="AK48" s="274"/>
      <c r="AL48" s="275"/>
      <c r="AM48" s="217"/>
      <c r="AN48" s="217"/>
      <c r="AO48" s="28"/>
    </row>
    <row r="49" spans="1:41" x14ac:dyDescent="0.2">
      <c r="A49" s="85"/>
      <c r="B49" s="271"/>
      <c r="C49" s="161"/>
      <c r="D49" s="164"/>
      <c r="E49" s="164"/>
      <c r="F49" s="164"/>
      <c r="G49" s="272"/>
      <c r="H49" s="164"/>
      <c r="I49" s="164"/>
      <c r="J49" s="164"/>
      <c r="K49" s="165"/>
      <c r="L49" s="165"/>
      <c r="M49" s="162"/>
      <c r="N49" s="162"/>
      <c r="O49" s="273"/>
      <c r="P49" s="273"/>
      <c r="Q49" s="274"/>
      <c r="R49" s="275"/>
      <c r="S49" s="217"/>
      <c r="T49" s="274"/>
      <c r="U49" s="275"/>
      <c r="V49" s="217"/>
      <c r="W49" s="274"/>
      <c r="X49" s="275"/>
      <c r="Y49" s="217"/>
      <c r="Z49" s="274"/>
      <c r="AA49" s="275"/>
      <c r="AB49" s="217"/>
      <c r="AC49" s="273"/>
      <c r="AD49" s="273"/>
      <c r="AE49" s="276"/>
      <c r="AF49" s="274"/>
      <c r="AG49" s="275"/>
      <c r="AH49" s="217"/>
      <c r="AI49" s="273"/>
      <c r="AJ49" s="273"/>
      <c r="AK49" s="274"/>
      <c r="AL49" s="275"/>
      <c r="AM49" s="217"/>
      <c r="AN49" s="217"/>
      <c r="AO49" s="28"/>
    </row>
    <row r="50" spans="1:41" ht="12.75" x14ac:dyDescent="0.2"/>
    <row r="51" spans="1:41" ht="12.75" x14ac:dyDescent="0.2"/>
  </sheetData>
  <autoFilter ref="A1:AF43">
    <filterColumn colId="2" showButton="0"/>
    <filterColumn colId="12" showButton="0"/>
    <filterColumn colId="14" showButton="0"/>
    <filterColumn colId="16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sortState ref="B5:BW38">
    <sortCondition ref="B5:B38"/>
  </sortState>
  <mergeCells count="56">
    <mergeCell ref="E38:E39"/>
    <mergeCell ref="E40:E41"/>
    <mergeCell ref="E21:E22"/>
    <mergeCell ref="E25:E26"/>
    <mergeCell ref="E29:E30"/>
    <mergeCell ref="E32:E34"/>
    <mergeCell ref="E36:E37"/>
    <mergeCell ref="E5:E6"/>
    <mergeCell ref="E7:E8"/>
    <mergeCell ref="E9:E11"/>
    <mergeCell ref="E13:E14"/>
    <mergeCell ref="E15:E16"/>
    <mergeCell ref="AH1:AH3"/>
    <mergeCell ref="AI1:AL1"/>
    <mergeCell ref="AM1:AM3"/>
    <mergeCell ref="AN1:AN3"/>
    <mergeCell ref="E2:E3"/>
    <mergeCell ref="F2:F3"/>
    <mergeCell ref="W2:W3"/>
    <mergeCell ref="X2:X3"/>
    <mergeCell ref="AC2:AD2"/>
    <mergeCell ref="AF2:AF3"/>
    <mergeCell ref="AG2:AG3"/>
    <mergeCell ref="AI2:AJ2"/>
    <mergeCell ref="AK2:AK3"/>
    <mergeCell ref="AL2:AL3"/>
    <mergeCell ref="M1:M3"/>
    <mergeCell ref="N1:N3"/>
    <mergeCell ref="O1:P2"/>
    <mergeCell ref="S1:S3"/>
    <mergeCell ref="T1:U1"/>
    <mergeCell ref="AE2:AE3"/>
    <mergeCell ref="Z2:Z3"/>
    <mergeCell ref="W1:X1"/>
    <mergeCell ref="Y1:Y3"/>
    <mergeCell ref="Z1:AA1"/>
    <mergeCell ref="AB1:AB3"/>
    <mergeCell ref="AC1:AG1"/>
    <mergeCell ref="T2:T3"/>
    <mergeCell ref="AA2:AA3"/>
    <mergeCell ref="V1:V3"/>
    <mergeCell ref="G1:G3"/>
    <mergeCell ref="U2:U3"/>
    <mergeCell ref="L1:L3"/>
    <mergeCell ref="J1:J3"/>
    <mergeCell ref="K1:K3"/>
    <mergeCell ref="I1:I3"/>
    <mergeCell ref="H1:H3"/>
    <mergeCell ref="Q1:R1"/>
    <mergeCell ref="Q2:Q3"/>
    <mergeCell ref="R2:R3"/>
    <mergeCell ref="A1:A3"/>
    <mergeCell ref="C1:D1"/>
    <mergeCell ref="B1:B3"/>
    <mergeCell ref="C2:C3"/>
    <mergeCell ref="D2:D3"/>
  </mergeCells>
  <phoneticPr fontId="0" type="noConversion"/>
  <printOptions gridLines="1"/>
  <pageMargins left="0.2" right="0.2" top="0.3" bottom="0.4" header="0.19" footer="0.19"/>
  <pageSetup scale="48" pageOrder="overThenDown" orientation="landscape" r:id="rId1"/>
  <headerFooter alignWithMargins="0">
    <oddFooter>&amp;L&amp;F, &amp;A&amp;C&amp;D&amp;R&amp;P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U82"/>
  <sheetViews>
    <sheetView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L26" sqref="L26"/>
    </sheetView>
  </sheetViews>
  <sheetFormatPr defaultRowHeight="11.25" x14ac:dyDescent="0.2"/>
  <cols>
    <col min="1" max="1" width="14.7109375" style="33" customWidth="1"/>
    <col min="2" max="2" width="12" style="33" customWidth="1"/>
    <col min="3" max="3" width="12.28515625" style="36" customWidth="1"/>
    <col min="4" max="4" width="11" style="36" customWidth="1"/>
    <col min="5" max="5" width="14.42578125" style="36" customWidth="1"/>
    <col min="6" max="6" width="12.42578125" style="36" customWidth="1"/>
    <col min="7" max="10" width="11" style="36" customWidth="1"/>
    <col min="11" max="12" width="9.140625" style="33"/>
    <col min="13" max="13" width="24.140625" style="33" customWidth="1"/>
    <col min="14" max="14" width="9.140625" style="36"/>
    <col min="15" max="15" width="10.42578125" style="58" customWidth="1"/>
    <col min="16" max="17" width="9.140625" style="58"/>
    <col min="18" max="18" width="10" style="50" customWidth="1"/>
    <col min="19" max="19" width="9.5703125" style="50" bestFit="1" customWidth="1"/>
    <col min="20" max="20" width="10.28515625" style="33" customWidth="1"/>
    <col min="21" max="16384" width="9.140625" style="33"/>
  </cols>
  <sheetData>
    <row r="1" spans="1:19" s="34" customFormat="1" ht="57" customHeight="1" thickBot="1" x14ac:dyDescent="0.25">
      <c r="A1" s="32" t="s">
        <v>473</v>
      </c>
      <c r="B1" s="82" t="s">
        <v>166</v>
      </c>
      <c r="C1" s="35" t="s">
        <v>353</v>
      </c>
      <c r="D1" s="35" t="s">
        <v>517</v>
      </c>
      <c r="E1" s="35" t="s">
        <v>518</v>
      </c>
      <c r="F1" s="35" t="s">
        <v>522</v>
      </c>
      <c r="G1" s="35" t="s">
        <v>447</v>
      </c>
      <c r="H1" s="35" t="s">
        <v>448</v>
      </c>
      <c r="I1" s="35" t="s">
        <v>118</v>
      </c>
      <c r="J1" s="35" t="s">
        <v>119</v>
      </c>
      <c r="K1" s="35" t="s">
        <v>451</v>
      </c>
      <c r="L1" s="35" t="s">
        <v>107</v>
      </c>
      <c r="O1" s="55"/>
      <c r="P1" s="55"/>
      <c r="Q1" s="55"/>
      <c r="R1" s="51"/>
      <c r="S1" s="51"/>
    </row>
    <row r="2" spans="1:19" s="40" customFormat="1" ht="12.75" customHeight="1" thickTop="1" x14ac:dyDescent="0.2">
      <c r="A2" s="37" t="s">
        <v>326</v>
      </c>
      <c r="B2" s="38">
        <f>'WY2014 NFSN Chem Sampling'!$O$7+'WY2014 NFSN Chem Sampling'!$Q$7</f>
        <v>34</v>
      </c>
      <c r="C2" s="38">
        <f>'WY2014 NFSN Chem Sampling'!$S$7+'WY2014 NFSN Chem Sampling'!$U$7</f>
        <v>34</v>
      </c>
      <c r="D2" s="38">
        <f>'WY2014 NFSN Chem Sampling'!$W$7</f>
        <v>2</v>
      </c>
      <c r="E2" s="38">
        <f>'WY2014 NFSN Chem Sampling'!$Y$7+'WY2014 NFSN Chem Sampling'!$AA$7</f>
        <v>34</v>
      </c>
      <c r="F2" s="38">
        <f>'WY2014 NFSN Chem Sampling'!$AC$7</f>
        <v>2</v>
      </c>
      <c r="G2" s="44">
        <f>'WY2014 NFSN Chem Sampling'!AG7+'WY2014 NFSN Chem Sampling'!AK7+'WY2014 NFSN Chem Sampling'!AM7</f>
        <v>36</v>
      </c>
      <c r="H2" s="38">
        <f>'WY2014 NFSN Chem Sampling'!$AI$7</f>
        <v>2</v>
      </c>
      <c r="I2" s="61">
        <v>0</v>
      </c>
      <c r="J2" s="61">
        <v>0</v>
      </c>
      <c r="K2" s="61">
        <v>0</v>
      </c>
      <c r="L2" s="61">
        <v>0</v>
      </c>
      <c r="M2" s="39"/>
      <c r="N2" s="38"/>
      <c r="O2" s="56"/>
      <c r="P2" s="56"/>
      <c r="Q2" s="56"/>
      <c r="R2" s="52"/>
      <c r="S2" s="52"/>
    </row>
    <row r="3" spans="1:19" s="40" customFormat="1" x14ac:dyDescent="0.2">
      <c r="A3" s="37" t="s">
        <v>415</v>
      </c>
      <c r="B3" s="38">
        <f>'WY2014 NFSN Chem Sampling'!$O$10+'WY2014 NFSN Chem Sampling'!$Q$10</f>
        <v>8</v>
      </c>
      <c r="C3" s="38">
        <f>'WY2014 NFSN Chem Sampling'!$S$10+'WY2014 NFSN Chem Sampling'!$U$10</f>
        <v>7</v>
      </c>
      <c r="D3" s="38">
        <f>'WY2014 NFSN Chem Sampling'!$W$10</f>
        <v>1</v>
      </c>
      <c r="E3" s="38">
        <f>'WY2014 NFSN Chem Sampling'!$Y$10+'WY2014 NFSN Chem Sampling'!$AA$10</f>
        <v>7</v>
      </c>
      <c r="F3" s="38">
        <f>'WY2014 NFSN Chem Sampling'!$AC$10</f>
        <v>1</v>
      </c>
      <c r="G3" s="44">
        <f>'WY2014 NFSN Chem Sampling'!AG10+'WY2014 NFSN Chem Sampling'!AK10+'WY2014 NFSN Chem Sampling'!AM10</f>
        <v>3</v>
      </c>
      <c r="H3" s="38">
        <f>'WY2014 NFSN Chem Sampling'!$AI$10</f>
        <v>1</v>
      </c>
      <c r="I3" s="61">
        <v>0</v>
      </c>
      <c r="J3" s="61">
        <v>0</v>
      </c>
      <c r="K3" s="61">
        <v>0</v>
      </c>
      <c r="L3" s="61">
        <v>0</v>
      </c>
      <c r="N3" s="38"/>
      <c r="O3" s="56"/>
      <c r="P3" s="56"/>
      <c r="Q3" s="56"/>
      <c r="R3" s="52"/>
      <c r="S3" s="52"/>
    </row>
    <row r="4" spans="1:19" s="40" customFormat="1" x14ac:dyDescent="0.2">
      <c r="A4" s="37" t="s">
        <v>341</v>
      </c>
      <c r="B4" s="38">
        <f>'WY2014 NFSN Chem Sampling'!$O$16+'WY2014 NFSN Chem Sampling'!$Q$16</f>
        <v>42</v>
      </c>
      <c r="C4" s="38">
        <f>'WY2014 NFSN Chem Sampling'!$S$16+'WY2014 NFSN Chem Sampling'!$U$16</f>
        <v>41</v>
      </c>
      <c r="D4" s="38">
        <f>'WY2014 NFSN Chem Sampling'!$W$16</f>
        <v>3</v>
      </c>
      <c r="E4" s="38">
        <f>'WY2014 NFSN Chem Sampling'!$Y$16+'WY2014 NFSN Chem Sampling'!$AA$16</f>
        <v>41</v>
      </c>
      <c r="F4" s="38">
        <f>'WY2014 NFSN Chem Sampling'!$AC$16</f>
        <v>3</v>
      </c>
      <c r="G4" s="44">
        <f>'WY2014 NFSN Chem Sampling'!AG16+'WY2014 NFSN Chem Sampling'!AK16+'WY2014 NFSN Chem Sampling'!AM16</f>
        <v>30</v>
      </c>
      <c r="H4" s="38">
        <f>'WY2014 NFSN Chem Sampling'!$AI$16</f>
        <v>2</v>
      </c>
      <c r="I4" s="61">
        <f>'WY2014 NFSN Eco Sampling'!$Q$5+'WY2014 NFSN Eco Sampling'!$Q$6</f>
        <v>2</v>
      </c>
      <c r="J4" s="61">
        <f>'WY2014 NFSN Eco Sampling'!$T$5+'WY2014 NFSN Eco Sampling'!$T$6</f>
        <v>0</v>
      </c>
      <c r="K4" s="61">
        <f>'WY2014 NFSN Eco Sampling'!$W$5+'WY2014 NFSN Eco Sampling'!$W$6</f>
        <v>2</v>
      </c>
      <c r="L4" s="61">
        <f>'WY2014 NFSN Eco Sampling'!$Z$5+'WY2014 NFSN Eco Sampling'!$Z$6</f>
        <v>2</v>
      </c>
      <c r="N4" s="38"/>
      <c r="O4" s="56"/>
      <c r="P4" s="56"/>
      <c r="Q4" s="56"/>
      <c r="R4" s="52"/>
      <c r="S4" s="52"/>
    </row>
    <row r="5" spans="1:19" s="40" customFormat="1" x14ac:dyDescent="0.2">
      <c r="A5" s="37" t="s">
        <v>339</v>
      </c>
      <c r="B5" s="38">
        <f>'WY2014 NFSN Chem Sampling'!$O$21+'WY2014 NFSN Chem Sampling'!$Q$21</f>
        <v>29</v>
      </c>
      <c r="C5" s="38">
        <f>'WY2014 NFSN Chem Sampling'!$S$21+'WY2014 NFSN Chem Sampling'!$U$21</f>
        <v>28</v>
      </c>
      <c r="D5" s="38">
        <f>'WY2014 NFSN Chem Sampling'!$W$21</f>
        <v>2</v>
      </c>
      <c r="E5" s="38">
        <f>'WY2014 NFSN Chem Sampling'!$Y$21+'WY2014 NFSN Chem Sampling'!$AA$21</f>
        <v>28</v>
      </c>
      <c r="F5" s="38">
        <f>'WY2014 NFSN Chem Sampling'!$AC$21</f>
        <v>2</v>
      </c>
      <c r="G5" s="44">
        <f>'WY2014 NFSN Chem Sampling'!AG21+'WY2014 NFSN Chem Sampling'!AK21+'WY2014 NFSN Chem Sampling'!AM21</f>
        <v>16</v>
      </c>
      <c r="H5" s="38">
        <f>'WY2014 NFSN Chem Sampling'!$AI$21</f>
        <v>1</v>
      </c>
      <c r="I5" s="61">
        <f>'WY2014 NFSN Eco Sampling'!$Q$7+'WY2014 NFSN Eco Sampling'!$Q$8</f>
        <v>2</v>
      </c>
      <c r="J5" s="61">
        <f>'WY2014 NFSN Eco Sampling'!$T$7+'WY2014 NFSN Eco Sampling'!$T$8</f>
        <v>0</v>
      </c>
      <c r="K5" s="61">
        <f>'WY2014 NFSN Eco Sampling'!$W$7+'WY2014 NFSN Eco Sampling'!$W$8</f>
        <v>2</v>
      </c>
      <c r="L5" s="61">
        <f>'WY2014 NFSN Eco Sampling'!$Z$7+'WY2014 NFSN Eco Sampling'!$Z$8</f>
        <v>2</v>
      </c>
      <c r="N5" s="38"/>
      <c r="O5" s="56"/>
      <c r="P5" s="56"/>
      <c r="Q5" s="56"/>
      <c r="R5" s="52"/>
      <c r="S5" s="52"/>
    </row>
    <row r="6" spans="1:19" s="40" customFormat="1" x14ac:dyDescent="0.2">
      <c r="A6" s="37" t="s">
        <v>344</v>
      </c>
      <c r="B6" s="38">
        <f>'WY2014 NFSN Chem Sampling'!$O$30+'WY2014 NFSN Chem Sampling'!$Q$30</f>
        <v>84</v>
      </c>
      <c r="C6" s="38">
        <f>'WY2014 NFSN Chem Sampling'!$S$30+'WY2014 NFSN Chem Sampling'!$U$30</f>
        <v>84</v>
      </c>
      <c r="D6" s="38">
        <f>'WY2014 NFSN Chem Sampling'!$W$30</f>
        <v>5</v>
      </c>
      <c r="E6" s="38">
        <f>'WY2014 NFSN Chem Sampling'!$Y$30+'WY2014 NFSN Chem Sampling'!$AA$30</f>
        <v>84</v>
      </c>
      <c r="F6" s="38">
        <f>'WY2014 NFSN Chem Sampling'!$AC$30</f>
        <v>5</v>
      </c>
      <c r="G6" s="44">
        <f>'WY2014 NFSN Chem Sampling'!AG30+'WY2014 NFSN Chem Sampling'!AK30+'WY2014 NFSN Chem Sampling'!AM30</f>
        <v>74</v>
      </c>
      <c r="H6" s="38">
        <f>'WY2014 NFSN Chem Sampling'!$AI$30</f>
        <v>4</v>
      </c>
      <c r="I6" s="61">
        <f>'WY2014 NFSN Eco Sampling'!$Q$9+'WY2014 NFSN Eco Sampling'!$Q$10+'WY2014 NFSN Eco Sampling'!$Q$11</f>
        <v>3</v>
      </c>
      <c r="J6" s="61">
        <f>'WY2014 NFSN Eco Sampling'!$T$9+'WY2014 NFSN Eco Sampling'!$T$10+'WY2014 NFSN Eco Sampling'!$T$11</f>
        <v>0</v>
      </c>
      <c r="K6" s="61">
        <f>'WY2014 NFSN Eco Sampling'!$W$9+'WY2014 NFSN Eco Sampling'!$W$10+'WY2014 NFSN Eco Sampling'!$W$11</f>
        <v>3</v>
      </c>
      <c r="L6" s="61">
        <f>'WY2014 NFSN Eco Sampling'!$Z$9+'WY2014 NFSN Eco Sampling'!$Z$10+'WY2014 NFSN Eco Sampling'!$Z$11</f>
        <v>3</v>
      </c>
      <c r="N6" s="38"/>
      <c r="O6" s="56"/>
      <c r="P6" s="56"/>
      <c r="Q6" s="56"/>
      <c r="R6" s="52"/>
      <c r="S6" s="52"/>
    </row>
    <row r="7" spans="1:19" s="40" customFormat="1" x14ac:dyDescent="0.2">
      <c r="A7" s="37" t="s">
        <v>336</v>
      </c>
      <c r="B7" s="38">
        <f>'WY2014 NFSN Chem Sampling'!$O$35+'WY2014 NFSN Chem Sampling'!$Q$35</f>
        <v>63</v>
      </c>
      <c r="C7" s="38">
        <f>'WY2014 NFSN Chem Sampling'!$S$35+'WY2014 NFSN Chem Sampling'!$U$35</f>
        <v>63</v>
      </c>
      <c r="D7" s="38">
        <f>'WY2014 NFSN Chem Sampling'!$W$35</f>
        <v>3</v>
      </c>
      <c r="E7" s="38">
        <f>'WY2014 NFSN Chem Sampling'!$Y$35+'WY2014 NFSN Chem Sampling'!$AA$35</f>
        <v>64</v>
      </c>
      <c r="F7" s="38">
        <f>'WY2014 NFSN Chem Sampling'!$AC$35</f>
        <v>4</v>
      </c>
      <c r="G7" s="44">
        <f>'WY2014 NFSN Chem Sampling'!AG35+'WY2014 NFSN Chem Sampling'!AK35+'WY2014 NFSN Chem Sampling'!AM35</f>
        <v>66</v>
      </c>
      <c r="H7" s="38">
        <f>'WY2014 NFSN Chem Sampling'!$AI$35</f>
        <v>3</v>
      </c>
      <c r="I7" s="61">
        <f>'WY2014 NFSN Eco Sampling'!$Q$12</f>
        <v>1</v>
      </c>
      <c r="J7" s="61">
        <f>'WY2014 NFSN Eco Sampling'!$T$12</f>
        <v>0</v>
      </c>
      <c r="K7" s="61">
        <f>'WY2014 NFSN Eco Sampling'!$W$12</f>
        <v>1</v>
      </c>
      <c r="L7" s="61">
        <f>'WY2014 NFSN Eco Sampling'!$Z$12</f>
        <v>1</v>
      </c>
      <c r="N7" s="38"/>
      <c r="O7" s="56"/>
      <c r="P7" s="56"/>
      <c r="Q7" s="56"/>
      <c r="R7" s="52"/>
      <c r="S7" s="52"/>
    </row>
    <row r="8" spans="1:19" s="40" customFormat="1" x14ac:dyDescent="0.2">
      <c r="A8" s="37" t="s">
        <v>320</v>
      </c>
      <c r="B8" s="38">
        <f>'WY2014 NFSN Chem Sampling'!$O$40+'WY2014 NFSN Chem Sampling'!$Q$40</f>
        <v>51</v>
      </c>
      <c r="C8" s="38">
        <f>'WY2014 NFSN Chem Sampling'!$S$40+'WY2014 NFSN Chem Sampling'!$U$40</f>
        <v>50</v>
      </c>
      <c r="D8" s="38">
        <f>'WY2014 NFSN Chem Sampling'!$W$40</f>
        <v>3</v>
      </c>
      <c r="E8" s="38">
        <f>'WY2014 NFSN Chem Sampling'!$Y$40+'WY2014 NFSN Chem Sampling'!$AA$40</f>
        <v>51</v>
      </c>
      <c r="F8" s="38">
        <f>'WY2014 NFSN Chem Sampling'!$AC$40</f>
        <v>4</v>
      </c>
      <c r="G8" s="44">
        <f>'WY2014 NFSN Chem Sampling'!AG40+'WY2014 NFSN Chem Sampling'!AK40+'WY2014 NFSN Chem Sampling'!AM40</f>
        <v>46</v>
      </c>
      <c r="H8" s="38">
        <f>'WY2014 NFSN Chem Sampling'!$AI$40</f>
        <v>2</v>
      </c>
      <c r="I8" s="61">
        <f>'WY2014 NFSN Eco Sampling'!$Q$13+'WY2014 NFSN Eco Sampling'!$Q$14</f>
        <v>2</v>
      </c>
      <c r="J8" s="61">
        <f>'WY2014 NFSN Eco Sampling'!$T$13+'WY2014 NFSN Eco Sampling'!$T$14</f>
        <v>0</v>
      </c>
      <c r="K8" s="61">
        <f>'WY2014 NFSN Eco Sampling'!$W$13+'WY2014 NFSN Eco Sampling'!$W$14</f>
        <v>2</v>
      </c>
      <c r="L8" s="61">
        <f>'WY2014 NFSN Eco Sampling'!$Z$13+'WY2014 NFSN Eco Sampling'!$Z$14</f>
        <v>2</v>
      </c>
      <c r="N8" s="38"/>
      <c r="O8" s="56"/>
      <c r="P8" s="56"/>
      <c r="Q8" s="56"/>
      <c r="R8" s="52"/>
      <c r="S8" s="52"/>
    </row>
    <row r="9" spans="1:19" s="40" customFormat="1" x14ac:dyDescent="0.2">
      <c r="A9" s="37" t="s">
        <v>366</v>
      </c>
      <c r="B9" s="38">
        <f>'WY2014 NFSN Chem Sampling'!$O$43+'WY2014 NFSN Chem Sampling'!$Q$43</f>
        <v>15</v>
      </c>
      <c r="C9" s="38">
        <f>'WY2014 NFSN Chem Sampling'!$S$43+'WY2014 NFSN Chem Sampling'!$U$43</f>
        <v>15</v>
      </c>
      <c r="D9" s="38">
        <f>'WY2014 NFSN Chem Sampling'!$W$43</f>
        <v>1</v>
      </c>
      <c r="E9" s="38">
        <f>'WY2014 NFSN Chem Sampling'!$Y$43+'WY2014 NFSN Chem Sampling'!$AA$43</f>
        <v>15</v>
      </c>
      <c r="F9" s="38">
        <f>'WY2014 NFSN Chem Sampling'!$AC$43</f>
        <v>1</v>
      </c>
      <c r="G9" s="44">
        <f>'WY2014 NFSN Chem Sampling'!AG43+'WY2014 NFSN Chem Sampling'!AK43+'WY2014 NFSN Chem Sampling'!AM43</f>
        <v>16</v>
      </c>
      <c r="H9" s="38">
        <f>'WY2014 NFSN Chem Sampling'!$AI$43</f>
        <v>1</v>
      </c>
      <c r="I9" s="61">
        <v>0</v>
      </c>
      <c r="J9" s="61">
        <v>0</v>
      </c>
      <c r="K9" s="61">
        <v>0</v>
      </c>
      <c r="L9" s="61">
        <v>0</v>
      </c>
      <c r="N9" s="38"/>
      <c r="O9" s="56"/>
      <c r="P9" s="56"/>
      <c r="Q9" s="56"/>
      <c r="R9" s="52"/>
      <c r="S9" s="52"/>
    </row>
    <row r="10" spans="1:19" s="40" customFormat="1" x14ac:dyDescent="0.2">
      <c r="A10" s="37" t="s">
        <v>324</v>
      </c>
      <c r="B10" s="38">
        <f>'WY2014 NFSN Chem Sampling'!$O$48+'WY2014 NFSN Chem Sampling'!$Q$48</f>
        <v>47</v>
      </c>
      <c r="C10" s="38">
        <f>'WY2014 NFSN Chem Sampling'!$S$48+'WY2014 NFSN Chem Sampling'!$U$48</f>
        <v>47</v>
      </c>
      <c r="D10" s="38">
        <f>'WY2014 NFSN Chem Sampling'!$W$48</f>
        <v>2</v>
      </c>
      <c r="E10" s="38">
        <f>'WY2014 NFSN Chem Sampling'!$Y$48+'WY2014 NFSN Chem Sampling'!$AA$48</f>
        <v>48</v>
      </c>
      <c r="F10" s="38">
        <f>'WY2014 NFSN Chem Sampling'!$AC$48</f>
        <v>3</v>
      </c>
      <c r="G10" s="44">
        <f>'WY2014 NFSN Chem Sampling'!AG48+'WY2014 NFSN Chem Sampling'!AK48+'WY2014 NFSN Chem Sampling'!AM48</f>
        <v>42</v>
      </c>
      <c r="H10" s="38">
        <f>'WY2014 NFSN Chem Sampling'!$AI$48</f>
        <v>2</v>
      </c>
      <c r="I10" s="61">
        <f>'WY2014 NFSN Eco Sampling'!$Q$15+'WY2014 NFSN Eco Sampling'!$Q$16</f>
        <v>2</v>
      </c>
      <c r="J10" s="61">
        <f>'WY2014 NFSN Eco Sampling'!$T$15+'WY2014 NFSN Eco Sampling'!$T$16</f>
        <v>0</v>
      </c>
      <c r="K10" s="61">
        <f>'WY2014 NFSN Eco Sampling'!$W$15+'WY2014 NFSN Eco Sampling'!$W$16</f>
        <v>2</v>
      </c>
      <c r="L10" s="61">
        <f>'WY2014 NFSN Eco Sampling'!$Z$15+'WY2014 NFSN Eco Sampling'!$Z$16</f>
        <v>2</v>
      </c>
      <c r="N10" s="38"/>
      <c r="O10" s="56"/>
      <c r="P10" s="56"/>
      <c r="Q10" s="56"/>
      <c r="R10" s="52"/>
      <c r="S10" s="52"/>
    </row>
    <row r="11" spans="1:19" s="40" customFormat="1" x14ac:dyDescent="0.2">
      <c r="A11" s="37" t="s">
        <v>346</v>
      </c>
      <c r="B11" s="38">
        <f>'WY2014 NFSN Chem Sampling'!$O$52+'WY2014 NFSN Chem Sampling'!$Q$52</f>
        <v>40</v>
      </c>
      <c r="C11" s="38">
        <f>'WY2014 NFSN Chem Sampling'!$S$52+'WY2014 NFSN Chem Sampling'!$U$52</f>
        <v>40</v>
      </c>
      <c r="D11" s="38">
        <f>'WY2014 NFSN Chem Sampling'!$W$52</f>
        <v>2</v>
      </c>
      <c r="E11" s="38">
        <f>'WY2014 NFSN Chem Sampling'!$Y$52+'WY2014 NFSN Chem Sampling'!$AA$52</f>
        <v>41</v>
      </c>
      <c r="F11" s="38">
        <f>'WY2014 NFSN Chem Sampling'!$AC$52</f>
        <v>3</v>
      </c>
      <c r="G11" s="44">
        <f>'WY2014 NFSN Chem Sampling'!AG52+'WY2014 NFSN Chem Sampling'!AK52+'WY2014 NFSN Chem Sampling'!AM52</f>
        <v>42</v>
      </c>
      <c r="H11" s="38">
        <f>'WY2014 NFSN Chem Sampling'!$AI$52</f>
        <v>2</v>
      </c>
      <c r="I11" s="61">
        <f>'WY2014 NFSN Eco Sampling'!$Q$17</f>
        <v>1</v>
      </c>
      <c r="J11" s="61">
        <f>'WY2014 NFSN Eco Sampling'!$T$17</f>
        <v>0</v>
      </c>
      <c r="K11" s="61">
        <f>'WY2014 NFSN Eco Sampling'!$W$17</f>
        <v>1</v>
      </c>
      <c r="L11" s="61">
        <f>'WY2014 NFSN Eco Sampling'!$Z$17</f>
        <v>1</v>
      </c>
      <c r="N11" s="38"/>
      <c r="O11" s="56"/>
      <c r="P11" s="56"/>
      <c r="Q11" s="56"/>
      <c r="R11" s="52"/>
      <c r="S11" s="52"/>
    </row>
    <row r="12" spans="1:19" s="40" customFormat="1" x14ac:dyDescent="0.2">
      <c r="A12" s="37" t="s">
        <v>331</v>
      </c>
      <c r="B12" s="38">
        <f>'WY2014 NFSN Chem Sampling'!$O$55+'WY2014 NFSN Chem Sampling'!$Q$55</f>
        <v>15</v>
      </c>
      <c r="C12" s="38">
        <f>'WY2014 NFSN Chem Sampling'!$S$55+'WY2014 NFSN Chem Sampling'!$U$55</f>
        <v>15</v>
      </c>
      <c r="D12" s="38">
        <f>'WY2014 NFSN Chem Sampling'!$W$55</f>
        <v>1</v>
      </c>
      <c r="E12" s="38">
        <f>'WY2014 NFSN Chem Sampling'!$Y$55+'WY2014 NFSN Chem Sampling'!$AA$55</f>
        <v>15</v>
      </c>
      <c r="F12" s="38">
        <f>'WY2014 NFSN Chem Sampling'!$AC$55</f>
        <v>1</v>
      </c>
      <c r="G12" s="44">
        <f>'WY2014 NFSN Chem Sampling'!AG55+'WY2014 NFSN Chem Sampling'!AK55+'WY2014 NFSN Chem Sampling'!AM55</f>
        <v>16</v>
      </c>
      <c r="H12" s="38">
        <f>'WY2014 NFSN Chem Sampling'!$AI$55</f>
        <v>1</v>
      </c>
      <c r="I12" s="61">
        <v>0</v>
      </c>
      <c r="J12" s="61">
        <v>0</v>
      </c>
      <c r="K12" s="61">
        <v>0</v>
      </c>
      <c r="L12" s="61">
        <v>0</v>
      </c>
      <c r="N12" s="38"/>
      <c r="O12" s="56"/>
      <c r="P12" s="56"/>
      <c r="Q12" s="56"/>
      <c r="R12" s="52"/>
      <c r="S12" s="52"/>
    </row>
    <row r="13" spans="1:19" s="40" customFormat="1" x14ac:dyDescent="0.2">
      <c r="A13" s="37" t="s">
        <v>333</v>
      </c>
      <c r="B13" s="38">
        <f>'WY2014 NFSN Chem Sampling'!$O$59+'WY2014 NFSN Chem Sampling'!$Q$59</f>
        <v>44</v>
      </c>
      <c r="C13" s="38">
        <f>'WY2014 NFSN Chem Sampling'!$S$59+'WY2014 NFSN Chem Sampling'!$U$59</f>
        <v>44</v>
      </c>
      <c r="D13" s="38">
        <f>'WY2014 NFSN Chem Sampling'!$W$59</f>
        <v>2</v>
      </c>
      <c r="E13" s="38">
        <f>'WY2014 NFSN Chem Sampling'!$Y$59+'WY2014 NFSN Chem Sampling'!$AA$59</f>
        <v>45</v>
      </c>
      <c r="F13" s="38">
        <f>'WY2014 NFSN Chem Sampling'!$AC$59</f>
        <v>3</v>
      </c>
      <c r="G13" s="44">
        <f>'WY2014 NFSN Chem Sampling'!AG59+'WY2014 NFSN Chem Sampling'!AK59+'WY2014 NFSN Chem Sampling'!AM59</f>
        <v>46</v>
      </c>
      <c r="H13" s="38">
        <f>'WY2014 NFSN Chem Sampling'!$AI$59</f>
        <v>2</v>
      </c>
      <c r="I13" s="61">
        <f>'WY2014 NFSN Eco Sampling'!$Q$18</f>
        <v>1</v>
      </c>
      <c r="J13" s="61">
        <f>'WY2014 NFSN Eco Sampling'!$T$18</f>
        <v>0</v>
      </c>
      <c r="K13" s="61">
        <f>'WY2014 NFSN Eco Sampling'!$W$18</f>
        <v>1</v>
      </c>
      <c r="L13" s="61">
        <f>'WY2014 NFSN Eco Sampling'!$Z$18</f>
        <v>1</v>
      </c>
      <c r="N13" s="38"/>
      <c r="O13" s="56"/>
      <c r="P13" s="56"/>
      <c r="Q13" s="56"/>
      <c r="R13" s="52"/>
      <c r="S13" s="52"/>
    </row>
    <row r="14" spans="1:19" s="40" customFormat="1" x14ac:dyDescent="0.2">
      <c r="A14" s="37" t="s">
        <v>328</v>
      </c>
      <c r="B14" s="38">
        <f>'WY2014 NFSN Chem Sampling'!$O$66+'WY2014 NFSN Chem Sampling'!$Q$66</f>
        <v>85</v>
      </c>
      <c r="C14" s="38">
        <f>'WY2014 NFSN Chem Sampling'!$S$66+'WY2014 NFSN Chem Sampling'!$U$66</f>
        <v>85</v>
      </c>
      <c r="D14" s="38">
        <f>'WY2014 NFSN Chem Sampling'!$W$66</f>
        <v>5</v>
      </c>
      <c r="E14" s="38">
        <f>'WY2014 NFSN Chem Sampling'!$Y$66+'WY2014 NFSN Chem Sampling'!$AA$66</f>
        <v>86</v>
      </c>
      <c r="F14" s="38">
        <f>'WY2014 NFSN Chem Sampling'!$AC$66</f>
        <v>6</v>
      </c>
      <c r="G14" s="44">
        <f>'WY2014 NFSN Chem Sampling'!AG66+'WY2014 NFSN Chem Sampling'!AK66+'WY2014 NFSN Chem Sampling'!AM66</f>
        <v>90</v>
      </c>
      <c r="H14" s="38">
        <f>'WY2014 NFSN Chem Sampling'!$AI$66</f>
        <v>5</v>
      </c>
      <c r="I14" s="61">
        <f>'WY2014 NFSN Eco Sampling'!$Q$19</f>
        <v>1</v>
      </c>
      <c r="J14" s="61">
        <f>'WY2014 NFSN Eco Sampling'!$T$19</f>
        <v>0</v>
      </c>
      <c r="K14" s="61">
        <f>'WY2014 NFSN Eco Sampling'!$W$19</f>
        <v>1</v>
      </c>
      <c r="L14" s="61">
        <f>'WY2014 NFSN Eco Sampling'!$Z$19</f>
        <v>1</v>
      </c>
      <c r="N14" s="38"/>
      <c r="O14" s="56"/>
      <c r="P14" s="56"/>
      <c r="Q14" s="56"/>
      <c r="R14" s="52"/>
      <c r="S14" s="52"/>
    </row>
    <row r="15" spans="1:19" s="41" customFormat="1" x14ac:dyDescent="0.2">
      <c r="A15" s="37" t="s">
        <v>349</v>
      </c>
      <c r="B15" s="38">
        <f>'WY2014 NFSN Chem Sampling'!$O$70+'WY2014 NFSN Chem Sampling'!$Q$70</f>
        <v>34</v>
      </c>
      <c r="C15" s="38">
        <f>'WY2014 NFSN Chem Sampling'!$S$70+'WY2014 NFSN Chem Sampling'!$U$70</f>
        <v>34</v>
      </c>
      <c r="D15" s="38">
        <f>'WY2014 NFSN Chem Sampling'!$W$70</f>
        <v>2</v>
      </c>
      <c r="E15" s="38">
        <f>'WY2014 NFSN Chem Sampling'!$Y$70+'WY2014 NFSN Chem Sampling'!$AA$70</f>
        <v>34</v>
      </c>
      <c r="F15" s="38">
        <f>'WY2014 NFSN Chem Sampling'!$AC$70</f>
        <v>2</v>
      </c>
      <c r="G15" s="44">
        <f>'WY2014 NFSN Chem Sampling'!AG70+'WY2014 NFSN Chem Sampling'!AK70+'WY2014 NFSN Chem Sampling'!AM70</f>
        <v>36</v>
      </c>
      <c r="H15" s="38">
        <f>'WY2014 NFSN Chem Sampling'!$AI$70</f>
        <v>2</v>
      </c>
      <c r="I15" s="61">
        <v>0</v>
      </c>
      <c r="J15" s="61">
        <v>0</v>
      </c>
      <c r="K15" s="61">
        <v>0</v>
      </c>
      <c r="L15" s="61">
        <v>0</v>
      </c>
      <c r="N15" s="167"/>
      <c r="O15" s="57"/>
      <c r="P15" s="57"/>
      <c r="Q15" s="57"/>
      <c r="R15" s="53"/>
      <c r="S15" s="53"/>
    </row>
    <row r="16" spans="1:19" s="41" customFormat="1" x14ac:dyDescent="0.2">
      <c r="A16" s="37" t="s">
        <v>371</v>
      </c>
      <c r="B16" s="38">
        <f>'WY2014 NFSN Chem Sampling'!$O$76+'WY2014 NFSN Chem Sampling'!$Q$76</f>
        <v>60</v>
      </c>
      <c r="C16" s="38">
        <f>'WY2014 NFSN Chem Sampling'!$S$76+'WY2014 NFSN Chem Sampling'!$U$76</f>
        <v>60</v>
      </c>
      <c r="D16" s="38">
        <f>'WY2014 NFSN Chem Sampling'!$W$76</f>
        <v>4</v>
      </c>
      <c r="E16" s="38">
        <f>'WY2014 NFSN Chem Sampling'!$Y$76+'WY2014 NFSN Chem Sampling'!$AA$76</f>
        <v>60</v>
      </c>
      <c r="F16" s="38">
        <f>'WY2014 NFSN Chem Sampling'!$AC$76</f>
        <v>4</v>
      </c>
      <c r="G16" s="44">
        <f>'WY2014 NFSN Chem Sampling'!AG76+'WY2014 NFSN Chem Sampling'!AK76+'WY2014 NFSN Chem Sampling'!AM76</f>
        <v>64</v>
      </c>
      <c r="H16" s="38">
        <f>'WY2014 NFSN Chem Sampling'!$AI$76</f>
        <v>4</v>
      </c>
      <c r="I16" s="61">
        <v>0</v>
      </c>
      <c r="J16" s="61">
        <v>0</v>
      </c>
      <c r="K16" s="61">
        <v>0</v>
      </c>
      <c r="L16" s="61">
        <v>0</v>
      </c>
      <c r="N16" s="167"/>
      <c r="O16" s="57"/>
      <c r="P16" s="57"/>
      <c r="Q16" s="57"/>
      <c r="R16" s="53"/>
      <c r="S16" s="53"/>
    </row>
    <row r="17" spans="1:19" s="41" customFormat="1" x14ac:dyDescent="0.2">
      <c r="A17" s="37" t="s">
        <v>338</v>
      </c>
      <c r="B17" s="38">
        <f>'WY2014 NFSN Chem Sampling'!$O$85+'WY2014 NFSN Chem Sampling'!$Q$85</f>
        <v>101</v>
      </c>
      <c r="C17" s="38">
        <f>'WY2014 NFSN Chem Sampling'!$S$85+'WY2014 NFSN Chem Sampling'!$U$85</f>
        <v>100</v>
      </c>
      <c r="D17" s="38">
        <f>'WY2014 NFSN Chem Sampling'!$W$85</f>
        <v>7</v>
      </c>
      <c r="E17" s="38">
        <f>'WY2014 NFSN Chem Sampling'!$Y$85+'WY2014 NFSN Chem Sampling'!$AA$85</f>
        <v>100</v>
      </c>
      <c r="F17" s="38">
        <f>'WY2014 NFSN Chem Sampling'!$AC$85</f>
        <v>7</v>
      </c>
      <c r="G17" s="44">
        <f>'WY2014 NFSN Chem Sampling'!AG85+'WY2014 NFSN Chem Sampling'!AK85+'WY2014 NFSN Chem Sampling'!AM85</f>
        <v>100</v>
      </c>
      <c r="H17" s="38">
        <f>'WY2014 NFSN Chem Sampling'!$AI$85</f>
        <v>6</v>
      </c>
      <c r="I17" s="61">
        <f>'WY2014 NFSN Eco Sampling'!$Q$20</f>
        <v>1</v>
      </c>
      <c r="J17" s="61">
        <f>'WY2014 NFSN Eco Sampling'!$T$20</f>
        <v>0</v>
      </c>
      <c r="K17" s="61">
        <f>'WY2014 NFSN Eco Sampling'!$W$20</f>
        <v>1</v>
      </c>
      <c r="L17" s="61">
        <f>'WY2014 NFSN Eco Sampling'!$Z$20</f>
        <v>1</v>
      </c>
      <c r="N17" s="167"/>
      <c r="O17" s="57"/>
      <c r="P17" s="57"/>
      <c r="Q17" s="57"/>
      <c r="R17" s="53"/>
      <c r="S17" s="53"/>
    </row>
    <row r="18" spans="1:19" s="41" customFormat="1" x14ac:dyDescent="0.2">
      <c r="A18" s="37" t="s">
        <v>323</v>
      </c>
      <c r="B18" s="44">
        <f>'WY2014 NFSN Chem Sampling'!$O$91+'WY2014 NFSN Chem Sampling'!$Q$91</f>
        <v>66</v>
      </c>
      <c r="C18" s="44">
        <f>'WY2014 NFSN Chem Sampling'!$S$91+'WY2014 NFSN Chem Sampling'!$U$91</f>
        <v>66</v>
      </c>
      <c r="D18" s="44">
        <f>'WY2014 NFSN Chem Sampling'!$W$91</f>
        <v>3</v>
      </c>
      <c r="E18" s="44">
        <f>'WY2014 NFSN Chem Sampling'!$Y$91+'WY2014 NFSN Chem Sampling'!$AA$91</f>
        <v>67</v>
      </c>
      <c r="F18" s="44">
        <f>'WY2014 NFSN Chem Sampling'!$AC$91</f>
        <v>4</v>
      </c>
      <c r="G18" s="44">
        <f>'WY2014 NFSN Chem Sampling'!AG91+'WY2014 NFSN Chem Sampling'!AK91+'WY2014 NFSN Chem Sampling'!AM91</f>
        <v>62</v>
      </c>
      <c r="H18" s="44">
        <f>'WY2014 NFSN Chem Sampling'!$AI$91</f>
        <v>3</v>
      </c>
      <c r="I18" s="61">
        <f>'WY2014 NFSN Eco Sampling'!$Q$21+'WY2014 NFSN Eco Sampling'!$Q$22</f>
        <v>2</v>
      </c>
      <c r="J18" s="61">
        <f>'WY2014 NFSN Eco Sampling'!$T$21+'WY2014 NFSN Eco Sampling'!$T$22</f>
        <v>0</v>
      </c>
      <c r="K18" s="61">
        <f>'WY2014 NFSN Eco Sampling'!$W$21+'WY2014 NFSN Eco Sampling'!$W$22</f>
        <v>2</v>
      </c>
      <c r="L18" s="61">
        <f>'WY2014 NFSN Eco Sampling'!$Z$21+'WY2014 NFSN Eco Sampling'!$Z$22</f>
        <v>2</v>
      </c>
      <c r="N18" s="167"/>
      <c r="O18" s="57"/>
      <c r="P18" s="57"/>
      <c r="Q18" s="57"/>
      <c r="R18" s="53"/>
      <c r="S18" s="53"/>
    </row>
    <row r="19" spans="1:19" s="41" customFormat="1" x14ac:dyDescent="0.2">
      <c r="A19" s="37" t="s">
        <v>329</v>
      </c>
      <c r="B19" s="44">
        <f>'WY2014 NFSN Chem Sampling'!$O$94+'WY2014 NFSN Chem Sampling'!$Q$94</f>
        <v>25</v>
      </c>
      <c r="C19" s="44">
        <f>'WY2014 NFSN Chem Sampling'!$S$94+'WY2014 NFSN Chem Sampling'!$U$94</f>
        <v>25</v>
      </c>
      <c r="D19" s="44">
        <f>'WY2014 NFSN Chem Sampling'!$W$94</f>
        <v>1</v>
      </c>
      <c r="E19" s="44">
        <f>'WY2014 NFSN Chem Sampling'!$Y$94+'WY2014 NFSN Chem Sampling'!$AA$94</f>
        <v>26</v>
      </c>
      <c r="F19" s="44">
        <f>'WY2014 NFSN Chem Sampling'!$AC$94</f>
        <v>2</v>
      </c>
      <c r="G19" s="44">
        <f>'WY2014 NFSN Chem Sampling'!AG94+'WY2014 NFSN Chem Sampling'!AK94+'WY2014 NFSN Chem Sampling'!AM94</f>
        <v>26</v>
      </c>
      <c r="H19" s="44">
        <f>'WY2014 NFSN Chem Sampling'!$AI$94</f>
        <v>1</v>
      </c>
      <c r="I19" s="61">
        <v>0</v>
      </c>
      <c r="J19" s="61">
        <v>0</v>
      </c>
      <c r="K19" s="61">
        <v>0</v>
      </c>
      <c r="L19" s="61">
        <v>0</v>
      </c>
      <c r="N19" s="167"/>
      <c r="O19" s="57"/>
      <c r="P19" s="57"/>
      <c r="Q19" s="57"/>
      <c r="R19" s="53"/>
      <c r="S19" s="53"/>
    </row>
    <row r="20" spans="1:19" s="41" customFormat="1" x14ac:dyDescent="0.2">
      <c r="A20" s="37" t="s">
        <v>332</v>
      </c>
      <c r="B20" s="44">
        <f>'WY2014 NFSN Chem Sampling'!$O$98+'WY2014 NFSN Chem Sampling'!$Q$98</f>
        <v>40</v>
      </c>
      <c r="C20" s="44">
        <f>'WY2014 NFSN Chem Sampling'!$S$98+'WY2014 NFSN Chem Sampling'!$U$98</f>
        <v>40</v>
      </c>
      <c r="D20" s="44">
        <f>'WY2014 NFSN Chem Sampling'!$W$98</f>
        <v>2</v>
      </c>
      <c r="E20" s="44">
        <f>'WY2014 NFSN Chem Sampling'!$Y$98+'WY2014 NFSN Chem Sampling'!$AA$98</f>
        <v>41</v>
      </c>
      <c r="F20" s="44">
        <f>'WY2014 NFSN Chem Sampling'!$AC$98</f>
        <v>3</v>
      </c>
      <c r="G20" s="44">
        <f>'WY2014 NFSN Chem Sampling'!AG98+'WY2014 NFSN Chem Sampling'!AK98+'WY2014 NFSN Chem Sampling'!AM98</f>
        <v>42</v>
      </c>
      <c r="H20" s="44">
        <f>'WY2014 NFSN Chem Sampling'!$AI$120</f>
        <v>1</v>
      </c>
      <c r="I20" s="61">
        <f>'WY2014 NFSN Eco Sampling'!$Q$23</f>
        <v>1</v>
      </c>
      <c r="J20" s="61">
        <f>'WY2014 NFSN Eco Sampling'!$T$23</f>
        <v>0</v>
      </c>
      <c r="K20" s="61">
        <f>'WY2014 NFSN Eco Sampling'!$W$23</f>
        <v>1</v>
      </c>
      <c r="L20" s="61">
        <f>'WY2014 NFSN Eco Sampling'!$Z$23</f>
        <v>1</v>
      </c>
      <c r="N20" s="167"/>
      <c r="O20" s="57"/>
      <c r="P20" s="57"/>
      <c r="Q20" s="57"/>
      <c r="R20" s="53"/>
      <c r="S20" s="53"/>
    </row>
    <row r="21" spans="1:19" s="41" customFormat="1" x14ac:dyDescent="0.2">
      <c r="A21" s="37" t="s">
        <v>355</v>
      </c>
      <c r="B21" s="44">
        <f>'WY2014 NFSN Chem Sampling'!$O$103+'WY2014 NFSN Chem Sampling'!$Q$103</f>
        <v>59</v>
      </c>
      <c r="C21" s="44">
        <f>'WY2014 NFSN Chem Sampling'!$S$103+'WY2014 NFSN Chem Sampling'!$U$103</f>
        <v>59</v>
      </c>
      <c r="D21" s="44">
        <f>'WY2014 NFSN Chem Sampling'!$W$103</f>
        <v>3</v>
      </c>
      <c r="E21" s="44">
        <f>'WY2014 NFSN Chem Sampling'!$Y$103+'WY2014 NFSN Chem Sampling'!$AA$103</f>
        <v>60</v>
      </c>
      <c r="F21" s="44">
        <f>'WY2014 NFSN Chem Sampling'!$AC$103</f>
        <v>4</v>
      </c>
      <c r="G21" s="44">
        <f>'WY2014 NFSN Chem Sampling'!AG103+'WY2014 NFSN Chem Sampling'!AK103+'WY2014 NFSN Chem Sampling'!AM103</f>
        <v>62</v>
      </c>
      <c r="H21" s="44">
        <f>'WY2014 NFSN Chem Sampling'!$AI$103</f>
        <v>3</v>
      </c>
      <c r="I21" s="61">
        <f>'WY2014 NFSN Eco Sampling'!$Q$24</f>
        <v>1</v>
      </c>
      <c r="J21" s="61">
        <f>'WY2014 NFSN Eco Sampling'!$T$24</f>
        <v>0</v>
      </c>
      <c r="K21" s="61">
        <f>'WY2014 NFSN Eco Sampling'!$W$24</f>
        <v>1</v>
      </c>
      <c r="L21" s="61">
        <f>'WY2014 NFSN Eco Sampling'!$Z$24</f>
        <v>1</v>
      </c>
      <c r="N21" s="167"/>
      <c r="O21" s="57"/>
      <c r="P21" s="57"/>
      <c r="Q21" s="57"/>
      <c r="R21" s="53"/>
      <c r="S21" s="53"/>
    </row>
    <row r="22" spans="1:19" s="41" customFormat="1" x14ac:dyDescent="0.2">
      <c r="A22" s="37" t="s">
        <v>386</v>
      </c>
      <c r="B22" s="44">
        <f>'WY2014 NFSN Chem Sampling'!$O$108+'WY2014 NFSN Chem Sampling'!$Q$108</f>
        <v>45</v>
      </c>
      <c r="C22" s="44">
        <f>'WY2014 NFSN Chem Sampling'!$S$108+'WY2014 NFSN Chem Sampling'!$U$108</f>
        <v>45</v>
      </c>
      <c r="D22" s="44">
        <f>'WY2014 NFSN Chem Sampling'!$W$108</f>
        <v>3</v>
      </c>
      <c r="E22" s="44">
        <f>'WY2014 NFSN Chem Sampling'!$Y$108+'WY2014 NFSN Chem Sampling'!$AA$108</f>
        <v>45</v>
      </c>
      <c r="F22" s="44">
        <f>'WY2014 NFSN Chem Sampling'!$AC$108</f>
        <v>3</v>
      </c>
      <c r="G22" s="44">
        <f>'WY2014 NFSN Chem Sampling'!AG108+'WY2014 NFSN Chem Sampling'!AK108+'WY2014 NFSN Chem Sampling'!AM108</f>
        <v>48</v>
      </c>
      <c r="H22" s="44">
        <f>'WY2014 NFSN Chem Sampling'!$AI$108</f>
        <v>3</v>
      </c>
      <c r="I22" s="61">
        <v>0</v>
      </c>
      <c r="J22" s="61">
        <v>0</v>
      </c>
      <c r="K22" s="61">
        <v>0</v>
      </c>
      <c r="L22" s="61">
        <v>0</v>
      </c>
      <c r="N22" s="167"/>
      <c r="O22" s="57"/>
      <c r="P22" s="57"/>
      <c r="Q22" s="57"/>
      <c r="R22" s="53"/>
      <c r="S22" s="53"/>
    </row>
    <row r="23" spans="1:19" s="41" customFormat="1" x14ac:dyDescent="0.2">
      <c r="A23" s="37" t="s">
        <v>335</v>
      </c>
      <c r="B23" s="44">
        <f>'WY2014 NFSN Chem Sampling'!$O$114+'WY2014 NFSN Chem Sampling'!$Q$114</f>
        <v>66</v>
      </c>
      <c r="C23" s="44">
        <f>'WY2014 NFSN Chem Sampling'!$S$114+'WY2014 NFSN Chem Sampling'!$U$114</f>
        <v>65</v>
      </c>
      <c r="D23" s="44">
        <f>'WY2014 NFSN Chem Sampling'!$W$114</f>
        <v>4</v>
      </c>
      <c r="E23" s="44">
        <f>'WY2014 NFSN Chem Sampling'!$Y$114+'WY2014 NFSN Chem Sampling'!$AA$114</f>
        <v>66</v>
      </c>
      <c r="F23" s="44">
        <f>'WY2014 NFSN Chem Sampling'!$AC$114</f>
        <v>5</v>
      </c>
      <c r="G23" s="44">
        <f>'WY2014 NFSN Chem Sampling'!AG114+'WY2014 NFSN Chem Sampling'!AK114+'WY2014 NFSN Chem Sampling'!AM114</f>
        <v>62</v>
      </c>
      <c r="H23" s="44">
        <f>'WY2014 NFSN Chem Sampling'!$AI$114</f>
        <v>3</v>
      </c>
      <c r="I23" s="61">
        <f>'WY2014 NFSN Eco Sampling'!$Q$25+'WY2014 NFSN Eco Sampling'!$Q$26</f>
        <v>2</v>
      </c>
      <c r="J23" s="61">
        <f>'WY2014 NFSN Eco Sampling'!$T$25+'WY2014 NFSN Eco Sampling'!$T$26</f>
        <v>0</v>
      </c>
      <c r="K23" s="61">
        <f>'WY2014 NFSN Eco Sampling'!$W$25+'WY2014 NFSN Eco Sampling'!$W$26</f>
        <v>2</v>
      </c>
      <c r="L23" s="61">
        <f>'WY2014 NFSN Eco Sampling'!$Z$25+'WY2014 NFSN Eco Sampling'!$Z$26</f>
        <v>2</v>
      </c>
      <c r="N23" s="167"/>
      <c r="O23" s="57"/>
      <c r="P23" s="57"/>
      <c r="Q23" s="57"/>
      <c r="R23" s="53"/>
      <c r="S23" s="53"/>
    </row>
    <row r="24" spans="1:19" s="41" customFormat="1" x14ac:dyDescent="0.2">
      <c r="A24" s="37" t="s">
        <v>343</v>
      </c>
      <c r="B24" s="44">
        <f>'WY2014 NFSN Chem Sampling'!$O$117+'WY2014 NFSN Chem Sampling'!$Q$117</f>
        <v>19</v>
      </c>
      <c r="C24" s="44">
        <f>'WY2014 NFSN Chem Sampling'!$S$117+'WY2014 NFSN Chem Sampling'!$U$117</f>
        <v>19</v>
      </c>
      <c r="D24" s="44">
        <f>'WY2014 NFSN Chem Sampling'!$W$117</f>
        <v>1</v>
      </c>
      <c r="E24" s="44">
        <f>'WY2014 NFSN Chem Sampling'!$Y$117+'WY2014 NFSN Chem Sampling'!$AA$117</f>
        <v>19</v>
      </c>
      <c r="F24" s="44">
        <f>'WY2014 NFSN Chem Sampling'!$AC$117</f>
        <v>1</v>
      </c>
      <c r="G24" s="44">
        <f>'WY2014 NFSN Chem Sampling'!AG117+'WY2014 NFSN Chem Sampling'!AK117+'WY2014 NFSN Chem Sampling'!AM117</f>
        <v>20</v>
      </c>
      <c r="H24" s="44">
        <f>'WY2014 NFSN Chem Sampling'!$AI$117</f>
        <v>1</v>
      </c>
      <c r="I24" s="61">
        <v>0</v>
      </c>
      <c r="J24" s="61">
        <v>0</v>
      </c>
      <c r="K24" s="61">
        <v>0</v>
      </c>
      <c r="L24" s="61">
        <v>0</v>
      </c>
      <c r="N24" s="167"/>
      <c r="O24" s="57"/>
      <c r="P24" s="57"/>
      <c r="Q24" s="57"/>
      <c r="R24" s="53"/>
      <c r="S24" s="53"/>
    </row>
    <row r="25" spans="1:19" s="41" customFormat="1" x14ac:dyDescent="0.2">
      <c r="A25" s="37" t="s">
        <v>321</v>
      </c>
      <c r="B25" s="44">
        <f>'WY2014 NFSN Chem Sampling'!$O$120+'WY2014 NFSN Chem Sampling'!$Q$120</f>
        <v>15</v>
      </c>
      <c r="C25" s="44">
        <f>'WY2014 NFSN Chem Sampling'!$S$120+'WY2014 NFSN Chem Sampling'!$U$120</f>
        <v>15</v>
      </c>
      <c r="D25" s="44">
        <f>'WY2014 NFSN Chem Sampling'!$W$120</f>
        <v>1</v>
      </c>
      <c r="E25" s="44">
        <f>'WY2014 NFSN Chem Sampling'!$Y$120+'WY2014 NFSN Chem Sampling'!$AA$120</f>
        <v>15</v>
      </c>
      <c r="F25" s="44">
        <f>'WY2014 NFSN Chem Sampling'!$AC$120</f>
        <v>1</v>
      </c>
      <c r="G25" s="44">
        <f>'WY2014 NFSN Chem Sampling'!AG120+'WY2014 NFSN Chem Sampling'!AK120+'WY2014 NFSN Chem Sampling'!AM120</f>
        <v>16</v>
      </c>
      <c r="H25" s="44">
        <f>'WY2014 NFSN Chem Sampling'!$AI$120</f>
        <v>1</v>
      </c>
      <c r="I25" s="61">
        <v>0</v>
      </c>
      <c r="J25" s="61">
        <v>0</v>
      </c>
      <c r="K25" s="61">
        <v>0</v>
      </c>
      <c r="L25" s="61">
        <v>0</v>
      </c>
      <c r="N25" s="167"/>
      <c r="O25" s="57"/>
      <c r="P25" s="57"/>
      <c r="Q25" s="57"/>
      <c r="R25" s="53"/>
      <c r="S25" s="53"/>
    </row>
    <row r="26" spans="1:19" s="41" customFormat="1" x14ac:dyDescent="0.2">
      <c r="A26" s="37" t="s">
        <v>348</v>
      </c>
      <c r="B26" s="38">
        <f>'WY2014 NFSN Chem Sampling'!$O$124+'WY2014 NFSN Chem Sampling'!$Q$124</f>
        <v>22</v>
      </c>
      <c r="C26" s="38">
        <f>'WY2014 NFSN Chem Sampling'!$S$124+'WY2014 NFSN Chem Sampling'!$U$124</f>
        <v>22</v>
      </c>
      <c r="D26" s="38">
        <f>'WY2014 NFSN Chem Sampling'!$W$124</f>
        <v>1</v>
      </c>
      <c r="E26" s="38">
        <f>'WY2014 NFSN Chem Sampling'!$Y$124+'WY2014 NFSN Chem Sampling'!$AA$124</f>
        <v>22</v>
      </c>
      <c r="F26" s="38">
        <f>'WY2014 NFSN Chem Sampling'!$AC$124</f>
        <v>1</v>
      </c>
      <c r="G26" s="44">
        <f>'WY2014 NFSN Chem Sampling'!AG124+'WY2014 NFSN Chem Sampling'!AK124+'WY2014 NFSN Chem Sampling'!AM124</f>
        <v>16</v>
      </c>
      <c r="H26" s="38">
        <f>'WY2014 NFSN Chem Sampling'!$AI$140</f>
        <v>1</v>
      </c>
      <c r="I26" s="61">
        <f>'WY2014 NFSN Eco Sampling'!$Q$27</f>
        <v>1</v>
      </c>
      <c r="J26" s="61">
        <f>'WY2014 NFSN Eco Sampling'!$T$27</f>
        <v>0</v>
      </c>
      <c r="K26" s="61">
        <f>'WY2014 NFSN Eco Sampling'!$W$27</f>
        <v>1</v>
      </c>
      <c r="L26" s="61">
        <f>'WY2014 NFSN Eco Sampling'!$Z$27</f>
        <v>1</v>
      </c>
      <c r="N26" s="167"/>
      <c r="O26" s="57"/>
      <c r="P26" s="57"/>
      <c r="Q26" s="57"/>
      <c r="R26" s="53"/>
      <c r="S26" s="53"/>
    </row>
    <row r="27" spans="1:19" s="41" customFormat="1" x14ac:dyDescent="0.2">
      <c r="A27" s="37" t="s">
        <v>322</v>
      </c>
      <c r="B27" s="38">
        <f>'WY2014 NFSN Chem Sampling'!$O$129+'WY2014 NFSN Chem Sampling'!$Q$129</f>
        <v>55</v>
      </c>
      <c r="C27" s="38">
        <f>'WY2014 NFSN Chem Sampling'!$S$129+'WY2014 NFSN Chem Sampling'!$U$129</f>
        <v>55</v>
      </c>
      <c r="D27" s="38">
        <f>'WY2014 NFSN Chem Sampling'!$W$129</f>
        <v>3</v>
      </c>
      <c r="E27" s="38">
        <f>'WY2014 NFSN Chem Sampling'!$Y$129+'WY2014 NFSN Chem Sampling'!$AA$129</f>
        <v>56</v>
      </c>
      <c r="F27" s="38">
        <f>'WY2014 NFSN Chem Sampling'!$AC$129</f>
        <v>4</v>
      </c>
      <c r="G27" s="44">
        <f>'WY2014 NFSN Chem Sampling'!AG129+'WY2014 NFSN Chem Sampling'!AK129+'WY2014 NFSN Chem Sampling'!AM129</f>
        <v>58</v>
      </c>
      <c r="H27" s="38">
        <f>'WY2014 NFSN Chem Sampling'!$AI$129</f>
        <v>3</v>
      </c>
      <c r="I27" s="61">
        <f>'WY2014 NFSN Eco Sampling'!$Q$28</f>
        <v>1</v>
      </c>
      <c r="J27" s="61">
        <f>'WY2014 NFSN Eco Sampling'!$T$28</f>
        <v>0</v>
      </c>
      <c r="K27" s="61">
        <f>'WY2014 NFSN Eco Sampling'!$W$28</f>
        <v>1</v>
      </c>
      <c r="L27" s="61">
        <f>'WY2014 NFSN Eco Sampling'!$Z$28</f>
        <v>1</v>
      </c>
      <c r="N27" s="167"/>
      <c r="O27" s="57"/>
      <c r="P27" s="57"/>
      <c r="Q27" s="57"/>
      <c r="R27" s="53"/>
      <c r="S27" s="53"/>
    </row>
    <row r="28" spans="1:19" s="41" customFormat="1" x14ac:dyDescent="0.2">
      <c r="A28" s="37" t="s">
        <v>325</v>
      </c>
      <c r="B28" s="38">
        <f>'WY2014 NFSN Chem Sampling'!$O$134+'WY2014 NFSN Chem Sampling'!$Q$134</f>
        <v>69</v>
      </c>
      <c r="C28" s="38">
        <f>'WY2014 NFSN Chem Sampling'!$S$134+'WY2014 NFSN Chem Sampling'!$U$134</f>
        <v>69</v>
      </c>
      <c r="D28" s="38">
        <f>'WY2014 NFSN Chem Sampling'!$W$134</f>
        <v>3</v>
      </c>
      <c r="E28" s="38">
        <f>'WY2014 NFSN Chem Sampling'!$Y$134+'WY2014 NFSN Chem Sampling'!$AA$134</f>
        <v>71</v>
      </c>
      <c r="F28" s="38">
        <f>'WY2014 NFSN Chem Sampling'!$AC$134</f>
        <v>5</v>
      </c>
      <c r="G28" s="44">
        <f>'WY2014 NFSN Chem Sampling'!AG134+'WY2014 NFSN Chem Sampling'!AK134+'WY2014 NFSN Chem Sampling'!AM134</f>
        <v>72</v>
      </c>
      <c r="H28" s="38">
        <f>'WY2014 NFSN Chem Sampling'!$AI$134</f>
        <v>3</v>
      </c>
      <c r="I28" s="61">
        <f>'WY2014 NFSN Eco Sampling'!$Q$29+'WY2014 NFSN Eco Sampling'!$Q$30</f>
        <v>2</v>
      </c>
      <c r="J28" s="61">
        <f>'WY2014 NFSN Eco Sampling'!$T$29+'WY2014 NFSN Eco Sampling'!$T$30</f>
        <v>0</v>
      </c>
      <c r="K28" s="61">
        <f>'WY2014 NFSN Eco Sampling'!$W$29+'WY2014 NFSN Eco Sampling'!$W$30</f>
        <v>2</v>
      </c>
      <c r="L28" s="61">
        <f>'WY2014 NFSN Eco Sampling'!$Z$29+'WY2014 NFSN Eco Sampling'!$Z$30</f>
        <v>2</v>
      </c>
      <c r="N28" s="167"/>
      <c r="O28" s="57"/>
      <c r="P28" s="57"/>
      <c r="Q28" s="57"/>
      <c r="R28" s="53"/>
      <c r="S28" s="53"/>
    </row>
    <row r="29" spans="1:19" s="41" customFormat="1" x14ac:dyDescent="0.2">
      <c r="A29" s="37" t="s">
        <v>351</v>
      </c>
      <c r="B29" s="38">
        <f>'WY2014 NFSN Chem Sampling'!$O$137+'WY2014 NFSN Chem Sampling'!$Q$137</f>
        <v>15</v>
      </c>
      <c r="C29" s="38">
        <f>'WY2014 NFSN Chem Sampling'!$S$137+'WY2014 NFSN Chem Sampling'!$U$137</f>
        <v>15</v>
      </c>
      <c r="D29" s="38">
        <f>'WY2014 NFSN Chem Sampling'!$W$137</f>
        <v>1</v>
      </c>
      <c r="E29" s="38">
        <f>'WY2014 NFSN Chem Sampling'!$Y$137+'WY2014 NFSN Chem Sampling'!$AA$137</f>
        <v>15</v>
      </c>
      <c r="F29" s="38">
        <f>'WY2014 NFSN Chem Sampling'!$AC$137</f>
        <v>1</v>
      </c>
      <c r="G29" s="44">
        <f>'WY2014 NFSN Chem Sampling'!AG137+'WY2014 NFSN Chem Sampling'!AK137+'WY2014 NFSN Chem Sampling'!AM137</f>
        <v>16</v>
      </c>
      <c r="H29" s="38">
        <f>'WY2014 NFSN Chem Sampling'!$AI$137</f>
        <v>1</v>
      </c>
      <c r="I29" s="61">
        <v>0</v>
      </c>
      <c r="J29" s="61">
        <v>0</v>
      </c>
      <c r="K29" s="61">
        <v>0</v>
      </c>
      <c r="L29" s="61">
        <v>0</v>
      </c>
      <c r="N29" s="167"/>
      <c r="O29" s="57"/>
      <c r="P29" s="57"/>
      <c r="Q29" s="57"/>
      <c r="R29" s="53"/>
      <c r="S29" s="53"/>
    </row>
    <row r="30" spans="1:19" s="41" customFormat="1" x14ac:dyDescent="0.2">
      <c r="A30" s="37" t="s">
        <v>330</v>
      </c>
      <c r="B30" s="38">
        <f>'WY2014 NFSN Chem Sampling'!$O$140+'WY2014 NFSN Chem Sampling'!$Q$140</f>
        <v>19</v>
      </c>
      <c r="C30" s="38">
        <f>'WY2014 NFSN Chem Sampling'!$S$140+'WY2014 NFSN Chem Sampling'!$U$140</f>
        <v>19</v>
      </c>
      <c r="D30" s="38">
        <f>'WY2014 NFSN Chem Sampling'!$W$140</f>
        <v>1</v>
      </c>
      <c r="E30" s="38">
        <f>'WY2014 NFSN Chem Sampling'!$Y$140+'WY2014 NFSN Chem Sampling'!$AA$140</f>
        <v>19</v>
      </c>
      <c r="F30" s="38">
        <f>'WY2014 NFSN Chem Sampling'!$AC$140</f>
        <v>1</v>
      </c>
      <c r="G30" s="44">
        <f>'WY2014 NFSN Chem Sampling'!AG140+'WY2014 NFSN Chem Sampling'!AK140+'WY2014 NFSN Chem Sampling'!AM140</f>
        <v>20</v>
      </c>
      <c r="H30" s="38">
        <f>'WY2014 NFSN Chem Sampling'!$AI$140</f>
        <v>1</v>
      </c>
      <c r="I30" s="61">
        <f>'WY2014 NFSN Eco Sampling'!$Q$31</f>
        <v>1</v>
      </c>
      <c r="J30" s="61">
        <f>'WY2014 NFSN Eco Sampling'!$T$31</f>
        <v>0</v>
      </c>
      <c r="K30" s="61">
        <f>'WY2014 NFSN Eco Sampling'!$W$31</f>
        <v>1</v>
      </c>
      <c r="L30" s="61">
        <f>'WY2014 NFSN Eco Sampling'!$Z$31</f>
        <v>1</v>
      </c>
      <c r="N30" s="167"/>
      <c r="O30" s="57"/>
      <c r="P30" s="57"/>
      <c r="Q30" s="57"/>
      <c r="R30" s="53"/>
      <c r="S30" s="53"/>
    </row>
    <row r="31" spans="1:19" s="40" customFormat="1" x14ac:dyDescent="0.2">
      <c r="A31" s="37" t="s">
        <v>350</v>
      </c>
      <c r="B31" s="38">
        <f>'WY2014 NFSN Chem Sampling'!$O$143+'WY2014 NFSN Chem Sampling'!$Q$143</f>
        <v>19</v>
      </c>
      <c r="C31" s="38">
        <f>'WY2014 NFSN Chem Sampling'!$S$143+'WY2014 NFSN Chem Sampling'!$U$143</f>
        <v>19</v>
      </c>
      <c r="D31" s="38">
        <f>'WY2014 NFSN Chem Sampling'!$W$143</f>
        <v>1</v>
      </c>
      <c r="E31" s="38">
        <f>'WY2014 NFSN Chem Sampling'!$Y$143+'WY2014 NFSN Chem Sampling'!$AA$143</f>
        <v>19</v>
      </c>
      <c r="F31" s="38">
        <f>'WY2014 NFSN Chem Sampling'!$AC$143</f>
        <v>1</v>
      </c>
      <c r="G31" s="44">
        <f>'WY2014 NFSN Chem Sampling'!AG143+'WY2014 NFSN Chem Sampling'!AK143+'WY2014 NFSN Chem Sampling'!AM143</f>
        <v>20</v>
      </c>
      <c r="H31" s="38">
        <f>'WY2014 NFSN Chem Sampling'!$AI$143</f>
        <v>1</v>
      </c>
      <c r="I31" s="61">
        <v>0</v>
      </c>
      <c r="J31" s="61">
        <v>0</v>
      </c>
      <c r="K31" s="61">
        <v>0</v>
      </c>
      <c r="L31" s="61">
        <v>0</v>
      </c>
      <c r="N31" s="38"/>
      <c r="O31" s="56"/>
      <c r="P31" s="56"/>
      <c r="Q31" s="56"/>
      <c r="R31" s="52"/>
      <c r="S31" s="52"/>
    </row>
    <row r="32" spans="1:19" s="40" customFormat="1" x14ac:dyDescent="0.2">
      <c r="A32" s="42" t="s">
        <v>345</v>
      </c>
      <c r="B32" s="38">
        <f>'WY2014 NFSN Chem Sampling'!$O$150+'WY2014 NFSN Chem Sampling'!$Q$150</f>
        <v>89</v>
      </c>
      <c r="C32" s="38">
        <f>'WY2014 NFSN Chem Sampling'!$S$150+'WY2014 NFSN Chem Sampling'!$U$150</f>
        <v>88</v>
      </c>
      <c r="D32" s="38">
        <f>'WY2014 NFSN Chem Sampling'!$W$150</f>
        <v>5</v>
      </c>
      <c r="E32" s="38">
        <f>'WY2014 NFSN Chem Sampling'!$Y$150+'WY2014 NFSN Chem Sampling'!$AA$150</f>
        <v>90</v>
      </c>
      <c r="F32" s="38">
        <f>'WY2014 NFSN Chem Sampling'!$AC$150</f>
        <v>7</v>
      </c>
      <c r="G32" s="44">
        <f>'WY2014 NFSN Chem Sampling'!AG150+'WY2014 NFSN Chem Sampling'!AK150+'WY2014 NFSN Chem Sampling'!AM150</f>
        <v>86</v>
      </c>
      <c r="H32" s="38">
        <f>'WY2014 NFSN Chem Sampling'!$AI$150</f>
        <v>4</v>
      </c>
      <c r="I32" s="61">
        <f>'WY2014 NFSN Eco Sampling'!$Q$32+'WY2014 NFSN Eco Sampling'!$Q$33+'WY2014 NFSN Eco Sampling'!$Q$34</f>
        <v>3</v>
      </c>
      <c r="J32" s="61">
        <f>'WY2014 NFSN Eco Sampling'!$T$32+'WY2014 NFSN Eco Sampling'!$T$33+'WY2014 NFSN Eco Sampling'!$T$34</f>
        <v>0</v>
      </c>
      <c r="K32" s="61">
        <f>'WY2014 NFSN Eco Sampling'!$W$32+'WY2014 NFSN Eco Sampling'!$W$33+'WY2014 NFSN Eco Sampling'!$W$34</f>
        <v>3</v>
      </c>
      <c r="L32" s="61">
        <f>'WY2014 NFSN Eco Sampling'!$Z$32+'WY2014 NFSN Eco Sampling'!$Z$33+'WY2014 NFSN Eco Sampling'!$Z$34</f>
        <v>3</v>
      </c>
      <c r="M32" s="91"/>
      <c r="N32" s="38"/>
      <c r="O32" s="56"/>
      <c r="P32" s="56"/>
      <c r="Q32" s="56"/>
      <c r="R32" s="52"/>
      <c r="S32" s="52"/>
    </row>
    <row r="33" spans="1:20" s="40" customFormat="1" x14ac:dyDescent="0.2">
      <c r="A33" s="42" t="s">
        <v>327</v>
      </c>
      <c r="B33" s="38">
        <f>'WY2014 NFSN Chem Sampling'!$O$154+'WY2014 NFSN Chem Sampling'!$Q$154</f>
        <v>26</v>
      </c>
      <c r="C33" s="38">
        <f>'WY2014 NFSN Chem Sampling'!$S$154+'WY2014 NFSN Chem Sampling'!$U$154</f>
        <v>26</v>
      </c>
      <c r="D33" s="38">
        <f>'WY2014 NFSN Chem Sampling'!$W$154</f>
        <v>1</v>
      </c>
      <c r="E33" s="38">
        <f>'WY2014 NFSN Chem Sampling'!$Y$154+'WY2014 NFSN Chem Sampling'!$AA$154</f>
        <v>26</v>
      </c>
      <c r="F33" s="38">
        <f>'WY2014 NFSN Chem Sampling'!$AC$154</f>
        <v>1</v>
      </c>
      <c r="G33" s="44">
        <f>'WY2014 NFSN Chem Sampling'!AG154+'WY2014 NFSN Chem Sampling'!AK154+'WY2014 NFSN Chem Sampling'!AM154</f>
        <v>20</v>
      </c>
      <c r="H33" s="38">
        <f>'WY2014 NFSN Chem Sampling'!$AI$154</f>
        <v>1</v>
      </c>
      <c r="I33" s="61">
        <f>'WY2014 NFSN Eco Sampling'!$Q$35</f>
        <v>1</v>
      </c>
      <c r="J33" s="61">
        <f>'WY2014 NFSN Eco Sampling'!$T$35</f>
        <v>0</v>
      </c>
      <c r="K33" s="61">
        <f>'WY2014 NFSN Eco Sampling'!$W$35</f>
        <v>1</v>
      </c>
      <c r="L33" s="61">
        <f>'WY2014 NFSN Eco Sampling'!$Z$35</f>
        <v>1</v>
      </c>
      <c r="M33" s="91"/>
      <c r="N33" s="38"/>
      <c r="O33" s="56"/>
      <c r="P33" s="56"/>
      <c r="Q33" s="56"/>
      <c r="R33" s="52"/>
      <c r="S33" s="52"/>
    </row>
    <row r="34" spans="1:20" s="40" customFormat="1" x14ac:dyDescent="0.2">
      <c r="A34" s="42" t="s">
        <v>340</v>
      </c>
      <c r="B34" s="38">
        <f>'WY2014 NFSN Chem Sampling'!$O$161+'WY2014 NFSN Chem Sampling'!$Q$161</f>
        <v>79</v>
      </c>
      <c r="C34" s="38">
        <f>'WY2014 NFSN Chem Sampling'!$S$161+'WY2014 NFSN Chem Sampling'!$U$161</f>
        <v>78</v>
      </c>
      <c r="D34" s="38">
        <f>'WY2014 NFSN Chem Sampling'!$W$161</f>
        <v>5</v>
      </c>
      <c r="E34" s="38">
        <f>'WY2014 NFSN Chem Sampling'!$Y$161+'WY2014 NFSN Chem Sampling'!$AA$161</f>
        <v>79</v>
      </c>
      <c r="F34" s="38">
        <f>'WY2014 NFSN Chem Sampling'!$AC$161</f>
        <v>6</v>
      </c>
      <c r="G34" s="44">
        <f>'WY2014 NFSN Chem Sampling'!AG161+'WY2014 NFSN Chem Sampling'!AK161+'WY2014 NFSN Chem Sampling'!AM161</f>
        <v>76</v>
      </c>
      <c r="H34" s="38">
        <f>'WY2014 NFSN Chem Sampling'!$AI$161</f>
        <v>4</v>
      </c>
      <c r="I34" s="61">
        <f>'WY2014 NFSN Eco Sampling'!$Q$36+'WY2014 NFSN Eco Sampling'!$Q$37</f>
        <v>2</v>
      </c>
      <c r="J34" s="61">
        <f>'WY2014 NFSN Eco Sampling'!$T$36+'WY2014 NFSN Eco Sampling'!$T$37</f>
        <v>0</v>
      </c>
      <c r="K34" s="61">
        <f>'WY2014 NFSN Eco Sampling'!$W$36+'WY2014 NFSN Eco Sampling'!$W$37</f>
        <v>2</v>
      </c>
      <c r="L34" s="61">
        <f>'WY2014 NFSN Eco Sampling'!$Z$36+'WY2014 NFSN Eco Sampling'!$Z$37</f>
        <v>2</v>
      </c>
      <c r="M34" s="91"/>
      <c r="N34" s="38"/>
      <c r="O34" s="56"/>
      <c r="P34" s="56"/>
      <c r="Q34" s="56"/>
      <c r="R34" s="52"/>
      <c r="S34" s="52"/>
    </row>
    <row r="35" spans="1:20" s="40" customFormat="1" x14ac:dyDescent="0.2">
      <c r="A35" s="42" t="s">
        <v>342</v>
      </c>
      <c r="B35" s="38">
        <f>'WY2014 NFSN Chem Sampling'!$O$166+'WY2014 NFSN Chem Sampling'!$Q$166</f>
        <v>51</v>
      </c>
      <c r="C35" s="38">
        <f>'WY2014 NFSN Chem Sampling'!$S$166+'WY2014 NFSN Chem Sampling'!$U$166</f>
        <v>51</v>
      </c>
      <c r="D35" s="38">
        <f>'WY2014 NFSN Chem Sampling'!$W$166</f>
        <v>2</v>
      </c>
      <c r="E35" s="38">
        <f>'WY2014 NFSN Chem Sampling'!$Y$166+'WY2014 NFSN Chem Sampling'!$AA$166</f>
        <v>52</v>
      </c>
      <c r="F35" s="38">
        <f>'WY2014 NFSN Chem Sampling'!$AC$166</f>
        <v>3</v>
      </c>
      <c r="G35" s="44">
        <f>'WY2014 NFSN Chem Sampling'!AG166+'WY2014 NFSN Chem Sampling'!AK166+'WY2014 NFSN Chem Sampling'!AM166</f>
        <v>46</v>
      </c>
      <c r="H35" s="38">
        <f>'WY2014 NFSN Chem Sampling'!$AI$166</f>
        <v>2</v>
      </c>
      <c r="I35" s="61">
        <f>'WY2014 NFSN Eco Sampling'!$Q$38+'WY2014 NFSN Eco Sampling'!$Q$39</f>
        <v>2</v>
      </c>
      <c r="J35" s="61">
        <f>'WY2014 NFSN Eco Sampling'!$T$38+'WY2014 NFSN Eco Sampling'!$T$39</f>
        <v>0</v>
      </c>
      <c r="K35" s="61">
        <f>'WY2014 NFSN Eco Sampling'!$W$38+'WY2014 NFSN Eco Sampling'!$W$39</f>
        <v>2</v>
      </c>
      <c r="L35" s="61">
        <f>'WY2014 NFSN Eco Sampling'!$Z$38+'WY2014 NFSN Eco Sampling'!$Z$39</f>
        <v>2</v>
      </c>
      <c r="M35" s="91"/>
      <c r="N35" s="38"/>
      <c r="O35" s="56"/>
      <c r="P35" s="56"/>
      <c r="Q35" s="56"/>
      <c r="R35" s="52"/>
      <c r="S35" s="52"/>
    </row>
    <row r="36" spans="1:20" s="40" customFormat="1" x14ac:dyDescent="0.2">
      <c r="A36" s="42" t="s">
        <v>347</v>
      </c>
      <c r="B36" s="38">
        <f>'WY2014 NFSN Chem Sampling'!$O$171+'WY2014 NFSN Chem Sampling'!$Q$171</f>
        <v>51</v>
      </c>
      <c r="C36" s="38">
        <f>'WY2014 NFSN Chem Sampling'!$S$171+'WY2014 NFSN Chem Sampling'!$U$171</f>
        <v>50</v>
      </c>
      <c r="D36" s="38">
        <f>'WY2014 NFSN Chem Sampling'!$W$171</f>
        <v>3</v>
      </c>
      <c r="E36" s="38">
        <f>'WY2014 NFSN Chem Sampling'!$Y$171+'WY2014 NFSN Chem Sampling'!$AA$171</f>
        <v>51</v>
      </c>
      <c r="F36" s="38">
        <f>'WY2014 NFSN Chem Sampling'!$AC$171</f>
        <v>4</v>
      </c>
      <c r="G36" s="44">
        <f>'WY2014 NFSN Chem Sampling'!AG171+'WY2014 NFSN Chem Sampling'!AK171+'WY2014 NFSN Chem Sampling'!AM171</f>
        <v>46</v>
      </c>
      <c r="H36" s="38">
        <f>'WY2014 NFSN Chem Sampling'!$AI$171</f>
        <v>2</v>
      </c>
      <c r="I36" s="61">
        <f>'WY2014 NFSN Eco Sampling'!$Q$40+'WY2014 NFSN Eco Sampling'!$Q$41</f>
        <v>2</v>
      </c>
      <c r="J36" s="61">
        <f>'WY2014 NFSN Eco Sampling'!$T$40+'WY2014 NFSN Eco Sampling'!$T$41</f>
        <v>0</v>
      </c>
      <c r="K36" s="61">
        <f>'WY2014 NFSN Eco Sampling'!$W$40+'WY2014 NFSN Eco Sampling'!$W$41</f>
        <v>2</v>
      </c>
      <c r="L36" s="61">
        <f>'WY2014 NFSN Eco Sampling'!$Z$40+'WY2014 NFSN Eco Sampling'!$Z$41</f>
        <v>2</v>
      </c>
      <c r="M36" s="91"/>
      <c r="N36" s="38"/>
      <c r="O36" s="56"/>
      <c r="P36" s="56"/>
      <c r="Q36" s="56"/>
      <c r="R36" s="52"/>
      <c r="S36" s="52"/>
    </row>
    <row r="37" spans="1:20" s="40" customFormat="1" x14ac:dyDescent="0.2">
      <c r="A37" s="42" t="s">
        <v>334</v>
      </c>
      <c r="B37" s="38">
        <f>'WY2014 NFSN Chem Sampling'!$O$174+'WY2014 NFSN Chem Sampling'!$Q$174</f>
        <v>7</v>
      </c>
      <c r="C37" s="38">
        <f>'WY2014 NFSN Chem Sampling'!$S$174+'WY2014 NFSN Chem Sampling'!$U$174</f>
        <v>7</v>
      </c>
      <c r="D37" s="38">
        <f>'WY2014 NFSN Chem Sampling'!$W$174</f>
        <v>0</v>
      </c>
      <c r="E37" s="38">
        <f>'WY2014 NFSN Chem Sampling'!$Y$174+'WY2014 NFSN Chem Sampling'!$AA$174</f>
        <v>7</v>
      </c>
      <c r="F37" s="38">
        <f>'WY2014 NFSN Chem Sampling'!$AC$174</f>
        <v>0</v>
      </c>
      <c r="G37" s="44">
        <f>'WY2014 NFSN Chem Sampling'!AG174+'WY2014 NFSN Chem Sampling'!AK174+'WY2014 NFSN Chem Sampling'!AM174</f>
        <v>0</v>
      </c>
      <c r="H37" s="38">
        <f>'WY2014 NFSN Chem Sampling'!$AI$174</f>
        <v>0</v>
      </c>
      <c r="I37" s="61">
        <f>'WY2014 NFSN Eco Sampling'!$Q$42</f>
        <v>1</v>
      </c>
      <c r="J37" s="61">
        <f>'WY2014 NFSN Eco Sampling'!$T$42</f>
        <v>0</v>
      </c>
      <c r="K37" s="61">
        <f>'WY2014 NFSN Eco Sampling'!$W$42</f>
        <v>1</v>
      </c>
      <c r="L37" s="61">
        <f>'WY2014 NFSN Eco Sampling'!$Z$42</f>
        <v>1</v>
      </c>
      <c r="M37" s="91"/>
      <c r="N37" s="38"/>
      <c r="O37" s="56"/>
      <c r="P37" s="56"/>
      <c r="Q37" s="56"/>
      <c r="R37" s="52"/>
      <c r="S37" s="52"/>
    </row>
    <row r="38" spans="1:20" s="40" customFormat="1" x14ac:dyDescent="0.2">
      <c r="A38" s="42" t="s">
        <v>337</v>
      </c>
      <c r="B38" s="38">
        <f>'WY2014 NFSN Chem Sampling'!$O$178+'WY2014 NFSN Chem Sampling'!$Q$178</f>
        <v>22</v>
      </c>
      <c r="C38" s="38">
        <f>'WY2014 NFSN Chem Sampling'!$S$178+'WY2014 NFSN Chem Sampling'!$U$178</f>
        <v>21</v>
      </c>
      <c r="D38" s="38">
        <f>'WY2014 NFSN Chem Sampling'!$W$178</f>
        <v>2</v>
      </c>
      <c r="E38" s="38">
        <f>'WY2014 NFSN Chem Sampling'!$Y$178+'WY2014 NFSN Chem Sampling'!$AA$178</f>
        <v>21</v>
      </c>
      <c r="F38" s="38">
        <f>'WY2014 NFSN Chem Sampling'!$AC$178</f>
        <v>2</v>
      </c>
      <c r="G38" s="44">
        <f>'WY2014 NFSN Chem Sampling'!AG178+'WY2014 NFSN Chem Sampling'!AK178+'WY2014 NFSN Chem Sampling'!AM178</f>
        <v>16</v>
      </c>
      <c r="H38" s="38">
        <f>'WY2014 NFSN Chem Sampling'!$AI$178</f>
        <v>1</v>
      </c>
      <c r="I38" s="61">
        <f>'WY2014 NFSN Eco Sampling'!$Q$43</f>
        <v>1</v>
      </c>
      <c r="J38" s="61">
        <f>'WY2014 NFSN Eco Sampling'!$T$43</f>
        <v>0</v>
      </c>
      <c r="K38" s="61">
        <f>'WY2014 NFSN Eco Sampling'!$W$43</f>
        <v>1</v>
      </c>
      <c r="L38" s="61">
        <f>'WY2014 NFSN Eco Sampling'!$Z$43</f>
        <v>1</v>
      </c>
      <c r="M38" s="91"/>
      <c r="N38" s="38"/>
      <c r="O38" s="56"/>
      <c r="P38" s="56"/>
      <c r="Q38" s="56"/>
      <c r="R38" s="52"/>
      <c r="S38" s="52"/>
    </row>
    <row r="39" spans="1:20" s="40" customFormat="1" x14ac:dyDescent="0.2">
      <c r="A39" s="102" t="s">
        <v>108</v>
      </c>
      <c r="B39" s="43">
        <f t="shared" ref="B39:L39" si="0">SUM(B2:B38)</f>
        <v>1611</v>
      </c>
      <c r="C39" s="43">
        <f t="shared" si="0"/>
        <v>1601</v>
      </c>
      <c r="D39" s="43">
        <f t="shared" si="0"/>
        <v>91</v>
      </c>
      <c r="E39" s="43">
        <f t="shared" si="0"/>
        <v>1620</v>
      </c>
      <c r="F39" s="43">
        <f t="shared" si="0"/>
        <v>110</v>
      </c>
      <c r="G39" s="43">
        <f t="shared" si="0"/>
        <v>1553</v>
      </c>
      <c r="H39" s="43">
        <f t="shared" si="0"/>
        <v>80</v>
      </c>
      <c r="I39" s="43">
        <f t="shared" si="0"/>
        <v>39</v>
      </c>
      <c r="J39" s="43">
        <f t="shared" si="0"/>
        <v>0</v>
      </c>
      <c r="K39" s="43">
        <f t="shared" si="0"/>
        <v>39</v>
      </c>
      <c r="L39" s="43">
        <f t="shared" si="0"/>
        <v>39</v>
      </c>
      <c r="M39" s="40">
        <f>SUM(C39:L39)</f>
        <v>5172</v>
      </c>
      <c r="N39" s="38"/>
      <c r="O39" s="56"/>
      <c r="P39" s="56"/>
      <c r="Q39" s="56"/>
      <c r="R39" s="52"/>
      <c r="S39" s="52"/>
    </row>
    <row r="40" spans="1:20" ht="12.75" x14ac:dyDescent="0.2">
      <c r="L40" s="36"/>
      <c r="M40" s="48" t="s">
        <v>138</v>
      </c>
    </row>
    <row r="41" spans="1:20" s="46" customFormat="1" ht="12.75" x14ac:dyDescent="0.2">
      <c r="A41" s="103" t="s">
        <v>596</v>
      </c>
      <c r="B41" s="103">
        <v>70</v>
      </c>
      <c r="C41" s="46">
        <v>235.99</v>
      </c>
      <c r="D41" s="46">
        <v>235.99</v>
      </c>
      <c r="E41" s="103">
        <v>352.97</v>
      </c>
      <c r="F41" s="103">
        <v>352.97</v>
      </c>
      <c r="G41" s="103">
        <v>773.72</v>
      </c>
      <c r="H41" s="103">
        <v>773.72</v>
      </c>
      <c r="I41" s="103">
        <v>1662.84</v>
      </c>
      <c r="J41" s="103">
        <v>1236.4000000000001</v>
      </c>
      <c r="K41" s="174">
        <v>973</v>
      </c>
      <c r="L41" s="46">
        <v>216.67</v>
      </c>
      <c r="N41" s="168"/>
      <c r="O41" s="59"/>
      <c r="P41" s="59"/>
      <c r="Q41" s="59"/>
      <c r="R41" s="47"/>
      <c r="S41" s="47"/>
    </row>
    <row r="42" spans="1:20" s="48" customFormat="1" ht="12.75" x14ac:dyDescent="0.2">
      <c r="A42" s="101" t="s">
        <v>110</v>
      </c>
      <c r="B42" s="47">
        <f t="shared" ref="B42:K42" si="1">B39*B41</f>
        <v>112770</v>
      </c>
      <c r="C42" s="47">
        <f t="shared" si="1"/>
        <v>377819.99</v>
      </c>
      <c r="D42" s="47">
        <f t="shared" si="1"/>
        <v>21475.09</v>
      </c>
      <c r="E42" s="47">
        <f t="shared" si="1"/>
        <v>571811.4</v>
      </c>
      <c r="F42" s="47">
        <f t="shared" si="1"/>
        <v>38826.700000000004</v>
      </c>
      <c r="G42" s="47">
        <f>G39*G41</f>
        <v>1201587.1600000001</v>
      </c>
      <c r="H42" s="47">
        <f>H39*H41</f>
        <v>61897.600000000006</v>
      </c>
      <c r="I42" s="47">
        <f>I39*I41</f>
        <v>64850.759999999995</v>
      </c>
      <c r="J42" s="47">
        <f t="shared" si="1"/>
        <v>0</v>
      </c>
      <c r="K42" s="47">
        <f t="shared" si="1"/>
        <v>37947</v>
      </c>
      <c r="L42" s="47">
        <f>L39*L41</f>
        <v>8450.1299999999992</v>
      </c>
      <c r="M42" s="47">
        <f>SUM(C42:L42)</f>
        <v>2384665.8299999996</v>
      </c>
      <c r="N42" s="169"/>
      <c r="O42" s="60"/>
      <c r="P42" s="60"/>
      <c r="Q42" s="60"/>
      <c r="R42" s="54"/>
      <c r="S42" s="54"/>
    </row>
    <row r="43" spans="1:20" ht="33.75" x14ac:dyDescent="0.2">
      <c r="G43" s="49"/>
      <c r="H43" s="49"/>
      <c r="I43" s="49"/>
      <c r="J43" s="49"/>
      <c r="K43" s="49"/>
      <c r="L43" s="49"/>
      <c r="O43" s="83" t="s">
        <v>168</v>
      </c>
      <c r="P43" s="83" t="s">
        <v>167</v>
      </c>
      <c r="Q43" s="83" t="s">
        <v>169</v>
      </c>
      <c r="R43" s="50" t="s">
        <v>115</v>
      </c>
      <c r="S43" s="50" t="s">
        <v>304</v>
      </c>
      <c r="T43" s="33" t="s">
        <v>305</v>
      </c>
    </row>
    <row r="44" spans="1:20" ht="12.75" x14ac:dyDescent="0.2">
      <c r="A44" s="37" t="s">
        <v>326</v>
      </c>
      <c r="B44" s="49">
        <f>B2*$B$41</f>
        <v>2380</v>
      </c>
      <c r="C44" s="49">
        <f>C2*$C$41</f>
        <v>8023.66</v>
      </c>
      <c r="D44" s="49">
        <f>D2*$D$41</f>
        <v>471.98</v>
      </c>
      <c r="E44" s="49">
        <f>E2*$E$41</f>
        <v>12000.980000000001</v>
      </c>
      <c r="F44" s="49">
        <f>F2*$F$41</f>
        <v>705.94</v>
      </c>
      <c r="G44" s="49">
        <f>G2*$G$41</f>
        <v>27853.920000000002</v>
      </c>
      <c r="H44" s="49">
        <f>H2*$H$41</f>
        <v>1547.44</v>
      </c>
      <c r="I44" s="49">
        <f>I2*$I$41</f>
        <v>0</v>
      </c>
      <c r="J44" s="49">
        <f>J2*$J$41</f>
        <v>0</v>
      </c>
      <c r="K44" s="49">
        <f>K2*$K$41</f>
        <v>0</v>
      </c>
      <c r="L44" s="49">
        <f>L2*$L$41</f>
        <v>0</v>
      </c>
      <c r="M44" s="47">
        <f t="shared" ref="M44:M80" si="2">SUM(C44:L44)</f>
        <v>50603.920000000006</v>
      </c>
      <c r="N44" s="170" t="s">
        <v>326</v>
      </c>
      <c r="O44" s="90">
        <f t="shared" ref="O44:O80" si="3">SUM(C44:H44)</f>
        <v>50603.920000000006</v>
      </c>
      <c r="P44" s="58">
        <f t="shared" ref="P44:P80" si="4">SUM(B44:B44)</f>
        <v>2380</v>
      </c>
      <c r="Q44" s="58">
        <f>O44+P44</f>
        <v>52983.920000000006</v>
      </c>
      <c r="R44" s="89">
        <f t="shared" ref="R44:R80" si="5">SUM(I44:L44)</f>
        <v>0</v>
      </c>
      <c r="S44" s="50">
        <f t="shared" ref="S44:S80" si="6">O44+I44+J44+L44</f>
        <v>50603.920000000006</v>
      </c>
      <c r="T44" s="99">
        <f>Q44+R44</f>
        <v>52983.920000000006</v>
      </c>
    </row>
    <row r="45" spans="1:20" ht="12.75" x14ac:dyDescent="0.2">
      <c r="A45" s="37" t="s">
        <v>415</v>
      </c>
      <c r="B45" s="49">
        <f t="shared" ref="B45:B80" si="7">B3*$B$41</f>
        <v>560</v>
      </c>
      <c r="C45" s="49">
        <f t="shared" ref="C45:C80" si="8">C3*$C$41</f>
        <v>1651.93</v>
      </c>
      <c r="D45" s="49">
        <f t="shared" ref="D45:D80" si="9">D3*$D$41</f>
        <v>235.99</v>
      </c>
      <c r="E45" s="49">
        <f t="shared" ref="E45:E80" si="10">E3*$E$41</f>
        <v>2470.79</v>
      </c>
      <c r="F45" s="49">
        <f t="shared" ref="F45:F80" si="11">F3*$F$41</f>
        <v>352.97</v>
      </c>
      <c r="G45" s="49">
        <f t="shared" ref="G45:G80" si="12">G3*$G$41</f>
        <v>2321.16</v>
      </c>
      <c r="H45" s="49">
        <f t="shared" ref="H45:H80" si="13">H3*$H$41</f>
        <v>773.72</v>
      </c>
      <c r="I45" s="49">
        <f t="shared" ref="I45:I80" si="14">I3*$I$41</f>
        <v>0</v>
      </c>
      <c r="J45" s="49">
        <f t="shared" ref="J45:J80" si="15">J3*$J$41</f>
        <v>0</v>
      </c>
      <c r="K45" s="49">
        <f t="shared" ref="K45:K80" si="16">K3*$K$41</f>
        <v>0</v>
      </c>
      <c r="L45" s="49">
        <f t="shared" ref="L45:L80" si="17">L3*$L$41</f>
        <v>0</v>
      </c>
      <c r="M45" s="47">
        <f t="shared" si="2"/>
        <v>7806.56</v>
      </c>
      <c r="N45" s="170" t="s">
        <v>415</v>
      </c>
      <c r="O45" s="90">
        <f t="shared" si="3"/>
        <v>7806.56</v>
      </c>
      <c r="P45" s="58">
        <f t="shared" si="4"/>
        <v>560</v>
      </c>
      <c r="Q45" s="58">
        <f t="shared" ref="Q45:Q80" si="18">O45+P45</f>
        <v>8366.5600000000013</v>
      </c>
      <c r="R45" s="89">
        <f t="shared" si="5"/>
        <v>0</v>
      </c>
      <c r="S45" s="50">
        <f t="shared" si="6"/>
        <v>7806.56</v>
      </c>
      <c r="T45" s="99">
        <f t="shared" ref="T45:T75" si="19">Q45+R45</f>
        <v>8366.5600000000013</v>
      </c>
    </row>
    <row r="46" spans="1:20" ht="12.75" x14ac:dyDescent="0.2">
      <c r="A46" s="37" t="s">
        <v>341</v>
      </c>
      <c r="B46" s="49">
        <f t="shared" si="7"/>
        <v>2940</v>
      </c>
      <c r="C46" s="49">
        <f t="shared" si="8"/>
        <v>9675.59</v>
      </c>
      <c r="D46" s="49">
        <f t="shared" si="9"/>
        <v>707.97</v>
      </c>
      <c r="E46" s="49">
        <f t="shared" si="10"/>
        <v>14471.77</v>
      </c>
      <c r="F46" s="49">
        <f t="shared" si="11"/>
        <v>1058.9100000000001</v>
      </c>
      <c r="G46" s="49">
        <f t="shared" si="12"/>
        <v>23211.600000000002</v>
      </c>
      <c r="H46" s="49">
        <f t="shared" si="13"/>
        <v>1547.44</v>
      </c>
      <c r="I46" s="49">
        <f t="shared" si="14"/>
        <v>3325.68</v>
      </c>
      <c r="J46" s="49">
        <f t="shared" si="15"/>
        <v>0</v>
      </c>
      <c r="K46" s="49">
        <f t="shared" si="16"/>
        <v>1946</v>
      </c>
      <c r="L46" s="49">
        <f t="shared" si="17"/>
        <v>433.34</v>
      </c>
      <c r="M46" s="47">
        <f t="shared" si="2"/>
        <v>56378.3</v>
      </c>
      <c r="N46" s="170" t="s">
        <v>341</v>
      </c>
      <c r="O46" s="90">
        <f t="shared" si="3"/>
        <v>50673.280000000006</v>
      </c>
      <c r="P46" s="58">
        <f t="shared" si="4"/>
        <v>2940</v>
      </c>
      <c r="Q46" s="58">
        <f t="shared" si="18"/>
        <v>53613.280000000006</v>
      </c>
      <c r="R46" s="89">
        <f t="shared" si="5"/>
        <v>5705.02</v>
      </c>
      <c r="S46" s="50">
        <f t="shared" si="6"/>
        <v>54432.3</v>
      </c>
      <c r="T46" s="99">
        <f t="shared" si="19"/>
        <v>59318.3</v>
      </c>
    </row>
    <row r="47" spans="1:20" ht="12.75" x14ac:dyDescent="0.2">
      <c r="A47" s="37" t="s">
        <v>339</v>
      </c>
      <c r="B47" s="49">
        <f t="shared" si="7"/>
        <v>2030</v>
      </c>
      <c r="C47" s="49">
        <f t="shared" si="8"/>
        <v>6607.72</v>
      </c>
      <c r="D47" s="49">
        <f t="shared" si="9"/>
        <v>471.98</v>
      </c>
      <c r="E47" s="49">
        <f t="shared" si="10"/>
        <v>9883.16</v>
      </c>
      <c r="F47" s="49">
        <f t="shared" si="11"/>
        <v>705.94</v>
      </c>
      <c r="G47" s="49">
        <f t="shared" si="12"/>
        <v>12379.52</v>
      </c>
      <c r="H47" s="49">
        <f t="shared" si="13"/>
        <v>773.72</v>
      </c>
      <c r="I47" s="49">
        <f t="shared" si="14"/>
        <v>3325.68</v>
      </c>
      <c r="J47" s="49">
        <f t="shared" si="15"/>
        <v>0</v>
      </c>
      <c r="K47" s="49">
        <f t="shared" si="16"/>
        <v>1946</v>
      </c>
      <c r="L47" s="49">
        <f t="shared" si="17"/>
        <v>433.34</v>
      </c>
      <c r="M47" s="47">
        <f t="shared" si="2"/>
        <v>36527.06</v>
      </c>
      <c r="N47" s="170" t="s">
        <v>339</v>
      </c>
      <c r="O47" s="90">
        <f t="shared" si="3"/>
        <v>30822.04</v>
      </c>
      <c r="P47" s="58">
        <f t="shared" si="4"/>
        <v>2030</v>
      </c>
      <c r="Q47" s="58">
        <f t="shared" si="18"/>
        <v>32852.04</v>
      </c>
      <c r="R47" s="89">
        <f t="shared" si="5"/>
        <v>5705.02</v>
      </c>
      <c r="S47" s="50">
        <f t="shared" si="6"/>
        <v>34581.06</v>
      </c>
      <c r="T47" s="99">
        <f t="shared" si="19"/>
        <v>38557.06</v>
      </c>
    </row>
    <row r="48" spans="1:20" ht="12.75" x14ac:dyDescent="0.2">
      <c r="A48" s="37" t="s">
        <v>344</v>
      </c>
      <c r="B48" s="49">
        <f t="shared" si="7"/>
        <v>5880</v>
      </c>
      <c r="C48" s="49">
        <f t="shared" si="8"/>
        <v>19823.16</v>
      </c>
      <c r="D48" s="49">
        <f t="shared" si="9"/>
        <v>1179.95</v>
      </c>
      <c r="E48" s="49">
        <f t="shared" si="10"/>
        <v>29649.480000000003</v>
      </c>
      <c r="F48" s="49">
        <f t="shared" si="11"/>
        <v>1764.8500000000001</v>
      </c>
      <c r="G48" s="49">
        <f t="shared" si="12"/>
        <v>57255.28</v>
      </c>
      <c r="H48" s="49">
        <f t="shared" si="13"/>
        <v>3094.88</v>
      </c>
      <c r="I48" s="49">
        <f t="shared" si="14"/>
        <v>4988.5199999999995</v>
      </c>
      <c r="J48" s="49">
        <f t="shared" si="15"/>
        <v>0</v>
      </c>
      <c r="K48" s="49">
        <f t="shared" si="16"/>
        <v>2919</v>
      </c>
      <c r="L48" s="49">
        <f t="shared" si="17"/>
        <v>650.01</v>
      </c>
      <c r="M48" s="47">
        <f t="shared" si="2"/>
        <v>121325.13</v>
      </c>
      <c r="N48" s="170" t="s">
        <v>344</v>
      </c>
      <c r="O48" s="90">
        <f t="shared" si="3"/>
        <v>112767.6</v>
      </c>
      <c r="P48" s="58">
        <f t="shared" si="4"/>
        <v>5880</v>
      </c>
      <c r="Q48" s="58">
        <f t="shared" si="18"/>
        <v>118647.6</v>
      </c>
      <c r="R48" s="89">
        <f t="shared" si="5"/>
        <v>8557.5299999999988</v>
      </c>
      <c r="S48" s="50">
        <f t="shared" si="6"/>
        <v>118406.13</v>
      </c>
      <c r="T48" s="99">
        <f t="shared" si="19"/>
        <v>127205.13</v>
      </c>
    </row>
    <row r="49" spans="1:20" ht="12.75" x14ac:dyDescent="0.2">
      <c r="A49" s="37" t="s">
        <v>336</v>
      </c>
      <c r="B49" s="49">
        <f t="shared" si="7"/>
        <v>4410</v>
      </c>
      <c r="C49" s="49">
        <f t="shared" si="8"/>
        <v>14867.37</v>
      </c>
      <c r="D49" s="49">
        <f t="shared" si="9"/>
        <v>707.97</v>
      </c>
      <c r="E49" s="49">
        <f t="shared" si="10"/>
        <v>22590.080000000002</v>
      </c>
      <c r="F49" s="49">
        <f t="shared" si="11"/>
        <v>1411.88</v>
      </c>
      <c r="G49" s="49">
        <f t="shared" si="12"/>
        <v>51065.520000000004</v>
      </c>
      <c r="H49" s="49">
        <f t="shared" si="13"/>
        <v>2321.16</v>
      </c>
      <c r="I49" s="49">
        <f t="shared" si="14"/>
        <v>1662.84</v>
      </c>
      <c r="J49" s="49">
        <f t="shared" si="15"/>
        <v>0</v>
      </c>
      <c r="K49" s="49">
        <f t="shared" si="16"/>
        <v>973</v>
      </c>
      <c r="L49" s="49">
        <f t="shared" si="17"/>
        <v>216.67</v>
      </c>
      <c r="M49" s="47">
        <f t="shared" si="2"/>
        <v>95816.49</v>
      </c>
      <c r="N49" s="170" t="s">
        <v>336</v>
      </c>
      <c r="O49" s="90">
        <f t="shared" si="3"/>
        <v>92963.98000000001</v>
      </c>
      <c r="P49" s="58">
        <f t="shared" si="4"/>
        <v>4410</v>
      </c>
      <c r="Q49" s="58">
        <f t="shared" si="18"/>
        <v>97373.98000000001</v>
      </c>
      <c r="R49" s="89">
        <f t="shared" si="5"/>
        <v>2852.51</v>
      </c>
      <c r="S49" s="50">
        <f t="shared" si="6"/>
        <v>94843.49</v>
      </c>
      <c r="T49" s="99">
        <f t="shared" si="19"/>
        <v>100226.49</v>
      </c>
    </row>
    <row r="50" spans="1:20" ht="12.75" x14ac:dyDescent="0.2">
      <c r="A50" s="37" t="s">
        <v>320</v>
      </c>
      <c r="B50" s="49">
        <f t="shared" si="7"/>
        <v>3570</v>
      </c>
      <c r="C50" s="49">
        <f t="shared" si="8"/>
        <v>11799.5</v>
      </c>
      <c r="D50" s="49">
        <f t="shared" si="9"/>
        <v>707.97</v>
      </c>
      <c r="E50" s="49">
        <f t="shared" si="10"/>
        <v>18001.47</v>
      </c>
      <c r="F50" s="49">
        <f t="shared" si="11"/>
        <v>1411.88</v>
      </c>
      <c r="G50" s="49">
        <f t="shared" si="12"/>
        <v>35591.120000000003</v>
      </c>
      <c r="H50" s="49">
        <f t="shared" si="13"/>
        <v>1547.44</v>
      </c>
      <c r="I50" s="49">
        <f t="shared" si="14"/>
        <v>3325.68</v>
      </c>
      <c r="J50" s="49">
        <f t="shared" si="15"/>
        <v>0</v>
      </c>
      <c r="K50" s="49">
        <f t="shared" si="16"/>
        <v>1946</v>
      </c>
      <c r="L50" s="49">
        <f t="shared" si="17"/>
        <v>433.34</v>
      </c>
      <c r="M50" s="47">
        <f t="shared" si="2"/>
        <v>74764.399999999994</v>
      </c>
      <c r="N50" s="170" t="s">
        <v>320</v>
      </c>
      <c r="O50" s="90">
        <f t="shared" si="3"/>
        <v>69059.38</v>
      </c>
      <c r="P50" s="58">
        <f t="shared" si="4"/>
        <v>3570</v>
      </c>
      <c r="Q50" s="58">
        <f t="shared" si="18"/>
        <v>72629.38</v>
      </c>
      <c r="R50" s="89">
        <f t="shared" si="5"/>
        <v>5705.02</v>
      </c>
      <c r="S50" s="50">
        <f t="shared" si="6"/>
        <v>72818.399999999994</v>
      </c>
      <c r="T50" s="99">
        <f t="shared" si="19"/>
        <v>78334.400000000009</v>
      </c>
    </row>
    <row r="51" spans="1:20" ht="12.75" x14ac:dyDescent="0.2">
      <c r="A51" s="37" t="s">
        <v>366</v>
      </c>
      <c r="B51" s="49">
        <f t="shared" si="7"/>
        <v>1050</v>
      </c>
      <c r="C51" s="49">
        <f t="shared" si="8"/>
        <v>3539.8500000000004</v>
      </c>
      <c r="D51" s="49">
        <f t="shared" si="9"/>
        <v>235.99</v>
      </c>
      <c r="E51" s="49">
        <f t="shared" si="10"/>
        <v>5294.55</v>
      </c>
      <c r="F51" s="49">
        <f t="shared" si="11"/>
        <v>352.97</v>
      </c>
      <c r="G51" s="49">
        <f t="shared" si="12"/>
        <v>12379.52</v>
      </c>
      <c r="H51" s="49">
        <f t="shared" si="13"/>
        <v>773.72</v>
      </c>
      <c r="I51" s="49">
        <f t="shared" si="14"/>
        <v>0</v>
      </c>
      <c r="J51" s="49">
        <f t="shared" si="15"/>
        <v>0</v>
      </c>
      <c r="K51" s="49">
        <f t="shared" si="16"/>
        <v>0</v>
      </c>
      <c r="L51" s="49">
        <f t="shared" si="17"/>
        <v>0</v>
      </c>
      <c r="M51" s="47">
        <f t="shared" si="2"/>
        <v>22576.6</v>
      </c>
      <c r="N51" s="170" t="s">
        <v>366</v>
      </c>
      <c r="O51" s="90">
        <f t="shared" si="3"/>
        <v>22576.6</v>
      </c>
      <c r="P51" s="58">
        <f t="shared" si="4"/>
        <v>1050</v>
      </c>
      <c r="Q51" s="58">
        <f t="shared" si="18"/>
        <v>23626.6</v>
      </c>
      <c r="R51" s="89">
        <f t="shared" si="5"/>
        <v>0</v>
      </c>
      <c r="S51" s="50">
        <f t="shared" si="6"/>
        <v>22576.6</v>
      </c>
      <c r="T51" s="99">
        <f t="shared" si="19"/>
        <v>23626.6</v>
      </c>
    </row>
    <row r="52" spans="1:20" ht="12.75" x14ac:dyDescent="0.2">
      <c r="A52" s="37" t="s">
        <v>324</v>
      </c>
      <c r="B52" s="49">
        <f t="shared" si="7"/>
        <v>3290</v>
      </c>
      <c r="C52" s="49">
        <f t="shared" si="8"/>
        <v>11091.53</v>
      </c>
      <c r="D52" s="49">
        <f t="shared" si="9"/>
        <v>471.98</v>
      </c>
      <c r="E52" s="49">
        <f t="shared" si="10"/>
        <v>16942.560000000001</v>
      </c>
      <c r="F52" s="49">
        <f t="shared" si="11"/>
        <v>1058.9100000000001</v>
      </c>
      <c r="G52" s="49">
        <f t="shared" si="12"/>
        <v>32496.240000000002</v>
      </c>
      <c r="H52" s="49">
        <f t="shared" si="13"/>
        <v>1547.44</v>
      </c>
      <c r="I52" s="49">
        <f t="shared" si="14"/>
        <v>3325.68</v>
      </c>
      <c r="J52" s="49">
        <f t="shared" si="15"/>
        <v>0</v>
      </c>
      <c r="K52" s="49">
        <f t="shared" si="16"/>
        <v>1946</v>
      </c>
      <c r="L52" s="49">
        <f t="shared" si="17"/>
        <v>433.34</v>
      </c>
      <c r="M52" s="47">
        <f t="shared" si="2"/>
        <v>69313.679999999993</v>
      </c>
      <c r="N52" s="170" t="s">
        <v>324</v>
      </c>
      <c r="O52" s="90">
        <f t="shared" si="3"/>
        <v>63608.66</v>
      </c>
      <c r="P52" s="58">
        <f t="shared" si="4"/>
        <v>3290</v>
      </c>
      <c r="Q52" s="58">
        <f t="shared" si="18"/>
        <v>66898.66</v>
      </c>
      <c r="R52" s="89">
        <f t="shared" si="5"/>
        <v>5705.02</v>
      </c>
      <c r="S52" s="50">
        <f t="shared" si="6"/>
        <v>67367.679999999993</v>
      </c>
      <c r="T52" s="99">
        <f t="shared" si="19"/>
        <v>72603.680000000008</v>
      </c>
    </row>
    <row r="53" spans="1:20" ht="12.75" x14ac:dyDescent="0.2">
      <c r="A53" s="37" t="s">
        <v>346</v>
      </c>
      <c r="B53" s="49">
        <f t="shared" si="7"/>
        <v>2800</v>
      </c>
      <c r="C53" s="49">
        <f t="shared" si="8"/>
        <v>9439.6</v>
      </c>
      <c r="D53" s="49">
        <f t="shared" si="9"/>
        <v>471.98</v>
      </c>
      <c r="E53" s="49">
        <f t="shared" si="10"/>
        <v>14471.77</v>
      </c>
      <c r="F53" s="49">
        <f t="shared" si="11"/>
        <v>1058.9100000000001</v>
      </c>
      <c r="G53" s="49">
        <f t="shared" si="12"/>
        <v>32496.240000000002</v>
      </c>
      <c r="H53" s="49">
        <f t="shared" si="13"/>
        <v>1547.44</v>
      </c>
      <c r="I53" s="49">
        <f t="shared" si="14"/>
        <v>1662.84</v>
      </c>
      <c r="J53" s="49">
        <f t="shared" si="15"/>
        <v>0</v>
      </c>
      <c r="K53" s="49">
        <f t="shared" si="16"/>
        <v>973</v>
      </c>
      <c r="L53" s="49">
        <f t="shared" si="17"/>
        <v>216.67</v>
      </c>
      <c r="M53" s="47">
        <f t="shared" si="2"/>
        <v>62338.45</v>
      </c>
      <c r="N53" s="170" t="s">
        <v>346</v>
      </c>
      <c r="O53" s="90">
        <f t="shared" si="3"/>
        <v>59485.94</v>
      </c>
      <c r="P53" s="58">
        <f t="shared" si="4"/>
        <v>2800</v>
      </c>
      <c r="Q53" s="58">
        <f t="shared" si="18"/>
        <v>62285.94</v>
      </c>
      <c r="R53" s="89">
        <f t="shared" si="5"/>
        <v>2852.51</v>
      </c>
      <c r="S53" s="50">
        <f t="shared" si="6"/>
        <v>61365.45</v>
      </c>
      <c r="T53" s="99">
        <f t="shared" si="19"/>
        <v>65138.450000000004</v>
      </c>
    </row>
    <row r="54" spans="1:20" ht="12.75" x14ac:dyDescent="0.2">
      <c r="A54" s="37" t="s">
        <v>331</v>
      </c>
      <c r="B54" s="49">
        <f t="shared" si="7"/>
        <v>1050</v>
      </c>
      <c r="C54" s="49">
        <f t="shared" si="8"/>
        <v>3539.8500000000004</v>
      </c>
      <c r="D54" s="49">
        <f t="shared" si="9"/>
        <v>235.99</v>
      </c>
      <c r="E54" s="49">
        <f t="shared" si="10"/>
        <v>5294.55</v>
      </c>
      <c r="F54" s="49">
        <f t="shared" si="11"/>
        <v>352.97</v>
      </c>
      <c r="G54" s="49">
        <f t="shared" si="12"/>
        <v>12379.52</v>
      </c>
      <c r="H54" s="49">
        <f t="shared" si="13"/>
        <v>773.72</v>
      </c>
      <c r="I54" s="49">
        <f t="shared" si="14"/>
        <v>0</v>
      </c>
      <c r="J54" s="49">
        <f t="shared" si="15"/>
        <v>0</v>
      </c>
      <c r="K54" s="49">
        <f t="shared" si="16"/>
        <v>0</v>
      </c>
      <c r="L54" s="49">
        <f t="shared" si="17"/>
        <v>0</v>
      </c>
      <c r="M54" s="47">
        <f t="shared" si="2"/>
        <v>22576.6</v>
      </c>
      <c r="N54" s="170" t="s">
        <v>331</v>
      </c>
      <c r="O54" s="90">
        <f t="shared" si="3"/>
        <v>22576.6</v>
      </c>
      <c r="P54" s="58">
        <f t="shared" si="4"/>
        <v>1050</v>
      </c>
      <c r="Q54" s="58">
        <f t="shared" si="18"/>
        <v>23626.6</v>
      </c>
      <c r="R54" s="89">
        <f t="shared" si="5"/>
        <v>0</v>
      </c>
      <c r="S54" s="50">
        <f t="shared" si="6"/>
        <v>22576.6</v>
      </c>
      <c r="T54" s="99">
        <f t="shared" si="19"/>
        <v>23626.6</v>
      </c>
    </row>
    <row r="55" spans="1:20" ht="12.75" x14ac:dyDescent="0.2">
      <c r="A55" s="37" t="s">
        <v>333</v>
      </c>
      <c r="B55" s="49">
        <f t="shared" si="7"/>
        <v>3080</v>
      </c>
      <c r="C55" s="49">
        <f t="shared" si="8"/>
        <v>10383.560000000001</v>
      </c>
      <c r="D55" s="49">
        <f t="shared" si="9"/>
        <v>471.98</v>
      </c>
      <c r="E55" s="49">
        <f t="shared" si="10"/>
        <v>15883.650000000001</v>
      </c>
      <c r="F55" s="49">
        <f t="shared" si="11"/>
        <v>1058.9100000000001</v>
      </c>
      <c r="G55" s="49">
        <f t="shared" si="12"/>
        <v>35591.120000000003</v>
      </c>
      <c r="H55" s="49">
        <f t="shared" si="13"/>
        <v>1547.44</v>
      </c>
      <c r="I55" s="49">
        <f t="shared" si="14"/>
        <v>1662.84</v>
      </c>
      <c r="J55" s="49">
        <f t="shared" si="15"/>
        <v>0</v>
      </c>
      <c r="K55" s="49">
        <f t="shared" si="16"/>
        <v>973</v>
      </c>
      <c r="L55" s="49">
        <f t="shared" si="17"/>
        <v>216.67</v>
      </c>
      <c r="M55" s="47">
        <f t="shared" si="2"/>
        <v>67789.17</v>
      </c>
      <c r="N55" s="170" t="s">
        <v>333</v>
      </c>
      <c r="O55" s="90">
        <f t="shared" si="3"/>
        <v>64936.66</v>
      </c>
      <c r="P55" s="58">
        <f t="shared" si="4"/>
        <v>3080</v>
      </c>
      <c r="Q55" s="58">
        <f t="shared" si="18"/>
        <v>68016.66</v>
      </c>
      <c r="R55" s="89">
        <f t="shared" si="5"/>
        <v>2852.51</v>
      </c>
      <c r="S55" s="50">
        <f t="shared" si="6"/>
        <v>66816.17</v>
      </c>
      <c r="T55" s="99">
        <f t="shared" si="19"/>
        <v>70869.17</v>
      </c>
    </row>
    <row r="56" spans="1:20" ht="12.75" x14ac:dyDescent="0.2">
      <c r="A56" s="37" t="s">
        <v>328</v>
      </c>
      <c r="B56" s="49">
        <f t="shared" si="7"/>
        <v>5950</v>
      </c>
      <c r="C56" s="49">
        <f t="shared" si="8"/>
        <v>20059.150000000001</v>
      </c>
      <c r="D56" s="49">
        <f t="shared" si="9"/>
        <v>1179.95</v>
      </c>
      <c r="E56" s="49">
        <f t="shared" si="10"/>
        <v>30355.420000000002</v>
      </c>
      <c r="F56" s="49">
        <f t="shared" si="11"/>
        <v>2117.8200000000002</v>
      </c>
      <c r="G56" s="49">
        <f t="shared" si="12"/>
        <v>69634.8</v>
      </c>
      <c r="H56" s="49">
        <f t="shared" si="13"/>
        <v>3868.6000000000004</v>
      </c>
      <c r="I56" s="49">
        <f t="shared" si="14"/>
        <v>1662.84</v>
      </c>
      <c r="J56" s="49">
        <f t="shared" si="15"/>
        <v>0</v>
      </c>
      <c r="K56" s="49">
        <f t="shared" si="16"/>
        <v>973</v>
      </c>
      <c r="L56" s="49">
        <f t="shared" si="17"/>
        <v>216.67</v>
      </c>
      <c r="M56" s="47">
        <f t="shared" si="2"/>
        <v>130068.25000000001</v>
      </c>
      <c r="N56" s="170" t="s">
        <v>328</v>
      </c>
      <c r="O56" s="90">
        <f t="shared" si="3"/>
        <v>127215.74000000002</v>
      </c>
      <c r="P56" s="58">
        <f t="shared" si="4"/>
        <v>5950</v>
      </c>
      <c r="Q56" s="58">
        <f t="shared" si="18"/>
        <v>133165.74000000002</v>
      </c>
      <c r="R56" s="89">
        <f t="shared" si="5"/>
        <v>2852.51</v>
      </c>
      <c r="S56" s="50">
        <f t="shared" si="6"/>
        <v>129095.25000000001</v>
      </c>
      <c r="T56" s="99">
        <f t="shared" si="19"/>
        <v>136018.25000000003</v>
      </c>
    </row>
    <row r="57" spans="1:20" ht="12.75" x14ac:dyDescent="0.2">
      <c r="A57" s="37" t="s">
        <v>349</v>
      </c>
      <c r="B57" s="49">
        <f t="shared" si="7"/>
        <v>2380</v>
      </c>
      <c r="C57" s="49">
        <f t="shared" si="8"/>
        <v>8023.66</v>
      </c>
      <c r="D57" s="49">
        <f t="shared" si="9"/>
        <v>471.98</v>
      </c>
      <c r="E57" s="49">
        <f t="shared" si="10"/>
        <v>12000.980000000001</v>
      </c>
      <c r="F57" s="49">
        <f t="shared" si="11"/>
        <v>705.94</v>
      </c>
      <c r="G57" s="49">
        <f t="shared" si="12"/>
        <v>27853.920000000002</v>
      </c>
      <c r="H57" s="49">
        <f t="shared" si="13"/>
        <v>1547.44</v>
      </c>
      <c r="I57" s="49">
        <f t="shared" si="14"/>
        <v>0</v>
      </c>
      <c r="J57" s="49">
        <f t="shared" si="15"/>
        <v>0</v>
      </c>
      <c r="K57" s="49">
        <f t="shared" si="16"/>
        <v>0</v>
      </c>
      <c r="L57" s="49">
        <f t="shared" si="17"/>
        <v>0</v>
      </c>
      <c r="M57" s="47">
        <f t="shared" si="2"/>
        <v>50603.920000000006</v>
      </c>
      <c r="N57" s="170" t="s">
        <v>349</v>
      </c>
      <c r="O57" s="90">
        <f t="shared" si="3"/>
        <v>50603.920000000006</v>
      </c>
      <c r="P57" s="58">
        <f t="shared" si="4"/>
        <v>2380</v>
      </c>
      <c r="Q57" s="58">
        <f t="shared" si="18"/>
        <v>52983.920000000006</v>
      </c>
      <c r="R57" s="89">
        <f t="shared" si="5"/>
        <v>0</v>
      </c>
      <c r="S57" s="50">
        <f t="shared" si="6"/>
        <v>50603.920000000006</v>
      </c>
      <c r="T57" s="99">
        <f t="shared" si="19"/>
        <v>52983.920000000006</v>
      </c>
    </row>
    <row r="58" spans="1:20" ht="12.75" x14ac:dyDescent="0.2">
      <c r="A58" s="37" t="s">
        <v>371</v>
      </c>
      <c r="B58" s="49">
        <f t="shared" si="7"/>
        <v>4200</v>
      </c>
      <c r="C58" s="49">
        <f t="shared" si="8"/>
        <v>14159.400000000001</v>
      </c>
      <c r="D58" s="49">
        <f t="shared" si="9"/>
        <v>943.96</v>
      </c>
      <c r="E58" s="49">
        <f t="shared" si="10"/>
        <v>21178.2</v>
      </c>
      <c r="F58" s="49">
        <f t="shared" si="11"/>
        <v>1411.88</v>
      </c>
      <c r="G58" s="49">
        <f t="shared" si="12"/>
        <v>49518.080000000002</v>
      </c>
      <c r="H58" s="49">
        <f t="shared" si="13"/>
        <v>3094.88</v>
      </c>
      <c r="I58" s="49">
        <f t="shared" si="14"/>
        <v>0</v>
      </c>
      <c r="J58" s="49">
        <f t="shared" si="15"/>
        <v>0</v>
      </c>
      <c r="K58" s="49">
        <f t="shared" si="16"/>
        <v>0</v>
      </c>
      <c r="L58" s="49">
        <f t="shared" si="17"/>
        <v>0</v>
      </c>
      <c r="M58" s="47">
        <f t="shared" si="2"/>
        <v>90306.4</v>
      </c>
      <c r="N58" s="170" t="s">
        <v>371</v>
      </c>
      <c r="O58" s="90">
        <f t="shared" si="3"/>
        <v>90306.4</v>
      </c>
      <c r="P58" s="58">
        <f t="shared" si="4"/>
        <v>4200</v>
      </c>
      <c r="Q58" s="58">
        <f t="shared" si="18"/>
        <v>94506.4</v>
      </c>
      <c r="R58" s="89">
        <f t="shared" si="5"/>
        <v>0</v>
      </c>
      <c r="S58" s="50">
        <f t="shared" si="6"/>
        <v>90306.4</v>
      </c>
      <c r="T58" s="99">
        <f t="shared" si="19"/>
        <v>94506.4</v>
      </c>
    </row>
    <row r="59" spans="1:20" ht="12.75" x14ac:dyDescent="0.2">
      <c r="A59" s="37" t="s">
        <v>338</v>
      </c>
      <c r="B59" s="49">
        <f t="shared" si="7"/>
        <v>7070</v>
      </c>
      <c r="C59" s="49">
        <f t="shared" si="8"/>
        <v>23599</v>
      </c>
      <c r="D59" s="49">
        <f t="shared" si="9"/>
        <v>1651.93</v>
      </c>
      <c r="E59" s="49">
        <f t="shared" si="10"/>
        <v>35297</v>
      </c>
      <c r="F59" s="49">
        <f t="shared" si="11"/>
        <v>2470.79</v>
      </c>
      <c r="G59" s="49">
        <f t="shared" si="12"/>
        <v>77372</v>
      </c>
      <c r="H59" s="49">
        <f t="shared" si="13"/>
        <v>4642.32</v>
      </c>
      <c r="I59" s="49">
        <f t="shared" si="14"/>
        <v>1662.84</v>
      </c>
      <c r="J59" s="49">
        <f t="shared" si="15"/>
        <v>0</v>
      </c>
      <c r="K59" s="49">
        <f t="shared" si="16"/>
        <v>973</v>
      </c>
      <c r="L59" s="49">
        <f t="shared" si="17"/>
        <v>216.67</v>
      </c>
      <c r="M59" s="47">
        <f t="shared" si="2"/>
        <v>147885.55000000002</v>
      </c>
      <c r="N59" s="170" t="s">
        <v>338</v>
      </c>
      <c r="O59" s="90">
        <f t="shared" si="3"/>
        <v>145033.04</v>
      </c>
      <c r="P59" s="58">
        <f t="shared" si="4"/>
        <v>7070</v>
      </c>
      <c r="Q59" s="58">
        <f t="shared" si="18"/>
        <v>152103.04000000001</v>
      </c>
      <c r="R59" s="89">
        <f t="shared" si="5"/>
        <v>2852.51</v>
      </c>
      <c r="S59" s="50">
        <f t="shared" si="6"/>
        <v>146912.55000000002</v>
      </c>
      <c r="T59" s="99">
        <f t="shared" si="19"/>
        <v>154955.55000000002</v>
      </c>
    </row>
    <row r="60" spans="1:20" ht="12.75" x14ac:dyDescent="0.2">
      <c r="A60" s="37" t="s">
        <v>323</v>
      </c>
      <c r="B60" s="49">
        <f t="shared" si="7"/>
        <v>4620</v>
      </c>
      <c r="C60" s="49">
        <f t="shared" si="8"/>
        <v>15575.34</v>
      </c>
      <c r="D60" s="49">
        <f t="shared" si="9"/>
        <v>707.97</v>
      </c>
      <c r="E60" s="49">
        <f t="shared" si="10"/>
        <v>23648.99</v>
      </c>
      <c r="F60" s="49">
        <f t="shared" si="11"/>
        <v>1411.88</v>
      </c>
      <c r="G60" s="49">
        <f t="shared" si="12"/>
        <v>47970.64</v>
      </c>
      <c r="H60" s="49">
        <f t="shared" si="13"/>
        <v>2321.16</v>
      </c>
      <c r="I60" s="49">
        <f t="shared" si="14"/>
        <v>3325.68</v>
      </c>
      <c r="J60" s="49">
        <f t="shared" si="15"/>
        <v>0</v>
      </c>
      <c r="K60" s="49">
        <f t="shared" si="16"/>
        <v>1946</v>
      </c>
      <c r="L60" s="49">
        <f t="shared" si="17"/>
        <v>433.34</v>
      </c>
      <c r="M60" s="47">
        <f t="shared" si="2"/>
        <v>97341</v>
      </c>
      <c r="N60" s="170" t="s">
        <v>323</v>
      </c>
      <c r="O60" s="90">
        <f t="shared" si="3"/>
        <v>91635.98000000001</v>
      </c>
      <c r="P60" s="58">
        <f t="shared" si="4"/>
        <v>4620</v>
      </c>
      <c r="Q60" s="58">
        <f t="shared" si="18"/>
        <v>96255.98000000001</v>
      </c>
      <c r="R60" s="89">
        <f t="shared" si="5"/>
        <v>5705.02</v>
      </c>
      <c r="S60" s="50">
        <f t="shared" si="6"/>
        <v>95395</v>
      </c>
      <c r="T60" s="99">
        <f t="shared" si="19"/>
        <v>101961.00000000001</v>
      </c>
    </row>
    <row r="61" spans="1:20" ht="12.75" x14ac:dyDescent="0.2">
      <c r="A61" s="37" t="s">
        <v>329</v>
      </c>
      <c r="B61" s="49">
        <f t="shared" si="7"/>
        <v>1750</v>
      </c>
      <c r="C61" s="49">
        <f t="shared" si="8"/>
        <v>5899.75</v>
      </c>
      <c r="D61" s="49">
        <f t="shared" si="9"/>
        <v>235.99</v>
      </c>
      <c r="E61" s="49">
        <f t="shared" si="10"/>
        <v>9177.2200000000012</v>
      </c>
      <c r="F61" s="49">
        <f t="shared" si="11"/>
        <v>705.94</v>
      </c>
      <c r="G61" s="49">
        <f t="shared" si="12"/>
        <v>20116.72</v>
      </c>
      <c r="H61" s="49">
        <f t="shared" si="13"/>
        <v>773.72</v>
      </c>
      <c r="I61" s="49">
        <f t="shared" si="14"/>
        <v>0</v>
      </c>
      <c r="J61" s="49">
        <f t="shared" si="15"/>
        <v>0</v>
      </c>
      <c r="K61" s="49">
        <f t="shared" si="16"/>
        <v>0</v>
      </c>
      <c r="L61" s="49">
        <f t="shared" si="17"/>
        <v>0</v>
      </c>
      <c r="M61" s="47">
        <f t="shared" si="2"/>
        <v>36909.340000000004</v>
      </c>
      <c r="N61" s="170" t="s">
        <v>329</v>
      </c>
      <c r="O61" s="90">
        <f t="shared" si="3"/>
        <v>36909.340000000004</v>
      </c>
      <c r="P61" s="58">
        <f t="shared" si="4"/>
        <v>1750</v>
      </c>
      <c r="Q61" s="58">
        <f t="shared" si="18"/>
        <v>38659.340000000004</v>
      </c>
      <c r="R61" s="89">
        <f t="shared" si="5"/>
        <v>0</v>
      </c>
      <c r="S61" s="50">
        <f t="shared" si="6"/>
        <v>36909.340000000004</v>
      </c>
      <c r="T61" s="99">
        <f t="shared" si="19"/>
        <v>38659.340000000004</v>
      </c>
    </row>
    <row r="62" spans="1:20" ht="12.75" x14ac:dyDescent="0.2">
      <c r="A62" s="37" t="s">
        <v>332</v>
      </c>
      <c r="B62" s="49">
        <f t="shared" si="7"/>
        <v>2800</v>
      </c>
      <c r="C62" s="49">
        <f t="shared" si="8"/>
        <v>9439.6</v>
      </c>
      <c r="D62" s="49">
        <f t="shared" si="9"/>
        <v>471.98</v>
      </c>
      <c r="E62" s="49">
        <f t="shared" si="10"/>
        <v>14471.77</v>
      </c>
      <c r="F62" s="49">
        <f t="shared" si="11"/>
        <v>1058.9100000000001</v>
      </c>
      <c r="G62" s="49">
        <f t="shared" si="12"/>
        <v>32496.240000000002</v>
      </c>
      <c r="H62" s="49">
        <f t="shared" si="13"/>
        <v>773.72</v>
      </c>
      <c r="I62" s="49">
        <f t="shared" si="14"/>
        <v>1662.84</v>
      </c>
      <c r="J62" s="49">
        <f t="shared" si="15"/>
        <v>0</v>
      </c>
      <c r="K62" s="49">
        <f t="shared" si="16"/>
        <v>973</v>
      </c>
      <c r="L62" s="49">
        <f t="shared" si="17"/>
        <v>216.67</v>
      </c>
      <c r="M62" s="47">
        <f t="shared" si="2"/>
        <v>61564.729999999996</v>
      </c>
      <c r="N62" s="170" t="s">
        <v>332</v>
      </c>
      <c r="O62" s="90">
        <f t="shared" si="3"/>
        <v>58712.22</v>
      </c>
      <c r="P62" s="58">
        <f t="shared" si="4"/>
        <v>2800</v>
      </c>
      <c r="Q62" s="58">
        <f t="shared" si="18"/>
        <v>61512.22</v>
      </c>
      <c r="R62" s="89">
        <f t="shared" si="5"/>
        <v>2852.51</v>
      </c>
      <c r="S62" s="50">
        <f t="shared" si="6"/>
        <v>60591.729999999996</v>
      </c>
      <c r="T62" s="99">
        <f t="shared" si="19"/>
        <v>64364.73</v>
      </c>
    </row>
    <row r="63" spans="1:20" ht="12.75" x14ac:dyDescent="0.2">
      <c r="A63" s="37" t="s">
        <v>355</v>
      </c>
      <c r="B63" s="49">
        <f t="shared" si="7"/>
        <v>4130</v>
      </c>
      <c r="C63" s="49">
        <f t="shared" si="8"/>
        <v>13923.41</v>
      </c>
      <c r="D63" s="49">
        <f t="shared" si="9"/>
        <v>707.97</v>
      </c>
      <c r="E63" s="49">
        <f t="shared" si="10"/>
        <v>21178.2</v>
      </c>
      <c r="F63" s="49">
        <f t="shared" si="11"/>
        <v>1411.88</v>
      </c>
      <c r="G63" s="49">
        <f t="shared" si="12"/>
        <v>47970.64</v>
      </c>
      <c r="H63" s="49">
        <f t="shared" si="13"/>
        <v>2321.16</v>
      </c>
      <c r="I63" s="49">
        <f t="shared" si="14"/>
        <v>1662.84</v>
      </c>
      <c r="J63" s="49">
        <f t="shared" si="15"/>
        <v>0</v>
      </c>
      <c r="K63" s="49">
        <f t="shared" si="16"/>
        <v>973</v>
      </c>
      <c r="L63" s="49">
        <f t="shared" si="17"/>
        <v>216.67</v>
      </c>
      <c r="M63" s="47">
        <f t="shared" si="2"/>
        <v>90365.77</v>
      </c>
      <c r="N63" s="170" t="s">
        <v>355</v>
      </c>
      <c r="O63" s="90">
        <f t="shared" si="3"/>
        <v>87513.260000000009</v>
      </c>
      <c r="P63" s="58">
        <f t="shared" si="4"/>
        <v>4130</v>
      </c>
      <c r="Q63" s="58">
        <f t="shared" si="18"/>
        <v>91643.260000000009</v>
      </c>
      <c r="R63" s="89">
        <f t="shared" si="5"/>
        <v>2852.51</v>
      </c>
      <c r="S63" s="50">
        <f t="shared" si="6"/>
        <v>89392.77</v>
      </c>
      <c r="T63" s="99">
        <f t="shared" si="19"/>
        <v>94495.77</v>
      </c>
    </row>
    <row r="64" spans="1:20" ht="12.75" x14ac:dyDescent="0.2">
      <c r="A64" s="37" t="s">
        <v>386</v>
      </c>
      <c r="B64" s="49">
        <f t="shared" si="7"/>
        <v>3150</v>
      </c>
      <c r="C64" s="49">
        <f t="shared" si="8"/>
        <v>10619.550000000001</v>
      </c>
      <c r="D64" s="49">
        <f t="shared" si="9"/>
        <v>707.97</v>
      </c>
      <c r="E64" s="49">
        <f t="shared" si="10"/>
        <v>15883.650000000001</v>
      </c>
      <c r="F64" s="49">
        <f t="shared" si="11"/>
        <v>1058.9100000000001</v>
      </c>
      <c r="G64" s="49">
        <f t="shared" si="12"/>
        <v>37138.559999999998</v>
      </c>
      <c r="H64" s="49">
        <f t="shared" si="13"/>
        <v>2321.16</v>
      </c>
      <c r="I64" s="49">
        <f t="shared" si="14"/>
        <v>0</v>
      </c>
      <c r="J64" s="49">
        <f t="shared" si="15"/>
        <v>0</v>
      </c>
      <c r="K64" s="49">
        <f t="shared" si="16"/>
        <v>0</v>
      </c>
      <c r="L64" s="49">
        <f t="shared" si="17"/>
        <v>0</v>
      </c>
      <c r="M64" s="47">
        <f t="shared" si="2"/>
        <v>67729.8</v>
      </c>
      <c r="N64" s="170" t="s">
        <v>386</v>
      </c>
      <c r="O64" s="90">
        <f t="shared" si="3"/>
        <v>67729.8</v>
      </c>
      <c r="P64" s="58">
        <f t="shared" si="4"/>
        <v>3150</v>
      </c>
      <c r="Q64" s="58">
        <f t="shared" si="18"/>
        <v>70879.8</v>
      </c>
      <c r="R64" s="89">
        <f t="shared" si="5"/>
        <v>0</v>
      </c>
      <c r="S64" s="50">
        <f t="shared" si="6"/>
        <v>67729.8</v>
      </c>
      <c r="T64" s="99">
        <f t="shared" si="19"/>
        <v>70879.8</v>
      </c>
    </row>
    <row r="65" spans="1:21" ht="12.75" x14ac:dyDescent="0.2">
      <c r="A65" s="37" t="s">
        <v>335</v>
      </c>
      <c r="B65" s="49">
        <f t="shared" si="7"/>
        <v>4620</v>
      </c>
      <c r="C65" s="49">
        <f t="shared" si="8"/>
        <v>15339.35</v>
      </c>
      <c r="D65" s="49">
        <f t="shared" si="9"/>
        <v>943.96</v>
      </c>
      <c r="E65" s="49">
        <f t="shared" si="10"/>
        <v>23296.02</v>
      </c>
      <c r="F65" s="49">
        <f t="shared" si="11"/>
        <v>1764.8500000000001</v>
      </c>
      <c r="G65" s="49">
        <f t="shared" si="12"/>
        <v>47970.64</v>
      </c>
      <c r="H65" s="49">
        <f t="shared" si="13"/>
        <v>2321.16</v>
      </c>
      <c r="I65" s="49">
        <f t="shared" si="14"/>
        <v>3325.68</v>
      </c>
      <c r="J65" s="49">
        <f t="shared" si="15"/>
        <v>0</v>
      </c>
      <c r="K65" s="49">
        <f t="shared" si="16"/>
        <v>1946</v>
      </c>
      <c r="L65" s="49">
        <f t="shared" si="17"/>
        <v>433.34</v>
      </c>
      <c r="M65" s="47">
        <f t="shared" si="2"/>
        <v>97341</v>
      </c>
      <c r="N65" s="170" t="s">
        <v>335</v>
      </c>
      <c r="O65" s="90">
        <f t="shared" si="3"/>
        <v>91635.98000000001</v>
      </c>
      <c r="P65" s="58">
        <f t="shared" si="4"/>
        <v>4620</v>
      </c>
      <c r="Q65" s="58">
        <f t="shared" si="18"/>
        <v>96255.98000000001</v>
      </c>
      <c r="R65" s="89">
        <f t="shared" si="5"/>
        <v>5705.02</v>
      </c>
      <c r="S65" s="50">
        <f t="shared" si="6"/>
        <v>95395</v>
      </c>
      <c r="T65" s="99">
        <f t="shared" si="19"/>
        <v>101961.00000000001</v>
      </c>
    </row>
    <row r="66" spans="1:21" ht="12.75" x14ac:dyDescent="0.2">
      <c r="A66" s="37" t="s">
        <v>343</v>
      </c>
      <c r="B66" s="49">
        <f t="shared" si="7"/>
        <v>1330</v>
      </c>
      <c r="C66" s="49">
        <f t="shared" si="8"/>
        <v>4483.8100000000004</v>
      </c>
      <c r="D66" s="49">
        <f t="shared" si="9"/>
        <v>235.99</v>
      </c>
      <c r="E66" s="49">
        <f t="shared" si="10"/>
        <v>6706.43</v>
      </c>
      <c r="F66" s="49">
        <f t="shared" si="11"/>
        <v>352.97</v>
      </c>
      <c r="G66" s="49">
        <f t="shared" si="12"/>
        <v>15474.400000000001</v>
      </c>
      <c r="H66" s="49">
        <f t="shared" si="13"/>
        <v>773.72</v>
      </c>
      <c r="I66" s="49">
        <f t="shared" si="14"/>
        <v>0</v>
      </c>
      <c r="J66" s="49">
        <f t="shared" si="15"/>
        <v>0</v>
      </c>
      <c r="K66" s="49">
        <f t="shared" si="16"/>
        <v>0</v>
      </c>
      <c r="L66" s="49">
        <f t="shared" si="17"/>
        <v>0</v>
      </c>
      <c r="M66" s="47">
        <f t="shared" si="2"/>
        <v>28027.32</v>
      </c>
      <c r="N66" s="170" t="s">
        <v>343</v>
      </c>
      <c r="O66" s="90">
        <f t="shared" si="3"/>
        <v>28027.32</v>
      </c>
      <c r="P66" s="58">
        <f t="shared" si="4"/>
        <v>1330</v>
      </c>
      <c r="Q66" s="58">
        <f t="shared" si="18"/>
        <v>29357.32</v>
      </c>
      <c r="R66" s="89">
        <f t="shared" si="5"/>
        <v>0</v>
      </c>
      <c r="S66" s="50">
        <f t="shared" si="6"/>
        <v>28027.32</v>
      </c>
      <c r="T66" s="99">
        <f t="shared" si="19"/>
        <v>29357.32</v>
      </c>
    </row>
    <row r="67" spans="1:21" ht="12.75" x14ac:dyDescent="0.2">
      <c r="A67" s="37" t="s">
        <v>321</v>
      </c>
      <c r="B67" s="49">
        <f t="shared" si="7"/>
        <v>1050</v>
      </c>
      <c r="C67" s="49">
        <f t="shared" si="8"/>
        <v>3539.8500000000004</v>
      </c>
      <c r="D67" s="49">
        <f t="shared" si="9"/>
        <v>235.99</v>
      </c>
      <c r="E67" s="49">
        <f t="shared" si="10"/>
        <v>5294.55</v>
      </c>
      <c r="F67" s="49">
        <f t="shared" si="11"/>
        <v>352.97</v>
      </c>
      <c r="G67" s="49">
        <f t="shared" si="12"/>
        <v>12379.52</v>
      </c>
      <c r="H67" s="49">
        <f t="shared" si="13"/>
        <v>773.72</v>
      </c>
      <c r="I67" s="49">
        <f t="shared" si="14"/>
        <v>0</v>
      </c>
      <c r="J67" s="49">
        <f t="shared" si="15"/>
        <v>0</v>
      </c>
      <c r="K67" s="49">
        <f t="shared" si="16"/>
        <v>0</v>
      </c>
      <c r="L67" s="49">
        <f t="shared" si="17"/>
        <v>0</v>
      </c>
      <c r="M67" s="47">
        <f t="shared" si="2"/>
        <v>22576.6</v>
      </c>
      <c r="N67" s="170" t="s">
        <v>321</v>
      </c>
      <c r="O67" s="90">
        <f t="shared" si="3"/>
        <v>22576.6</v>
      </c>
      <c r="P67" s="58">
        <f t="shared" si="4"/>
        <v>1050</v>
      </c>
      <c r="Q67" s="58">
        <f t="shared" si="18"/>
        <v>23626.6</v>
      </c>
      <c r="R67" s="89">
        <f t="shared" si="5"/>
        <v>0</v>
      </c>
      <c r="S67" s="50">
        <f t="shared" si="6"/>
        <v>22576.6</v>
      </c>
      <c r="T67" s="99">
        <f t="shared" si="19"/>
        <v>23626.6</v>
      </c>
    </row>
    <row r="68" spans="1:21" ht="12.75" x14ac:dyDescent="0.2">
      <c r="A68" s="37" t="s">
        <v>348</v>
      </c>
      <c r="B68" s="49">
        <f t="shared" si="7"/>
        <v>1540</v>
      </c>
      <c r="C68" s="49">
        <f t="shared" si="8"/>
        <v>5191.7800000000007</v>
      </c>
      <c r="D68" s="49">
        <f t="shared" si="9"/>
        <v>235.99</v>
      </c>
      <c r="E68" s="49">
        <f t="shared" si="10"/>
        <v>7765.34</v>
      </c>
      <c r="F68" s="49">
        <f t="shared" si="11"/>
        <v>352.97</v>
      </c>
      <c r="G68" s="49">
        <f t="shared" si="12"/>
        <v>12379.52</v>
      </c>
      <c r="H68" s="49">
        <f t="shared" si="13"/>
        <v>773.72</v>
      </c>
      <c r="I68" s="49">
        <f t="shared" si="14"/>
        <v>1662.84</v>
      </c>
      <c r="J68" s="49">
        <f t="shared" si="15"/>
        <v>0</v>
      </c>
      <c r="K68" s="49">
        <f t="shared" si="16"/>
        <v>973</v>
      </c>
      <c r="L68" s="49">
        <f t="shared" si="17"/>
        <v>216.67</v>
      </c>
      <c r="M68" s="47">
        <f t="shared" si="2"/>
        <v>29551.829999999998</v>
      </c>
      <c r="N68" s="170" t="s">
        <v>348</v>
      </c>
      <c r="O68" s="90">
        <f t="shared" si="3"/>
        <v>26699.32</v>
      </c>
      <c r="P68" s="58">
        <f t="shared" si="4"/>
        <v>1540</v>
      </c>
      <c r="Q68" s="58">
        <f t="shared" si="18"/>
        <v>28239.32</v>
      </c>
      <c r="R68" s="89">
        <f t="shared" si="5"/>
        <v>2852.51</v>
      </c>
      <c r="S68" s="50">
        <f t="shared" si="6"/>
        <v>28578.829999999998</v>
      </c>
      <c r="T68" s="99">
        <f t="shared" si="19"/>
        <v>31091.83</v>
      </c>
    </row>
    <row r="69" spans="1:21" ht="12.75" x14ac:dyDescent="0.2">
      <c r="A69" s="37" t="s">
        <v>322</v>
      </c>
      <c r="B69" s="49">
        <f t="shared" si="7"/>
        <v>3850</v>
      </c>
      <c r="C69" s="49">
        <f t="shared" si="8"/>
        <v>12979.45</v>
      </c>
      <c r="D69" s="49">
        <f t="shared" si="9"/>
        <v>707.97</v>
      </c>
      <c r="E69" s="49">
        <f t="shared" si="10"/>
        <v>19766.32</v>
      </c>
      <c r="F69" s="49">
        <f t="shared" si="11"/>
        <v>1411.88</v>
      </c>
      <c r="G69" s="49">
        <f t="shared" si="12"/>
        <v>44875.76</v>
      </c>
      <c r="H69" s="49">
        <f t="shared" si="13"/>
        <v>2321.16</v>
      </c>
      <c r="I69" s="49">
        <f t="shared" si="14"/>
        <v>1662.84</v>
      </c>
      <c r="J69" s="49">
        <f t="shared" si="15"/>
        <v>0</v>
      </c>
      <c r="K69" s="49">
        <f t="shared" si="16"/>
        <v>973</v>
      </c>
      <c r="L69" s="49">
        <f t="shared" si="17"/>
        <v>216.67</v>
      </c>
      <c r="M69" s="47">
        <f t="shared" si="2"/>
        <v>84915.05</v>
      </c>
      <c r="N69" s="170" t="s">
        <v>322</v>
      </c>
      <c r="O69" s="90">
        <f t="shared" si="3"/>
        <v>82062.540000000008</v>
      </c>
      <c r="P69" s="58">
        <f t="shared" si="4"/>
        <v>3850</v>
      </c>
      <c r="Q69" s="58">
        <f t="shared" si="18"/>
        <v>85912.540000000008</v>
      </c>
      <c r="R69" s="89">
        <f t="shared" si="5"/>
        <v>2852.51</v>
      </c>
      <c r="S69" s="50">
        <f t="shared" si="6"/>
        <v>83942.05</v>
      </c>
      <c r="T69" s="99">
        <f t="shared" si="19"/>
        <v>88765.05</v>
      </c>
    </row>
    <row r="70" spans="1:21" ht="12.75" x14ac:dyDescent="0.2">
      <c r="A70" s="37" t="s">
        <v>325</v>
      </c>
      <c r="B70" s="49">
        <f t="shared" si="7"/>
        <v>4830</v>
      </c>
      <c r="C70" s="49">
        <f t="shared" si="8"/>
        <v>16283.310000000001</v>
      </c>
      <c r="D70" s="49">
        <f t="shared" si="9"/>
        <v>707.97</v>
      </c>
      <c r="E70" s="49">
        <f t="shared" si="10"/>
        <v>25060.870000000003</v>
      </c>
      <c r="F70" s="49">
        <f t="shared" si="11"/>
        <v>1764.8500000000001</v>
      </c>
      <c r="G70" s="49">
        <f t="shared" si="12"/>
        <v>55707.840000000004</v>
      </c>
      <c r="H70" s="49">
        <f t="shared" si="13"/>
        <v>2321.16</v>
      </c>
      <c r="I70" s="49">
        <f t="shared" si="14"/>
        <v>3325.68</v>
      </c>
      <c r="J70" s="49">
        <f t="shared" si="15"/>
        <v>0</v>
      </c>
      <c r="K70" s="49">
        <f t="shared" si="16"/>
        <v>1946</v>
      </c>
      <c r="L70" s="49">
        <f t="shared" si="17"/>
        <v>433.34</v>
      </c>
      <c r="M70" s="47">
        <f t="shared" si="2"/>
        <v>107551.02</v>
      </c>
      <c r="N70" s="170" t="s">
        <v>325</v>
      </c>
      <c r="O70" s="90">
        <f t="shared" si="3"/>
        <v>101846.00000000001</v>
      </c>
      <c r="P70" s="58">
        <f t="shared" si="4"/>
        <v>4830</v>
      </c>
      <c r="Q70" s="58">
        <f t="shared" si="18"/>
        <v>106676.00000000001</v>
      </c>
      <c r="R70" s="89">
        <f t="shared" si="5"/>
        <v>5705.02</v>
      </c>
      <c r="S70" s="50">
        <f t="shared" si="6"/>
        <v>105605.02</v>
      </c>
      <c r="T70" s="99">
        <f t="shared" si="19"/>
        <v>112381.02000000002</v>
      </c>
    </row>
    <row r="71" spans="1:21" ht="12.75" x14ac:dyDescent="0.2">
      <c r="A71" s="37" t="s">
        <v>351</v>
      </c>
      <c r="B71" s="49">
        <f t="shared" si="7"/>
        <v>1050</v>
      </c>
      <c r="C71" s="49">
        <f t="shared" si="8"/>
        <v>3539.8500000000004</v>
      </c>
      <c r="D71" s="49">
        <f t="shared" si="9"/>
        <v>235.99</v>
      </c>
      <c r="E71" s="49">
        <f t="shared" si="10"/>
        <v>5294.55</v>
      </c>
      <c r="F71" s="49">
        <f t="shared" si="11"/>
        <v>352.97</v>
      </c>
      <c r="G71" s="49">
        <f t="shared" si="12"/>
        <v>12379.52</v>
      </c>
      <c r="H71" s="49">
        <f t="shared" si="13"/>
        <v>773.72</v>
      </c>
      <c r="I71" s="49">
        <f t="shared" si="14"/>
        <v>0</v>
      </c>
      <c r="J71" s="49">
        <f t="shared" si="15"/>
        <v>0</v>
      </c>
      <c r="K71" s="49">
        <f t="shared" si="16"/>
        <v>0</v>
      </c>
      <c r="L71" s="49">
        <f t="shared" si="17"/>
        <v>0</v>
      </c>
      <c r="M71" s="47">
        <f t="shared" si="2"/>
        <v>22576.6</v>
      </c>
      <c r="N71" s="170" t="s">
        <v>351</v>
      </c>
      <c r="O71" s="90">
        <f t="shared" si="3"/>
        <v>22576.6</v>
      </c>
      <c r="P71" s="58">
        <f t="shared" si="4"/>
        <v>1050</v>
      </c>
      <c r="Q71" s="58">
        <f t="shared" si="18"/>
        <v>23626.6</v>
      </c>
      <c r="R71" s="89">
        <f t="shared" si="5"/>
        <v>0</v>
      </c>
      <c r="S71" s="50">
        <f t="shared" si="6"/>
        <v>22576.6</v>
      </c>
      <c r="T71" s="99">
        <f t="shared" si="19"/>
        <v>23626.6</v>
      </c>
    </row>
    <row r="72" spans="1:21" ht="12.75" x14ac:dyDescent="0.2">
      <c r="A72" s="37" t="s">
        <v>330</v>
      </c>
      <c r="B72" s="49">
        <f t="shared" si="7"/>
        <v>1330</v>
      </c>
      <c r="C72" s="49">
        <f t="shared" si="8"/>
        <v>4483.8100000000004</v>
      </c>
      <c r="D72" s="49">
        <f t="shared" si="9"/>
        <v>235.99</v>
      </c>
      <c r="E72" s="49">
        <f t="shared" si="10"/>
        <v>6706.43</v>
      </c>
      <c r="F72" s="49">
        <f t="shared" si="11"/>
        <v>352.97</v>
      </c>
      <c r="G72" s="49">
        <f t="shared" si="12"/>
        <v>15474.400000000001</v>
      </c>
      <c r="H72" s="49">
        <f t="shared" si="13"/>
        <v>773.72</v>
      </c>
      <c r="I72" s="49">
        <f t="shared" si="14"/>
        <v>1662.84</v>
      </c>
      <c r="J72" s="49">
        <f t="shared" si="15"/>
        <v>0</v>
      </c>
      <c r="K72" s="49">
        <f t="shared" si="16"/>
        <v>973</v>
      </c>
      <c r="L72" s="49">
        <f t="shared" si="17"/>
        <v>216.67</v>
      </c>
      <c r="M72" s="47">
        <f t="shared" si="2"/>
        <v>30879.829999999998</v>
      </c>
      <c r="N72" s="170" t="s">
        <v>330</v>
      </c>
      <c r="O72" s="90">
        <f t="shared" si="3"/>
        <v>28027.32</v>
      </c>
      <c r="P72" s="58">
        <f t="shared" si="4"/>
        <v>1330</v>
      </c>
      <c r="Q72" s="58">
        <f t="shared" si="18"/>
        <v>29357.32</v>
      </c>
      <c r="R72" s="89">
        <f t="shared" si="5"/>
        <v>2852.51</v>
      </c>
      <c r="S72" s="50">
        <f t="shared" si="6"/>
        <v>29906.829999999998</v>
      </c>
      <c r="T72" s="99">
        <f t="shared" si="19"/>
        <v>32209.83</v>
      </c>
    </row>
    <row r="73" spans="1:21" ht="12.75" x14ac:dyDescent="0.2">
      <c r="A73" s="37" t="s">
        <v>350</v>
      </c>
      <c r="B73" s="49">
        <f t="shared" si="7"/>
        <v>1330</v>
      </c>
      <c r="C73" s="49">
        <f t="shared" si="8"/>
        <v>4483.8100000000004</v>
      </c>
      <c r="D73" s="49">
        <f t="shared" si="9"/>
        <v>235.99</v>
      </c>
      <c r="E73" s="49">
        <f t="shared" si="10"/>
        <v>6706.43</v>
      </c>
      <c r="F73" s="49">
        <f t="shared" si="11"/>
        <v>352.97</v>
      </c>
      <c r="G73" s="49">
        <f t="shared" si="12"/>
        <v>15474.400000000001</v>
      </c>
      <c r="H73" s="49">
        <f t="shared" si="13"/>
        <v>773.72</v>
      </c>
      <c r="I73" s="49">
        <f t="shared" si="14"/>
        <v>0</v>
      </c>
      <c r="J73" s="49">
        <f t="shared" si="15"/>
        <v>0</v>
      </c>
      <c r="K73" s="49">
        <f t="shared" si="16"/>
        <v>0</v>
      </c>
      <c r="L73" s="49">
        <f t="shared" si="17"/>
        <v>0</v>
      </c>
      <c r="M73" s="47">
        <f t="shared" si="2"/>
        <v>28027.32</v>
      </c>
      <c r="N73" s="170" t="s">
        <v>350</v>
      </c>
      <c r="O73" s="90">
        <f t="shared" si="3"/>
        <v>28027.32</v>
      </c>
      <c r="P73" s="58">
        <f t="shared" si="4"/>
        <v>1330</v>
      </c>
      <c r="Q73" s="58">
        <f t="shared" si="18"/>
        <v>29357.32</v>
      </c>
      <c r="R73" s="89">
        <f t="shared" si="5"/>
        <v>0</v>
      </c>
      <c r="S73" s="50">
        <f t="shared" si="6"/>
        <v>28027.32</v>
      </c>
      <c r="T73" s="99">
        <f t="shared" si="19"/>
        <v>29357.32</v>
      </c>
    </row>
    <row r="74" spans="1:21" ht="12.75" x14ac:dyDescent="0.2">
      <c r="A74" s="42" t="s">
        <v>345</v>
      </c>
      <c r="B74" s="49">
        <f t="shared" si="7"/>
        <v>6230</v>
      </c>
      <c r="C74" s="49">
        <f t="shared" si="8"/>
        <v>20767.120000000003</v>
      </c>
      <c r="D74" s="49">
        <f t="shared" si="9"/>
        <v>1179.95</v>
      </c>
      <c r="E74" s="49">
        <f t="shared" si="10"/>
        <v>31767.300000000003</v>
      </c>
      <c r="F74" s="49">
        <f t="shared" si="11"/>
        <v>2470.79</v>
      </c>
      <c r="G74" s="49">
        <f t="shared" si="12"/>
        <v>66539.92</v>
      </c>
      <c r="H74" s="49">
        <f t="shared" si="13"/>
        <v>3094.88</v>
      </c>
      <c r="I74" s="49">
        <f t="shared" si="14"/>
        <v>4988.5199999999995</v>
      </c>
      <c r="J74" s="49">
        <f t="shared" si="15"/>
        <v>0</v>
      </c>
      <c r="K74" s="49">
        <f t="shared" si="16"/>
        <v>2919</v>
      </c>
      <c r="L74" s="49">
        <f t="shared" si="17"/>
        <v>650.01</v>
      </c>
      <c r="M74" s="47">
        <f t="shared" si="2"/>
        <v>134377.49000000005</v>
      </c>
      <c r="N74" s="171" t="s">
        <v>345</v>
      </c>
      <c r="O74" s="90">
        <f t="shared" si="3"/>
        <v>125819.96000000002</v>
      </c>
      <c r="P74" s="58">
        <f t="shared" si="4"/>
        <v>6230</v>
      </c>
      <c r="Q74" s="58">
        <f t="shared" si="18"/>
        <v>132049.96000000002</v>
      </c>
      <c r="R74" s="89">
        <f t="shared" si="5"/>
        <v>8557.5299999999988</v>
      </c>
      <c r="S74" s="50">
        <f t="shared" si="6"/>
        <v>131458.49000000002</v>
      </c>
      <c r="T74" s="99">
        <f t="shared" si="19"/>
        <v>140607.49000000002</v>
      </c>
    </row>
    <row r="75" spans="1:21" ht="12.75" x14ac:dyDescent="0.2">
      <c r="A75" s="42" t="s">
        <v>327</v>
      </c>
      <c r="B75" s="49">
        <f t="shared" si="7"/>
        <v>1820</v>
      </c>
      <c r="C75" s="49">
        <f t="shared" si="8"/>
        <v>6135.74</v>
      </c>
      <c r="D75" s="49">
        <f t="shared" si="9"/>
        <v>235.99</v>
      </c>
      <c r="E75" s="49">
        <f t="shared" si="10"/>
        <v>9177.2200000000012</v>
      </c>
      <c r="F75" s="49">
        <f t="shared" si="11"/>
        <v>352.97</v>
      </c>
      <c r="G75" s="49">
        <f t="shared" si="12"/>
        <v>15474.400000000001</v>
      </c>
      <c r="H75" s="49">
        <f t="shared" si="13"/>
        <v>773.72</v>
      </c>
      <c r="I75" s="49">
        <f t="shared" si="14"/>
        <v>1662.84</v>
      </c>
      <c r="J75" s="49">
        <f t="shared" si="15"/>
        <v>0</v>
      </c>
      <c r="K75" s="49">
        <f t="shared" si="16"/>
        <v>973</v>
      </c>
      <c r="L75" s="49">
        <f t="shared" si="17"/>
        <v>216.67</v>
      </c>
      <c r="M75" s="47">
        <f t="shared" si="2"/>
        <v>35002.549999999996</v>
      </c>
      <c r="N75" s="171" t="s">
        <v>327</v>
      </c>
      <c r="O75" s="90">
        <f t="shared" si="3"/>
        <v>32150.04</v>
      </c>
      <c r="P75" s="58">
        <f t="shared" si="4"/>
        <v>1820</v>
      </c>
      <c r="Q75" s="58">
        <f t="shared" si="18"/>
        <v>33970.04</v>
      </c>
      <c r="R75" s="89">
        <f t="shared" si="5"/>
        <v>2852.51</v>
      </c>
      <c r="S75" s="50">
        <f t="shared" si="6"/>
        <v>34029.549999999996</v>
      </c>
      <c r="T75" s="99">
        <f t="shared" si="19"/>
        <v>36822.550000000003</v>
      </c>
    </row>
    <row r="76" spans="1:21" ht="12.75" x14ac:dyDescent="0.2">
      <c r="A76" s="42" t="s">
        <v>340</v>
      </c>
      <c r="B76" s="49">
        <f t="shared" si="7"/>
        <v>5530</v>
      </c>
      <c r="C76" s="49">
        <f t="shared" si="8"/>
        <v>18407.22</v>
      </c>
      <c r="D76" s="49">
        <f t="shared" si="9"/>
        <v>1179.95</v>
      </c>
      <c r="E76" s="49">
        <f t="shared" si="10"/>
        <v>27884.63</v>
      </c>
      <c r="F76" s="49">
        <f t="shared" si="11"/>
        <v>2117.8200000000002</v>
      </c>
      <c r="G76" s="49">
        <f t="shared" si="12"/>
        <v>58802.720000000001</v>
      </c>
      <c r="H76" s="49">
        <f t="shared" si="13"/>
        <v>3094.88</v>
      </c>
      <c r="I76" s="49">
        <f t="shared" si="14"/>
        <v>3325.68</v>
      </c>
      <c r="J76" s="49">
        <f t="shared" si="15"/>
        <v>0</v>
      </c>
      <c r="K76" s="49">
        <f t="shared" si="16"/>
        <v>1946</v>
      </c>
      <c r="L76" s="49">
        <f t="shared" si="17"/>
        <v>433.34</v>
      </c>
      <c r="M76" s="47">
        <f t="shared" si="2"/>
        <v>117192.23999999999</v>
      </c>
      <c r="N76" s="171" t="s">
        <v>340</v>
      </c>
      <c r="O76" s="90">
        <f t="shared" si="3"/>
        <v>111487.22</v>
      </c>
      <c r="P76" s="58">
        <f t="shared" si="4"/>
        <v>5530</v>
      </c>
      <c r="Q76" s="58">
        <f t="shared" si="18"/>
        <v>117017.22</v>
      </c>
      <c r="R76" s="89">
        <f t="shared" si="5"/>
        <v>5705.02</v>
      </c>
      <c r="S76" s="50">
        <f t="shared" si="6"/>
        <v>115246.23999999999</v>
      </c>
      <c r="T76" s="99">
        <f>Q76+R76</f>
        <v>122722.24000000001</v>
      </c>
    </row>
    <row r="77" spans="1:21" ht="12.75" x14ac:dyDescent="0.2">
      <c r="A77" s="42" t="s">
        <v>342</v>
      </c>
      <c r="B77" s="49">
        <f t="shared" si="7"/>
        <v>3570</v>
      </c>
      <c r="C77" s="49">
        <f t="shared" si="8"/>
        <v>12035.49</v>
      </c>
      <c r="D77" s="49">
        <f t="shared" si="9"/>
        <v>471.98</v>
      </c>
      <c r="E77" s="49">
        <f t="shared" si="10"/>
        <v>18354.440000000002</v>
      </c>
      <c r="F77" s="49">
        <f t="shared" si="11"/>
        <v>1058.9100000000001</v>
      </c>
      <c r="G77" s="49">
        <f t="shared" si="12"/>
        <v>35591.120000000003</v>
      </c>
      <c r="H77" s="49">
        <f t="shared" si="13"/>
        <v>1547.44</v>
      </c>
      <c r="I77" s="49">
        <f t="shared" si="14"/>
        <v>3325.68</v>
      </c>
      <c r="J77" s="49">
        <f t="shared" si="15"/>
        <v>0</v>
      </c>
      <c r="K77" s="49">
        <f t="shared" si="16"/>
        <v>1946</v>
      </c>
      <c r="L77" s="49">
        <f t="shared" si="17"/>
        <v>433.34</v>
      </c>
      <c r="M77" s="47">
        <f t="shared" si="2"/>
        <v>74764.399999999994</v>
      </c>
      <c r="N77" s="171" t="s">
        <v>342</v>
      </c>
      <c r="O77" s="90">
        <f t="shared" si="3"/>
        <v>69059.38</v>
      </c>
      <c r="P77" s="58">
        <f t="shared" si="4"/>
        <v>3570</v>
      </c>
      <c r="Q77" s="58">
        <f t="shared" si="18"/>
        <v>72629.38</v>
      </c>
      <c r="R77" s="89">
        <f t="shared" si="5"/>
        <v>5705.02</v>
      </c>
      <c r="S77" s="50">
        <f t="shared" si="6"/>
        <v>72818.399999999994</v>
      </c>
      <c r="T77" s="99">
        <f>Q77+R77</f>
        <v>78334.400000000009</v>
      </c>
    </row>
    <row r="78" spans="1:21" ht="12.75" x14ac:dyDescent="0.2">
      <c r="A78" s="42" t="s">
        <v>347</v>
      </c>
      <c r="B78" s="49">
        <f t="shared" si="7"/>
        <v>3570</v>
      </c>
      <c r="C78" s="49">
        <f t="shared" si="8"/>
        <v>11799.5</v>
      </c>
      <c r="D78" s="49">
        <f t="shared" si="9"/>
        <v>707.97</v>
      </c>
      <c r="E78" s="49">
        <f t="shared" si="10"/>
        <v>18001.47</v>
      </c>
      <c r="F78" s="49">
        <f t="shared" si="11"/>
        <v>1411.88</v>
      </c>
      <c r="G78" s="49">
        <f t="shared" si="12"/>
        <v>35591.120000000003</v>
      </c>
      <c r="H78" s="49">
        <f t="shared" si="13"/>
        <v>1547.44</v>
      </c>
      <c r="I78" s="49">
        <f t="shared" si="14"/>
        <v>3325.68</v>
      </c>
      <c r="J78" s="49">
        <f t="shared" si="15"/>
        <v>0</v>
      </c>
      <c r="K78" s="49">
        <f t="shared" si="16"/>
        <v>1946</v>
      </c>
      <c r="L78" s="49">
        <f t="shared" si="17"/>
        <v>433.34</v>
      </c>
      <c r="M78" s="47">
        <f t="shared" si="2"/>
        <v>74764.399999999994</v>
      </c>
      <c r="N78" s="171" t="s">
        <v>347</v>
      </c>
      <c r="O78" s="90">
        <f t="shared" si="3"/>
        <v>69059.38</v>
      </c>
      <c r="P78" s="58">
        <f t="shared" si="4"/>
        <v>3570</v>
      </c>
      <c r="Q78" s="58">
        <f t="shared" si="18"/>
        <v>72629.38</v>
      </c>
      <c r="R78" s="89">
        <f t="shared" si="5"/>
        <v>5705.02</v>
      </c>
      <c r="S78" s="50">
        <f t="shared" si="6"/>
        <v>72818.399999999994</v>
      </c>
      <c r="T78" s="99">
        <f>Q78+R78</f>
        <v>78334.400000000009</v>
      </c>
      <c r="U78" s="50"/>
    </row>
    <row r="79" spans="1:21" ht="12.75" x14ac:dyDescent="0.2">
      <c r="A79" s="42" t="s">
        <v>334</v>
      </c>
      <c r="B79" s="49">
        <f t="shared" si="7"/>
        <v>490</v>
      </c>
      <c r="C79" s="49">
        <f t="shared" si="8"/>
        <v>1651.93</v>
      </c>
      <c r="D79" s="49">
        <f t="shared" si="9"/>
        <v>0</v>
      </c>
      <c r="E79" s="49">
        <f t="shared" si="10"/>
        <v>2470.79</v>
      </c>
      <c r="F79" s="49">
        <f t="shared" si="11"/>
        <v>0</v>
      </c>
      <c r="G79" s="49">
        <f t="shared" si="12"/>
        <v>0</v>
      </c>
      <c r="H79" s="49">
        <f t="shared" si="13"/>
        <v>0</v>
      </c>
      <c r="I79" s="49">
        <f t="shared" si="14"/>
        <v>1662.84</v>
      </c>
      <c r="J79" s="49">
        <f t="shared" si="15"/>
        <v>0</v>
      </c>
      <c r="K79" s="49">
        <f t="shared" si="16"/>
        <v>973</v>
      </c>
      <c r="L79" s="49">
        <f t="shared" si="17"/>
        <v>216.67</v>
      </c>
      <c r="M79" s="47">
        <f t="shared" si="2"/>
        <v>6975.2300000000005</v>
      </c>
      <c r="N79" s="171" t="s">
        <v>334</v>
      </c>
      <c r="O79" s="90">
        <f t="shared" si="3"/>
        <v>4122.72</v>
      </c>
      <c r="P79" s="58">
        <f t="shared" si="4"/>
        <v>490</v>
      </c>
      <c r="Q79" s="58">
        <f t="shared" si="18"/>
        <v>4612.72</v>
      </c>
      <c r="R79" s="89">
        <f t="shared" si="5"/>
        <v>2852.51</v>
      </c>
      <c r="S79" s="50">
        <f t="shared" si="6"/>
        <v>6002.2300000000005</v>
      </c>
      <c r="T79" s="99">
        <f>Q79+R79</f>
        <v>7465.2300000000005</v>
      </c>
    </row>
    <row r="80" spans="1:21" ht="12.75" x14ac:dyDescent="0.2">
      <c r="A80" s="42" t="s">
        <v>337</v>
      </c>
      <c r="B80" s="49">
        <f t="shared" si="7"/>
        <v>1540</v>
      </c>
      <c r="C80" s="49">
        <f t="shared" si="8"/>
        <v>4955.79</v>
      </c>
      <c r="D80" s="49">
        <f t="shared" si="9"/>
        <v>471.98</v>
      </c>
      <c r="E80" s="49">
        <f t="shared" si="10"/>
        <v>7412.3700000000008</v>
      </c>
      <c r="F80" s="49">
        <f t="shared" si="11"/>
        <v>705.94</v>
      </c>
      <c r="G80" s="49">
        <f t="shared" si="12"/>
        <v>12379.52</v>
      </c>
      <c r="H80" s="49">
        <f t="shared" si="13"/>
        <v>773.72</v>
      </c>
      <c r="I80" s="49">
        <f t="shared" si="14"/>
        <v>1662.84</v>
      </c>
      <c r="J80" s="49">
        <f t="shared" si="15"/>
        <v>0</v>
      </c>
      <c r="K80" s="49">
        <f t="shared" si="16"/>
        <v>973</v>
      </c>
      <c r="L80" s="49">
        <f t="shared" si="17"/>
        <v>216.67</v>
      </c>
      <c r="M80" s="47">
        <f t="shared" si="2"/>
        <v>29551.83</v>
      </c>
      <c r="N80" s="171" t="s">
        <v>337</v>
      </c>
      <c r="O80" s="90">
        <f t="shared" si="3"/>
        <v>26699.320000000003</v>
      </c>
      <c r="P80" s="58">
        <f t="shared" si="4"/>
        <v>1540</v>
      </c>
      <c r="Q80" s="58">
        <f t="shared" si="18"/>
        <v>28239.320000000003</v>
      </c>
      <c r="R80" s="89">
        <f t="shared" si="5"/>
        <v>2852.51</v>
      </c>
      <c r="S80" s="50">
        <f t="shared" si="6"/>
        <v>28578.83</v>
      </c>
      <c r="T80" s="99">
        <f>Q80+R80</f>
        <v>31091.83</v>
      </c>
    </row>
    <row r="82" spans="2:20" x14ac:dyDescent="0.2">
      <c r="B82" s="50">
        <f t="shared" ref="B82:L82" si="20">SUM(B44:B80)</f>
        <v>112770</v>
      </c>
      <c r="C82" s="50">
        <f t="shared" si="20"/>
        <v>377819.98999999987</v>
      </c>
      <c r="D82" s="50">
        <f t="shared" si="20"/>
        <v>21475.090000000004</v>
      </c>
      <c r="E82" s="50">
        <f t="shared" si="20"/>
        <v>571811.4</v>
      </c>
      <c r="F82" s="50">
        <f t="shared" si="20"/>
        <v>38826.700000000012</v>
      </c>
      <c r="G82" s="50">
        <f t="shared" si="20"/>
        <v>1201587.1600000004</v>
      </c>
      <c r="H82" s="50">
        <f t="shared" si="20"/>
        <v>61897.600000000035</v>
      </c>
      <c r="I82" s="50">
        <f t="shared" si="20"/>
        <v>64850.759999999973</v>
      </c>
      <c r="J82" s="50">
        <f t="shared" si="20"/>
        <v>0</v>
      </c>
      <c r="K82" s="50">
        <f t="shared" si="20"/>
        <v>37947</v>
      </c>
      <c r="L82" s="50">
        <f t="shared" si="20"/>
        <v>8450.130000000001</v>
      </c>
      <c r="M82" s="50">
        <f>SUM(M44:M80)</f>
        <v>2384665.8300000005</v>
      </c>
      <c r="O82" s="50">
        <f t="shared" ref="O82:T82" si="21">SUM(O44:O80)</f>
        <v>2273417.9400000004</v>
      </c>
      <c r="P82" s="50">
        <f t="shared" si="21"/>
        <v>112770</v>
      </c>
      <c r="Q82" s="50">
        <f t="shared" si="21"/>
        <v>2386187.9400000004</v>
      </c>
      <c r="R82" s="50">
        <f t="shared" si="21"/>
        <v>111247.89</v>
      </c>
      <c r="S82" s="50">
        <f t="shared" si="21"/>
        <v>2346718.8300000005</v>
      </c>
      <c r="T82" s="50">
        <f t="shared" si="21"/>
        <v>2497435.8300000005</v>
      </c>
    </row>
  </sheetData>
  <autoFilter ref="A1:V47"/>
  <phoneticPr fontId="0" type="noConversion"/>
  <printOptions gridLines="1"/>
  <pageMargins left="0.17" right="0.18" top="0.5" bottom="0.5" header="0.5" footer="0.3"/>
  <pageSetup scale="90" orientation="landscape" r:id="rId1"/>
  <headerFooter alignWithMargins="0">
    <oddFooter>&amp;L&amp;F,  &amp;A&amp;C&amp;D&amp;R&amp;P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E13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1" sqref="D11"/>
    </sheetView>
  </sheetViews>
  <sheetFormatPr defaultRowHeight="12.75" x14ac:dyDescent="0.2"/>
  <cols>
    <col min="1" max="1" width="16.85546875" customWidth="1"/>
    <col min="2" max="2" width="60" customWidth="1"/>
    <col min="3" max="3" width="13.7109375" customWidth="1"/>
    <col min="4" max="4" width="22.28515625" style="94" customWidth="1"/>
    <col min="5" max="5" width="11.28515625" customWidth="1"/>
    <col min="18" max="18" width="47.42578125" style="94" customWidth="1"/>
    <col min="19" max="19" width="46.7109375" style="94" customWidth="1"/>
  </cols>
  <sheetData>
    <row r="1" spans="1:31" x14ac:dyDescent="0.2">
      <c r="A1" s="318" t="s">
        <v>259</v>
      </c>
      <c r="B1" s="316" t="s">
        <v>423</v>
      </c>
      <c r="C1" s="172"/>
      <c r="F1" s="314" t="s">
        <v>507</v>
      </c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177"/>
      <c r="S1" s="17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</row>
    <row r="2" spans="1:31" ht="48.75" thickBot="1" x14ac:dyDescent="0.25">
      <c r="A2" s="319"/>
      <c r="B2" s="317"/>
      <c r="C2" s="173" t="s">
        <v>327</v>
      </c>
      <c r="D2" s="178" t="s">
        <v>260</v>
      </c>
      <c r="E2" s="92" t="s">
        <v>521</v>
      </c>
      <c r="F2" s="93" t="s">
        <v>261</v>
      </c>
      <c r="G2" s="93" t="s">
        <v>262</v>
      </c>
      <c r="H2" s="93" t="s">
        <v>263</v>
      </c>
      <c r="I2" s="93" t="s">
        <v>264</v>
      </c>
      <c r="J2" s="93" t="s">
        <v>265</v>
      </c>
      <c r="K2" s="93" t="s">
        <v>266</v>
      </c>
      <c r="L2" s="93" t="s">
        <v>267</v>
      </c>
      <c r="M2" s="93" t="s">
        <v>268</v>
      </c>
      <c r="N2" s="93" t="s">
        <v>269</v>
      </c>
      <c r="O2" s="93" t="s">
        <v>270</v>
      </c>
      <c r="P2" s="93" t="s">
        <v>271</v>
      </c>
      <c r="Q2" s="93" t="s">
        <v>272</v>
      </c>
      <c r="R2" s="188" t="s">
        <v>471</v>
      </c>
      <c r="S2" s="176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</row>
    <row r="3" spans="1:31" x14ac:dyDescent="0.2">
      <c r="A3" t="s">
        <v>416</v>
      </c>
      <c r="B3" t="s">
        <v>417</v>
      </c>
      <c r="C3" t="s">
        <v>415</v>
      </c>
      <c r="D3" s="94" t="s">
        <v>435</v>
      </c>
      <c r="E3" s="179">
        <f t="shared" ref="E3:E33" si="0">SUM(F3:Q3)</f>
        <v>7</v>
      </c>
      <c r="I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 s="94" t="s">
        <v>463</v>
      </c>
      <c r="S3"/>
    </row>
    <row r="4" spans="1:31" x14ac:dyDescent="0.2">
      <c r="A4" t="s">
        <v>52</v>
      </c>
      <c r="B4" s="94" t="s">
        <v>218</v>
      </c>
      <c r="C4" t="s">
        <v>326</v>
      </c>
      <c r="D4" s="94" t="s">
        <v>279</v>
      </c>
      <c r="E4" s="180">
        <f t="shared" si="0"/>
        <v>18</v>
      </c>
      <c r="F4">
        <v>1</v>
      </c>
      <c r="G4">
        <v>2</v>
      </c>
      <c r="H4">
        <v>1</v>
      </c>
      <c r="I4">
        <v>2</v>
      </c>
      <c r="J4">
        <v>1</v>
      </c>
      <c r="K4">
        <v>2</v>
      </c>
      <c r="L4">
        <v>1</v>
      </c>
      <c r="M4">
        <v>2</v>
      </c>
      <c r="N4">
        <v>1</v>
      </c>
      <c r="O4">
        <v>2</v>
      </c>
      <c r="P4">
        <v>1</v>
      </c>
      <c r="Q4">
        <v>2</v>
      </c>
      <c r="S4"/>
    </row>
    <row r="5" spans="1:31" x14ac:dyDescent="0.2">
      <c r="A5" t="s">
        <v>369</v>
      </c>
      <c r="B5" s="94" t="s">
        <v>370</v>
      </c>
      <c r="C5" t="s">
        <v>326</v>
      </c>
      <c r="D5" s="94" t="s">
        <v>279</v>
      </c>
      <c r="E5" s="180">
        <f t="shared" si="0"/>
        <v>14</v>
      </c>
      <c r="F5">
        <v>1</v>
      </c>
      <c r="H5">
        <v>1</v>
      </c>
      <c r="I5">
        <v>1</v>
      </c>
      <c r="J5">
        <v>2</v>
      </c>
      <c r="K5">
        <v>2</v>
      </c>
      <c r="L5">
        <v>2</v>
      </c>
      <c r="M5">
        <v>2</v>
      </c>
      <c r="N5">
        <v>1</v>
      </c>
      <c r="O5">
        <v>1</v>
      </c>
      <c r="P5">
        <v>1</v>
      </c>
      <c r="S5"/>
    </row>
    <row r="6" spans="1:31" x14ac:dyDescent="0.2">
      <c r="A6" t="s">
        <v>53</v>
      </c>
      <c r="B6" s="94" t="s">
        <v>85</v>
      </c>
      <c r="C6" t="s">
        <v>339</v>
      </c>
      <c r="D6" s="94" t="s">
        <v>290</v>
      </c>
      <c r="E6" s="180">
        <f t="shared" si="0"/>
        <v>6</v>
      </c>
      <c r="F6">
        <v>1</v>
      </c>
      <c r="H6">
        <v>1</v>
      </c>
      <c r="J6">
        <v>1</v>
      </c>
      <c r="L6">
        <v>1</v>
      </c>
      <c r="N6">
        <v>1</v>
      </c>
      <c r="P6">
        <v>1</v>
      </c>
      <c r="R6" s="94" t="s">
        <v>452</v>
      </c>
      <c r="S6"/>
    </row>
    <row r="7" spans="1:31" x14ac:dyDescent="0.2">
      <c r="A7" t="s">
        <v>54</v>
      </c>
      <c r="B7" s="94" t="s">
        <v>86</v>
      </c>
      <c r="C7" t="s">
        <v>339</v>
      </c>
      <c r="D7" s="94" t="s">
        <v>290</v>
      </c>
      <c r="E7" s="180">
        <f t="shared" si="0"/>
        <v>6</v>
      </c>
      <c r="G7">
        <v>1</v>
      </c>
      <c r="I7">
        <v>1</v>
      </c>
      <c r="K7">
        <v>1</v>
      </c>
      <c r="M7">
        <v>1</v>
      </c>
      <c r="O7">
        <v>1</v>
      </c>
      <c r="Q7">
        <v>1</v>
      </c>
      <c r="R7" s="94" t="s">
        <v>452</v>
      </c>
      <c r="S7"/>
    </row>
    <row r="8" spans="1:31" x14ac:dyDescent="0.2">
      <c r="A8" t="s">
        <v>392</v>
      </c>
      <c r="B8" s="94" t="s">
        <v>427</v>
      </c>
      <c r="C8" t="s">
        <v>339</v>
      </c>
      <c r="D8" s="94" t="s">
        <v>290</v>
      </c>
      <c r="E8" s="180">
        <f t="shared" si="0"/>
        <v>14</v>
      </c>
      <c r="F8">
        <v>1</v>
      </c>
      <c r="H8">
        <v>1</v>
      </c>
      <c r="I8">
        <v>1</v>
      </c>
      <c r="J8">
        <v>1</v>
      </c>
      <c r="K8">
        <v>2</v>
      </c>
      <c r="L8">
        <v>2</v>
      </c>
      <c r="M8">
        <v>2</v>
      </c>
      <c r="N8">
        <v>2</v>
      </c>
      <c r="O8">
        <v>1</v>
      </c>
      <c r="P8">
        <v>1</v>
      </c>
      <c r="S8"/>
    </row>
    <row r="9" spans="1:31" x14ac:dyDescent="0.2">
      <c r="A9" t="s">
        <v>318</v>
      </c>
      <c r="B9" s="94" t="s">
        <v>319</v>
      </c>
      <c r="C9" t="s">
        <v>341</v>
      </c>
      <c r="D9" s="94" t="s">
        <v>469</v>
      </c>
      <c r="E9" s="180">
        <f t="shared" si="0"/>
        <v>14</v>
      </c>
      <c r="F9">
        <v>1</v>
      </c>
      <c r="G9">
        <v>1</v>
      </c>
      <c r="H9">
        <v>1</v>
      </c>
      <c r="I9">
        <v>1</v>
      </c>
      <c r="J9">
        <v>2</v>
      </c>
      <c r="K9">
        <v>2</v>
      </c>
      <c r="L9">
        <v>2</v>
      </c>
      <c r="M9">
        <v>1</v>
      </c>
      <c r="N9">
        <v>1</v>
      </c>
      <c r="O9">
        <v>1</v>
      </c>
      <c r="P9">
        <v>1</v>
      </c>
      <c r="S9"/>
    </row>
    <row r="10" spans="1:31" x14ac:dyDescent="0.2">
      <c r="A10" t="s">
        <v>250</v>
      </c>
      <c r="B10" s="94" t="s">
        <v>251</v>
      </c>
      <c r="C10" t="s">
        <v>341</v>
      </c>
      <c r="D10" s="94" t="s">
        <v>292</v>
      </c>
      <c r="E10" s="180">
        <f t="shared" si="0"/>
        <v>6</v>
      </c>
      <c r="G10">
        <v>1</v>
      </c>
      <c r="I10">
        <v>1</v>
      </c>
      <c r="K10">
        <v>1</v>
      </c>
      <c r="M10">
        <v>1</v>
      </c>
      <c r="O10">
        <v>1</v>
      </c>
      <c r="Q10">
        <v>1</v>
      </c>
      <c r="R10" s="94" t="s">
        <v>452</v>
      </c>
      <c r="S10"/>
    </row>
    <row r="11" spans="1:31" x14ac:dyDescent="0.2">
      <c r="A11" t="s">
        <v>252</v>
      </c>
      <c r="B11" s="94" t="s">
        <v>253</v>
      </c>
      <c r="C11" t="s">
        <v>341</v>
      </c>
      <c r="D11" s="94" t="s">
        <v>292</v>
      </c>
      <c r="E11" s="180">
        <f t="shared" si="0"/>
        <v>6</v>
      </c>
      <c r="F11">
        <v>1</v>
      </c>
      <c r="H11">
        <v>1</v>
      </c>
      <c r="J11">
        <v>1</v>
      </c>
      <c r="L11">
        <v>1</v>
      </c>
      <c r="N11">
        <v>1</v>
      </c>
      <c r="P11">
        <v>1</v>
      </c>
      <c r="R11" s="94" t="s">
        <v>452</v>
      </c>
      <c r="S11"/>
    </row>
    <row r="12" spans="1:31" x14ac:dyDescent="0.2">
      <c r="A12" t="s">
        <v>410</v>
      </c>
      <c r="B12" s="94" t="s">
        <v>430</v>
      </c>
      <c r="C12" t="s">
        <v>341</v>
      </c>
      <c r="D12" s="94" t="s">
        <v>460</v>
      </c>
      <c r="E12" s="180">
        <f t="shared" si="0"/>
        <v>12</v>
      </c>
      <c r="F12">
        <v>1</v>
      </c>
      <c r="H12">
        <v>1</v>
      </c>
      <c r="I12">
        <v>2</v>
      </c>
      <c r="J12">
        <v>2</v>
      </c>
      <c r="K12">
        <v>2</v>
      </c>
      <c r="L12">
        <v>2</v>
      </c>
      <c r="N12">
        <v>1</v>
      </c>
      <c r="P12">
        <v>1</v>
      </c>
      <c r="S12"/>
    </row>
    <row r="13" spans="1:31" x14ac:dyDescent="0.2">
      <c r="A13" s="204">
        <v>11264500</v>
      </c>
      <c r="B13" s="94" t="s">
        <v>525</v>
      </c>
      <c r="C13" t="s">
        <v>344</v>
      </c>
      <c r="D13" s="94" t="s">
        <v>300</v>
      </c>
      <c r="E13" s="180">
        <f t="shared" si="0"/>
        <v>6</v>
      </c>
      <c r="F13">
        <v>1</v>
      </c>
      <c r="H13">
        <v>1</v>
      </c>
      <c r="J13">
        <v>1</v>
      </c>
      <c r="L13">
        <v>1</v>
      </c>
      <c r="N13">
        <v>1</v>
      </c>
      <c r="P13">
        <v>1</v>
      </c>
      <c r="R13" s="94" t="s">
        <v>452</v>
      </c>
      <c r="S13"/>
    </row>
    <row r="14" spans="1:31" x14ac:dyDescent="0.2">
      <c r="A14" t="s">
        <v>180</v>
      </c>
      <c r="B14" s="94" t="s">
        <v>181</v>
      </c>
      <c r="C14" t="s">
        <v>344</v>
      </c>
      <c r="D14" s="94" t="s">
        <v>462</v>
      </c>
      <c r="E14" s="180">
        <f t="shared" si="0"/>
        <v>18</v>
      </c>
      <c r="F14">
        <v>1</v>
      </c>
      <c r="G14">
        <v>1</v>
      </c>
      <c r="H14">
        <v>1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1</v>
      </c>
      <c r="P14">
        <v>1</v>
      </c>
      <c r="Q14">
        <v>1</v>
      </c>
      <c r="S14"/>
    </row>
    <row r="15" spans="1:31" x14ac:dyDescent="0.2">
      <c r="A15" t="s">
        <v>65</v>
      </c>
      <c r="B15" s="94" t="s">
        <v>66</v>
      </c>
      <c r="C15" t="s">
        <v>344</v>
      </c>
      <c r="D15" s="94" t="s">
        <v>300</v>
      </c>
      <c r="E15" s="180">
        <f t="shared" si="0"/>
        <v>16</v>
      </c>
      <c r="F15">
        <v>1</v>
      </c>
      <c r="G15">
        <v>1</v>
      </c>
      <c r="H15">
        <v>2</v>
      </c>
      <c r="I15">
        <v>1</v>
      </c>
      <c r="J15">
        <v>2</v>
      </c>
      <c r="K15">
        <v>1</v>
      </c>
      <c r="L15">
        <v>2</v>
      </c>
      <c r="M15">
        <v>1</v>
      </c>
      <c r="N15">
        <v>1</v>
      </c>
      <c r="O15">
        <v>1</v>
      </c>
      <c r="P15">
        <v>2</v>
      </c>
      <c r="Q15">
        <v>1</v>
      </c>
      <c r="S15"/>
    </row>
    <row r="16" spans="1:31" x14ac:dyDescent="0.2">
      <c r="A16" t="s">
        <v>67</v>
      </c>
      <c r="B16" s="94" t="s">
        <v>68</v>
      </c>
      <c r="C16" t="s">
        <v>344</v>
      </c>
      <c r="D16" s="94" t="s">
        <v>300</v>
      </c>
      <c r="E16" s="180">
        <f t="shared" si="0"/>
        <v>18</v>
      </c>
      <c r="F16">
        <v>1</v>
      </c>
      <c r="G16">
        <v>1</v>
      </c>
      <c r="H16">
        <v>2</v>
      </c>
      <c r="I16">
        <v>2</v>
      </c>
      <c r="J16">
        <v>2</v>
      </c>
      <c r="K16">
        <v>1</v>
      </c>
      <c r="L16">
        <v>1</v>
      </c>
      <c r="M16">
        <v>2</v>
      </c>
      <c r="N16">
        <v>2</v>
      </c>
      <c r="O16">
        <v>2</v>
      </c>
      <c r="P16">
        <v>1</v>
      </c>
      <c r="Q16">
        <v>1</v>
      </c>
      <c r="S16"/>
    </row>
    <row r="17" spans="1:19" x14ac:dyDescent="0.2">
      <c r="A17" t="s">
        <v>187</v>
      </c>
      <c r="B17" s="94" t="s">
        <v>64</v>
      </c>
      <c r="C17" t="s">
        <v>344</v>
      </c>
      <c r="D17" s="94" t="s">
        <v>300</v>
      </c>
      <c r="E17" s="180">
        <f t="shared" si="0"/>
        <v>6</v>
      </c>
      <c r="F17">
        <v>1</v>
      </c>
      <c r="H17">
        <v>1</v>
      </c>
      <c r="J17">
        <v>1</v>
      </c>
      <c r="L17">
        <v>1</v>
      </c>
      <c r="N17">
        <v>1</v>
      </c>
      <c r="P17">
        <v>1</v>
      </c>
      <c r="R17" s="94" t="s">
        <v>452</v>
      </c>
      <c r="S17"/>
    </row>
    <row r="18" spans="1:19" x14ac:dyDescent="0.2">
      <c r="A18" t="s">
        <v>62</v>
      </c>
      <c r="B18" s="94" t="s">
        <v>301</v>
      </c>
      <c r="C18" t="s">
        <v>344</v>
      </c>
      <c r="D18" s="94" t="s">
        <v>300</v>
      </c>
      <c r="E18" s="180">
        <f t="shared" si="0"/>
        <v>14</v>
      </c>
      <c r="F18">
        <v>1</v>
      </c>
      <c r="H18">
        <v>1</v>
      </c>
      <c r="I18">
        <v>2</v>
      </c>
      <c r="J18">
        <v>2</v>
      </c>
      <c r="K18">
        <v>1</v>
      </c>
      <c r="L18">
        <v>1</v>
      </c>
      <c r="M18">
        <v>2</v>
      </c>
      <c r="N18">
        <v>2</v>
      </c>
      <c r="O18">
        <v>1</v>
      </c>
      <c r="P18">
        <v>1</v>
      </c>
      <c r="S18"/>
    </row>
    <row r="19" spans="1:19" x14ac:dyDescent="0.2">
      <c r="A19" t="s">
        <v>204</v>
      </c>
      <c r="B19" s="94" t="s">
        <v>205</v>
      </c>
      <c r="C19" t="s">
        <v>336</v>
      </c>
      <c r="D19" s="94" t="s">
        <v>455</v>
      </c>
      <c r="E19" s="180">
        <f t="shared" si="0"/>
        <v>24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3</v>
      </c>
      <c r="M19">
        <v>3</v>
      </c>
      <c r="N19">
        <v>3</v>
      </c>
      <c r="O19">
        <v>3</v>
      </c>
      <c r="P19">
        <v>3</v>
      </c>
      <c r="Q19">
        <v>3</v>
      </c>
      <c r="S19"/>
    </row>
    <row r="20" spans="1:19" x14ac:dyDescent="0.2">
      <c r="A20" t="s">
        <v>206</v>
      </c>
      <c r="B20" s="94" t="s">
        <v>207</v>
      </c>
      <c r="C20" t="s">
        <v>336</v>
      </c>
      <c r="D20" s="94" t="s">
        <v>455</v>
      </c>
      <c r="E20" s="180">
        <f t="shared" si="0"/>
        <v>18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2</v>
      </c>
      <c r="M20">
        <v>2</v>
      </c>
      <c r="N20">
        <v>2</v>
      </c>
      <c r="O20">
        <v>2</v>
      </c>
      <c r="P20">
        <v>2</v>
      </c>
      <c r="Q20">
        <v>2</v>
      </c>
      <c r="S20"/>
    </row>
    <row r="21" spans="1:19" x14ac:dyDescent="0.2">
      <c r="A21" t="s">
        <v>199</v>
      </c>
      <c r="B21" s="94" t="s">
        <v>182</v>
      </c>
      <c r="C21" t="s">
        <v>336</v>
      </c>
      <c r="D21" s="94" t="s">
        <v>468</v>
      </c>
      <c r="E21" s="180">
        <f t="shared" si="0"/>
        <v>18</v>
      </c>
      <c r="F21">
        <v>1</v>
      </c>
      <c r="G21">
        <v>1</v>
      </c>
      <c r="H21">
        <v>1</v>
      </c>
      <c r="I21">
        <v>1</v>
      </c>
      <c r="J21">
        <v>1</v>
      </c>
      <c r="K21">
        <v>2</v>
      </c>
      <c r="L21">
        <v>2</v>
      </c>
      <c r="M21">
        <v>2</v>
      </c>
      <c r="N21">
        <v>2</v>
      </c>
      <c r="O21">
        <v>2</v>
      </c>
      <c r="P21">
        <v>2</v>
      </c>
      <c r="Q21">
        <v>1</v>
      </c>
      <c r="S21"/>
    </row>
    <row r="22" spans="1:19" x14ac:dyDescent="0.2">
      <c r="A22" t="s">
        <v>33</v>
      </c>
      <c r="B22" s="94" t="s">
        <v>37</v>
      </c>
      <c r="C22" t="s">
        <v>320</v>
      </c>
      <c r="D22" s="94" t="s">
        <v>273</v>
      </c>
      <c r="E22" s="180">
        <f t="shared" si="0"/>
        <v>6</v>
      </c>
      <c r="F22">
        <v>1</v>
      </c>
      <c r="H22">
        <v>1</v>
      </c>
      <c r="J22">
        <v>1</v>
      </c>
      <c r="L22">
        <v>1</v>
      </c>
      <c r="N22">
        <v>1</v>
      </c>
      <c r="P22">
        <v>1</v>
      </c>
      <c r="R22" s="94" t="s">
        <v>452</v>
      </c>
      <c r="S22"/>
    </row>
    <row r="23" spans="1:19" x14ac:dyDescent="0.2">
      <c r="A23" t="s">
        <v>34</v>
      </c>
      <c r="B23" s="94" t="s">
        <v>35</v>
      </c>
      <c r="C23" t="s">
        <v>320</v>
      </c>
      <c r="D23" s="94" t="s">
        <v>273</v>
      </c>
      <c r="E23" s="180">
        <f t="shared" si="0"/>
        <v>18</v>
      </c>
      <c r="F23">
        <v>1</v>
      </c>
      <c r="G23">
        <v>1</v>
      </c>
      <c r="H23">
        <v>1</v>
      </c>
      <c r="I23">
        <v>1</v>
      </c>
      <c r="J23">
        <v>1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1</v>
      </c>
      <c r="S23"/>
    </row>
    <row r="24" spans="1:19" x14ac:dyDescent="0.2">
      <c r="A24" t="s">
        <v>36</v>
      </c>
      <c r="B24" s="94" t="s">
        <v>38</v>
      </c>
      <c r="C24" t="s">
        <v>320</v>
      </c>
      <c r="D24" s="94" t="s">
        <v>273</v>
      </c>
      <c r="E24" s="180">
        <f t="shared" si="0"/>
        <v>24</v>
      </c>
      <c r="F24">
        <v>1</v>
      </c>
      <c r="G24">
        <v>1</v>
      </c>
      <c r="H24">
        <v>1</v>
      </c>
      <c r="I24">
        <v>1</v>
      </c>
      <c r="J24">
        <v>2</v>
      </c>
      <c r="K24">
        <v>2</v>
      </c>
      <c r="L24">
        <v>2</v>
      </c>
      <c r="M24">
        <v>3</v>
      </c>
      <c r="N24">
        <v>3</v>
      </c>
      <c r="O24">
        <v>3</v>
      </c>
      <c r="P24">
        <v>3</v>
      </c>
      <c r="Q24">
        <v>2</v>
      </c>
      <c r="S24"/>
    </row>
    <row r="25" spans="1:19" x14ac:dyDescent="0.2">
      <c r="A25" t="s">
        <v>368</v>
      </c>
      <c r="B25" s="94" t="s">
        <v>367</v>
      </c>
      <c r="C25" t="s">
        <v>366</v>
      </c>
      <c r="D25" s="94" t="s">
        <v>278</v>
      </c>
      <c r="E25" s="180">
        <f t="shared" si="0"/>
        <v>14</v>
      </c>
      <c r="F25">
        <v>1</v>
      </c>
      <c r="H25">
        <v>1</v>
      </c>
      <c r="I25">
        <v>1</v>
      </c>
      <c r="J25">
        <v>2</v>
      </c>
      <c r="K25">
        <v>2</v>
      </c>
      <c r="L25">
        <v>2</v>
      </c>
      <c r="M25">
        <v>2</v>
      </c>
      <c r="N25">
        <v>1</v>
      </c>
      <c r="O25">
        <v>1</v>
      </c>
      <c r="P25">
        <v>1</v>
      </c>
      <c r="S25"/>
    </row>
    <row r="26" spans="1:19" x14ac:dyDescent="0.2">
      <c r="A26" t="s">
        <v>365</v>
      </c>
      <c r="B26" s="94" t="s">
        <v>364</v>
      </c>
      <c r="C26" t="s">
        <v>324</v>
      </c>
      <c r="D26" s="94" t="s">
        <v>276</v>
      </c>
      <c r="E26" s="180">
        <f t="shared" si="0"/>
        <v>14</v>
      </c>
      <c r="F26">
        <v>1</v>
      </c>
      <c r="H26">
        <v>1</v>
      </c>
      <c r="I26">
        <v>1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1</v>
      </c>
      <c r="S26"/>
    </row>
    <row r="27" spans="1:19" x14ac:dyDescent="0.2">
      <c r="A27" t="s">
        <v>245</v>
      </c>
      <c r="B27" s="94" t="s">
        <v>29</v>
      </c>
      <c r="C27" t="s">
        <v>324</v>
      </c>
      <c r="D27" s="94" t="s">
        <v>276</v>
      </c>
      <c r="E27" s="180">
        <f t="shared" si="0"/>
        <v>24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S27"/>
    </row>
    <row r="28" spans="1:19" x14ac:dyDescent="0.2">
      <c r="A28" t="s">
        <v>246</v>
      </c>
      <c r="B28" s="94" t="s">
        <v>154</v>
      </c>
      <c r="C28" t="s">
        <v>324</v>
      </c>
      <c r="D28" s="94" t="s">
        <v>276</v>
      </c>
      <c r="E28" s="180">
        <f t="shared" si="0"/>
        <v>6</v>
      </c>
      <c r="F28">
        <v>1</v>
      </c>
      <c r="H28">
        <v>1</v>
      </c>
      <c r="J28">
        <v>1</v>
      </c>
      <c r="L28">
        <v>1</v>
      </c>
      <c r="N28">
        <v>1</v>
      </c>
      <c r="P28">
        <v>1</v>
      </c>
      <c r="R28" s="94" t="s">
        <v>452</v>
      </c>
      <c r="S28"/>
    </row>
    <row r="29" spans="1:19" x14ac:dyDescent="0.2">
      <c r="A29" s="94" t="s">
        <v>381</v>
      </c>
      <c r="B29" s="94" t="s">
        <v>382</v>
      </c>
      <c r="C29" t="s">
        <v>328</v>
      </c>
      <c r="D29" s="94" t="s">
        <v>281</v>
      </c>
      <c r="E29" s="180">
        <f t="shared" si="0"/>
        <v>14</v>
      </c>
      <c r="F29">
        <v>1</v>
      </c>
      <c r="H29">
        <v>1</v>
      </c>
      <c r="J29">
        <v>1</v>
      </c>
      <c r="K29">
        <v>2</v>
      </c>
      <c r="L29">
        <v>2</v>
      </c>
      <c r="M29">
        <v>2</v>
      </c>
      <c r="N29">
        <v>2</v>
      </c>
      <c r="O29">
        <v>2</v>
      </c>
      <c r="P29">
        <v>1</v>
      </c>
      <c r="S29"/>
    </row>
    <row r="30" spans="1:19" x14ac:dyDescent="0.2">
      <c r="A30" s="94" t="s">
        <v>41</v>
      </c>
      <c r="B30" s="94" t="s">
        <v>79</v>
      </c>
      <c r="C30" t="s">
        <v>328</v>
      </c>
      <c r="D30" s="94" t="s">
        <v>281</v>
      </c>
      <c r="E30" s="180">
        <f t="shared" si="0"/>
        <v>24</v>
      </c>
      <c r="F30">
        <v>1</v>
      </c>
      <c r="G30">
        <v>1</v>
      </c>
      <c r="H30">
        <v>1</v>
      </c>
      <c r="I30">
        <v>1</v>
      </c>
      <c r="J30">
        <v>2</v>
      </c>
      <c r="K30">
        <v>2</v>
      </c>
      <c r="L30">
        <v>2</v>
      </c>
      <c r="M30">
        <v>3</v>
      </c>
      <c r="N30">
        <v>3</v>
      </c>
      <c r="O30">
        <v>3</v>
      </c>
      <c r="P30">
        <v>3</v>
      </c>
      <c r="Q30">
        <v>2</v>
      </c>
      <c r="S30"/>
    </row>
    <row r="31" spans="1:19" x14ac:dyDescent="0.2">
      <c r="A31" s="94" t="s">
        <v>42</v>
      </c>
      <c r="B31" s="94" t="s">
        <v>80</v>
      </c>
      <c r="C31" t="s">
        <v>328</v>
      </c>
      <c r="D31" s="94" t="s">
        <v>281</v>
      </c>
      <c r="E31" s="180">
        <f t="shared" si="0"/>
        <v>14</v>
      </c>
      <c r="F31">
        <v>1</v>
      </c>
      <c r="H31">
        <v>1</v>
      </c>
      <c r="J31">
        <v>1</v>
      </c>
      <c r="K31">
        <v>2</v>
      </c>
      <c r="L31">
        <v>2</v>
      </c>
      <c r="M31">
        <v>2</v>
      </c>
      <c r="N31">
        <v>2</v>
      </c>
      <c r="O31">
        <v>2</v>
      </c>
      <c r="P31">
        <v>1</v>
      </c>
      <c r="S31"/>
    </row>
    <row r="32" spans="1:19" x14ac:dyDescent="0.2">
      <c r="A32" s="94" t="s">
        <v>102</v>
      </c>
      <c r="B32" s="94" t="s">
        <v>103</v>
      </c>
      <c r="C32" t="s">
        <v>328</v>
      </c>
      <c r="D32" s="94" t="s">
        <v>281</v>
      </c>
      <c r="E32" s="180">
        <f t="shared" si="0"/>
        <v>14</v>
      </c>
      <c r="F32">
        <v>1</v>
      </c>
      <c r="H32">
        <v>1</v>
      </c>
      <c r="J32">
        <v>1</v>
      </c>
      <c r="K32">
        <v>2</v>
      </c>
      <c r="L32">
        <v>2</v>
      </c>
      <c r="M32">
        <v>2</v>
      </c>
      <c r="N32">
        <v>2</v>
      </c>
      <c r="O32">
        <v>2</v>
      </c>
      <c r="P32">
        <v>1</v>
      </c>
      <c r="S32"/>
    </row>
    <row r="33" spans="1:19" x14ac:dyDescent="0.2">
      <c r="A33" t="s">
        <v>47</v>
      </c>
      <c r="B33" s="94" t="s">
        <v>48</v>
      </c>
      <c r="C33" t="s">
        <v>331</v>
      </c>
      <c r="D33" s="94" t="s">
        <v>283</v>
      </c>
      <c r="E33" s="180">
        <f t="shared" si="0"/>
        <v>14</v>
      </c>
      <c r="F33">
        <v>1</v>
      </c>
      <c r="H33">
        <v>1</v>
      </c>
      <c r="J33">
        <v>1</v>
      </c>
      <c r="K33">
        <v>2</v>
      </c>
      <c r="L33">
        <v>2</v>
      </c>
      <c r="M33">
        <v>2</v>
      </c>
      <c r="N33">
        <v>2</v>
      </c>
      <c r="O33">
        <v>2</v>
      </c>
      <c r="P33">
        <v>1</v>
      </c>
      <c r="S33"/>
    </row>
    <row r="34" spans="1:19" x14ac:dyDescent="0.2">
      <c r="A34" t="s">
        <v>432</v>
      </c>
      <c r="B34" s="94" t="s">
        <v>426</v>
      </c>
      <c r="C34" t="s">
        <v>328</v>
      </c>
      <c r="D34" s="94" t="s">
        <v>467</v>
      </c>
      <c r="E34" s="180">
        <f t="shared" ref="E34:E66" si="1">SUM(F34:Q34)</f>
        <v>14</v>
      </c>
      <c r="F34">
        <v>1</v>
      </c>
      <c r="H34">
        <v>1</v>
      </c>
      <c r="J34">
        <v>1</v>
      </c>
      <c r="K34">
        <v>2</v>
      </c>
      <c r="L34">
        <v>2</v>
      </c>
      <c r="M34">
        <v>2</v>
      </c>
      <c r="N34">
        <v>2</v>
      </c>
      <c r="O34">
        <v>2</v>
      </c>
      <c r="P34">
        <v>1</v>
      </c>
      <c r="S34"/>
    </row>
    <row r="35" spans="1:19" x14ac:dyDescent="0.2">
      <c r="A35" t="s">
        <v>210</v>
      </c>
      <c r="B35" s="94" t="s">
        <v>201</v>
      </c>
      <c r="C35" t="s">
        <v>346</v>
      </c>
      <c r="D35" s="94" t="s">
        <v>297</v>
      </c>
      <c r="E35" s="180">
        <f t="shared" si="1"/>
        <v>24</v>
      </c>
      <c r="F35">
        <v>2</v>
      </c>
      <c r="G35">
        <v>2</v>
      </c>
      <c r="H35">
        <v>2</v>
      </c>
      <c r="I35">
        <v>2</v>
      </c>
      <c r="J35">
        <v>2</v>
      </c>
      <c r="K35">
        <v>2</v>
      </c>
      <c r="L35">
        <v>2</v>
      </c>
      <c r="M35">
        <v>2</v>
      </c>
      <c r="N35">
        <v>2</v>
      </c>
      <c r="O35">
        <v>2</v>
      </c>
      <c r="P35">
        <v>2</v>
      </c>
      <c r="Q35">
        <v>2</v>
      </c>
      <c r="S35"/>
    </row>
    <row r="36" spans="1:19" x14ac:dyDescent="0.2">
      <c r="A36" t="s">
        <v>211</v>
      </c>
      <c r="B36" s="94" t="s">
        <v>202</v>
      </c>
      <c r="C36" t="s">
        <v>346</v>
      </c>
      <c r="D36" s="94" t="s">
        <v>297</v>
      </c>
      <c r="E36" s="180">
        <f t="shared" si="1"/>
        <v>14</v>
      </c>
      <c r="F36">
        <v>1</v>
      </c>
      <c r="H36">
        <v>1</v>
      </c>
      <c r="I36">
        <v>1</v>
      </c>
      <c r="J36">
        <v>1</v>
      </c>
      <c r="K36">
        <v>1</v>
      </c>
      <c r="L36">
        <v>2</v>
      </c>
      <c r="M36">
        <v>2</v>
      </c>
      <c r="N36">
        <v>2</v>
      </c>
      <c r="O36">
        <v>2</v>
      </c>
      <c r="P36">
        <v>1</v>
      </c>
      <c r="S36"/>
    </row>
    <row r="37" spans="1:19" x14ac:dyDescent="0.2">
      <c r="A37" t="s">
        <v>130</v>
      </c>
      <c r="B37" s="94" t="s">
        <v>134</v>
      </c>
      <c r="C37" t="s">
        <v>333</v>
      </c>
      <c r="D37" s="94" t="s">
        <v>285</v>
      </c>
      <c r="E37" s="180">
        <f t="shared" si="1"/>
        <v>18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3</v>
      </c>
      <c r="N37">
        <v>3</v>
      </c>
      <c r="O37">
        <v>2</v>
      </c>
      <c r="P37">
        <v>2</v>
      </c>
      <c r="Q37">
        <v>1</v>
      </c>
      <c r="S37"/>
    </row>
    <row r="38" spans="1:19" x14ac:dyDescent="0.2">
      <c r="A38" t="s">
        <v>131</v>
      </c>
      <c r="B38" s="94" t="s">
        <v>135</v>
      </c>
      <c r="C38" t="s">
        <v>333</v>
      </c>
      <c r="D38" s="94" t="s">
        <v>285</v>
      </c>
      <c r="E38" s="180">
        <f t="shared" si="1"/>
        <v>24</v>
      </c>
      <c r="F38">
        <v>1</v>
      </c>
      <c r="G38">
        <v>1</v>
      </c>
      <c r="H38">
        <v>1</v>
      </c>
      <c r="I38">
        <v>1</v>
      </c>
      <c r="J38">
        <v>2</v>
      </c>
      <c r="K38">
        <v>2</v>
      </c>
      <c r="L38">
        <v>2</v>
      </c>
      <c r="M38">
        <v>3</v>
      </c>
      <c r="N38">
        <v>3</v>
      </c>
      <c r="O38">
        <v>3</v>
      </c>
      <c r="P38">
        <v>3</v>
      </c>
      <c r="Q38">
        <v>2</v>
      </c>
      <c r="S38"/>
    </row>
    <row r="39" spans="1:19" x14ac:dyDescent="0.2">
      <c r="A39" t="s">
        <v>312</v>
      </c>
      <c r="B39" s="94" t="s">
        <v>313</v>
      </c>
      <c r="C39" t="s">
        <v>349</v>
      </c>
      <c r="D39" s="94" t="s">
        <v>436</v>
      </c>
      <c r="E39" s="180">
        <f t="shared" si="1"/>
        <v>14</v>
      </c>
      <c r="F39">
        <v>1</v>
      </c>
      <c r="H39">
        <v>1</v>
      </c>
      <c r="I39">
        <v>1</v>
      </c>
      <c r="J39">
        <v>1</v>
      </c>
      <c r="K39" s="94">
        <v>2</v>
      </c>
      <c r="L39">
        <v>2</v>
      </c>
      <c r="M39">
        <v>2</v>
      </c>
      <c r="N39">
        <v>2</v>
      </c>
      <c r="O39">
        <v>1</v>
      </c>
      <c r="P39">
        <v>1</v>
      </c>
      <c r="R39" s="194"/>
      <c r="S39"/>
    </row>
    <row r="40" spans="1:19" x14ac:dyDescent="0.2">
      <c r="A40" t="s">
        <v>314</v>
      </c>
      <c r="B40" s="94" t="s">
        <v>456</v>
      </c>
      <c r="C40" t="s">
        <v>349</v>
      </c>
      <c r="D40" s="94" t="s">
        <v>436</v>
      </c>
      <c r="E40" s="180">
        <f t="shared" si="1"/>
        <v>18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3</v>
      </c>
      <c r="N40">
        <v>3</v>
      </c>
      <c r="O40">
        <v>2</v>
      </c>
      <c r="P40">
        <v>2</v>
      </c>
      <c r="Q40">
        <v>1</v>
      </c>
      <c r="S40"/>
    </row>
    <row r="41" spans="1:19" x14ac:dyDescent="0.2">
      <c r="A41" t="s">
        <v>372</v>
      </c>
      <c r="B41" s="94" t="s">
        <v>373</v>
      </c>
      <c r="C41" t="s">
        <v>371</v>
      </c>
      <c r="D41" s="94" t="s">
        <v>464</v>
      </c>
      <c r="E41" s="180">
        <f t="shared" si="1"/>
        <v>14</v>
      </c>
      <c r="F41">
        <v>1</v>
      </c>
      <c r="H41">
        <v>1</v>
      </c>
      <c r="I41">
        <v>2</v>
      </c>
      <c r="J41">
        <v>2</v>
      </c>
      <c r="K41">
        <v>2</v>
      </c>
      <c r="L41">
        <v>2</v>
      </c>
      <c r="M41">
        <v>2</v>
      </c>
      <c r="N41">
        <v>1</v>
      </c>
      <c r="P41">
        <v>1</v>
      </c>
      <c r="S41"/>
    </row>
    <row r="42" spans="1:19" x14ac:dyDescent="0.2">
      <c r="A42" t="s">
        <v>379</v>
      </c>
      <c r="B42" s="94" t="s">
        <v>374</v>
      </c>
      <c r="C42" t="s">
        <v>371</v>
      </c>
      <c r="D42" s="94" t="s">
        <v>464</v>
      </c>
      <c r="E42" s="180">
        <f t="shared" si="1"/>
        <v>14</v>
      </c>
      <c r="F42">
        <v>1</v>
      </c>
      <c r="H42">
        <v>1</v>
      </c>
      <c r="I42">
        <v>2</v>
      </c>
      <c r="J42">
        <v>2</v>
      </c>
      <c r="K42">
        <v>2</v>
      </c>
      <c r="L42">
        <v>2</v>
      </c>
      <c r="M42">
        <v>1</v>
      </c>
      <c r="N42">
        <v>1</v>
      </c>
      <c r="O42">
        <v>1</v>
      </c>
      <c r="P42">
        <v>1</v>
      </c>
      <c r="S42"/>
    </row>
    <row r="43" spans="1:19" x14ac:dyDescent="0.2">
      <c r="A43" t="s">
        <v>378</v>
      </c>
      <c r="B43" s="94" t="s">
        <v>375</v>
      </c>
      <c r="C43" t="s">
        <v>371</v>
      </c>
      <c r="D43" s="94" t="s">
        <v>464</v>
      </c>
      <c r="E43" s="180">
        <f t="shared" si="1"/>
        <v>14</v>
      </c>
      <c r="F43">
        <v>1</v>
      </c>
      <c r="H43">
        <v>1</v>
      </c>
      <c r="I43">
        <v>2</v>
      </c>
      <c r="J43">
        <v>2</v>
      </c>
      <c r="K43">
        <v>2</v>
      </c>
      <c r="L43">
        <v>2</v>
      </c>
      <c r="M43">
        <v>1</v>
      </c>
      <c r="N43">
        <v>1</v>
      </c>
      <c r="O43">
        <v>1</v>
      </c>
      <c r="P43">
        <v>1</v>
      </c>
      <c r="S43"/>
    </row>
    <row r="44" spans="1:19" x14ac:dyDescent="0.2">
      <c r="A44" t="s">
        <v>377</v>
      </c>
      <c r="B44" s="94" t="s">
        <v>376</v>
      </c>
      <c r="C44" t="s">
        <v>371</v>
      </c>
      <c r="D44" s="94" t="s">
        <v>464</v>
      </c>
      <c r="E44" s="180">
        <f t="shared" si="1"/>
        <v>14</v>
      </c>
      <c r="F44">
        <v>1</v>
      </c>
      <c r="H44">
        <v>1</v>
      </c>
      <c r="I44">
        <v>2</v>
      </c>
      <c r="J44">
        <v>2</v>
      </c>
      <c r="K44">
        <v>2</v>
      </c>
      <c r="L44">
        <v>2</v>
      </c>
      <c r="M44">
        <v>1</v>
      </c>
      <c r="N44">
        <v>1</v>
      </c>
      <c r="O44">
        <v>1</v>
      </c>
      <c r="P44">
        <v>1</v>
      </c>
      <c r="S44"/>
    </row>
    <row r="45" spans="1:19" x14ac:dyDescent="0.2">
      <c r="A45" t="s">
        <v>433</v>
      </c>
      <c r="B45" s="94" t="s">
        <v>429</v>
      </c>
      <c r="C45" t="s">
        <v>338</v>
      </c>
      <c r="D45" s="94" t="s">
        <v>288</v>
      </c>
      <c r="E45" s="180">
        <f t="shared" si="1"/>
        <v>16</v>
      </c>
      <c r="F45">
        <v>1</v>
      </c>
      <c r="H45">
        <v>1</v>
      </c>
      <c r="I45">
        <v>1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1</v>
      </c>
      <c r="S45"/>
    </row>
    <row r="46" spans="1:19" x14ac:dyDescent="0.2">
      <c r="A46" t="s">
        <v>396</v>
      </c>
      <c r="B46" s="94" t="s">
        <v>395</v>
      </c>
      <c r="C46" t="s">
        <v>338</v>
      </c>
      <c r="D46" s="94" t="s">
        <v>288</v>
      </c>
      <c r="E46" s="180">
        <f t="shared" si="1"/>
        <v>14</v>
      </c>
      <c r="F46">
        <v>1</v>
      </c>
      <c r="H46">
        <v>1</v>
      </c>
      <c r="I46">
        <v>1</v>
      </c>
      <c r="J46">
        <v>1</v>
      </c>
      <c r="K46">
        <v>2</v>
      </c>
      <c r="L46">
        <v>2</v>
      </c>
      <c r="M46">
        <v>2</v>
      </c>
      <c r="N46">
        <v>2</v>
      </c>
      <c r="O46">
        <v>1</v>
      </c>
      <c r="P46">
        <v>1</v>
      </c>
      <c r="S46"/>
    </row>
    <row r="47" spans="1:19" x14ac:dyDescent="0.2">
      <c r="A47" t="s">
        <v>397</v>
      </c>
      <c r="B47" s="94" t="s">
        <v>400</v>
      </c>
      <c r="C47" t="s">
        <v>338</v>
      </c>
      <c r="D47" s="94" t="s">
        <v>288</v>
      </c>
      <c r="E47" s="180">
        <f t="shared" si="1"/>
        <v>14</v>
      </c>
      <c r="F47">
        <v>1</v>
      </c>
      <c r="H47">
        <v>1</v>
      </c>
      <c r="I47">
        <v>1</v>
      </c>
      <c r="J47">
        <v>1</v>
      </c>
      <c r="K47">
        <v>2</v>
      </c>
      <c r="L47">
        <v>2</v>
      </c>
      <c r="M47">
        <v>2</v>
      </c>
      <c r="N47">
        <v>2</v>
      </c>
      <c r="O47">
        <v>1</v>
      </c>
      <c r="P47">
        <v>1</v>
      </c>
      <c r="S47"/>
    </row>
    <row r="48" spans="1:19" x14ac:dyDescent="0.2">
      <c r="A48" t="s">
        <v>398</v>
      </c>
      <c r="B48" s="94" t="s">
        <v>401</v>
      </c>
      <c r="C48" t="s">
        <v>338</v>
      </c>
      <c r="D48" s="94" t="s">
        <v>288</v>
      </c>
      <c r="E48" s="180">
        <f t="shared" si="1"/>
        <v>16</v>
      </c>
      <c r="F48">
        <v>1</v>
      </c>
      <c r="H48">
        <v>1</v>
      </c>
      <c r="I48">
        <v>1</v>
      </c>
      <c r="J48">
        <v>2</v>
      </c>
      <c r="K48">
        <v>2</v>
      </c>
      <c r="L48">
        <v>2</v>
      </c>
      <c r="M48">
        <v>2</v>
      </c>
      <c r="N48">
        <v>2</v>
      </c>
      <c r="O48">
        <v>2</v>
      </c>
      <c r="P48">
        <v>1</v>
      </c>
      <c r="S48"/>
    </row>
    <row r="49" spans="1:19" x14ac:dyDescent="0.2">
      <c r="A49" t="s">
        <v>399</v>
      </c>
      <c r="B49" s="94" t="s">
        <v>402</v>
      </c>
      <c r="C49" t="s">
        <v>338</v>
      </c>
      <c r="D49" s="94" t="s">
        <v>288</v>
      </c>
      <c r="E49" s="180">
        <f t="shared" si="1"/>
        <v>14</v>
      </c>
      <c r="F49">
        <v>1</v>
      </c>
      <c r="H49">
        <v>1</v>
      </c>
      <c r="I49">
        <v>1</v>
      </c>
      <c r="J49">
        <v>1</v>
      </c>
      <c r="K49">
        <v>1</v>
      </c>
      <c r="L49">
        <v>2</v>
      </c>
      <c r="M49">
        <v>2</v>
      </c>
      <c r="N49">
        <v>2</v>
      </c>
      <c r="O49">
        <v>2</v>
      </c>
      <c r="P49">
        <v>1</v>
      </c>
      <c r="S49"/>
    </row>
    <row r="50" spans="1:19" x14ac:dyDescent="0.2">
      <c r="A50" t="s">
        <v>403</v>
      </c>
      <c r="B50" s="94" t="s">
        <v>457</v>
      </c>
      <c r="C50" t="s">
        <v>338</v>
      </c>
      <c r="D50" s="94" t="s">
        <v>288</v>
      </c>
      <c r="E50" s="180">
        <f t="shared" si="1"/>
        <v>14</v>
      </c>
      <c r="F50">
        <v>1</v>
      </c>
      <c r="H50">
        <v>1</v>
      </c>
      <c r="I50">
        <v>1</v>
      </c>
      <c r="J50">
        <v>1</v>
      </c>
      <c r="K50">
        <v>1</v>
      </c>
      <c r="L50">
        <v>2</v>
      </c>
      <c r="M50">
        <v>2</v>
      </c>
      <c r="N50">
        <v>2</v>
      </c>
      <c r="O50">
        <v>2</v>
      </c>
      <c r="P50">
        <v>1</v>
      </c>
      <c r="S50"/>
    </row>
    <row r="51" spans="1:19" x14ac:dyDescent="0.2">
      <c r="A51" t="s">
        <v>244</v>
      </c>
      <c r="B51" s="94" t="s">
        <v>28</v>
      </c>
      <c r="C51" t="s">
        <v>338</v>
      </c>
      <c r="D51" s="94" t="s">
        <v>288</v>
      </c>
      <c r="E51" s="180">
        <f t="shared" si="1"/>
        <v>6</v>
      </c>
      <c r="G51">
        <v>1</v>
      </c>
      <c r="I51">
        <v>1</v>
      </c>
      <c r="K51">
        <v>1</v>
      </c>
      <c r="M51">
        <v>1</v>
      </c>
      <c r="O51">
        <v>1</v>
      </c>
      <c r="Q51">
        <v>1</v>
      </c>
      <c r="R51" s="94" t="s">
        <v>452</v>
      </c>
      <c r="S51"/>
    </row>
    <row r="52" spans="1:19" x14ac:dyDescent="0.2">
      <c r="A52" t="s">
        <v>49</v>
      </c>
      <c r="B52" s="94" t="s">
        <v>184</v>
      </c>
      <c r="C52" t="s">
        <v>323</v>
      </c>
      <c r="D52" s="94" t="s">
        <v>275</v>
      </c>
      <c r="E52" s="180">
        <f t="shared" si="1"/>
        <v>14</v>
      </c>
      <c r="F52">
        <v>1</v>
      </c>
      <c r="H52">
        <v>1</v>
      </c>
      <c r="I52">
        <v>2</v>
      </c>
      <c r="J52">
        <v>2</v>
      </c>
      <c r="K52">
        <v>2</v>
      </c>
      <c r="L52">
        <v>2</v>
      </c>
      <c r="M52">
        <v>2</v>
      </c>
      <c r="N52">
        <v>1</v>
      </c>
      <c r="P52">
        <v>1</v>
      </c>
      <c r="S52"/>
    </row>
    <row r="53" spans="1:19" x14ac:dyDescent="0.2">
      <c r="A53" t="s">
        <v>254</v>
      </c>
      <c r="B53" s="94" t="s">
        <v>159</v>
      </c>
      <c r="C53" t="s">
        <v>323</v>
      </c>
      <c r="D53" s="94" t="s">
        <v>275</v>
      </c>
      <c r="E53" s="180">
        <f t="shared" si="1"/>
        <v>6</v>
      </c>
      <c r="F53">
        <v>1</v>
      </c>
      <c r="H53">
        <v>1</v>
      </c>
      <c r="J53">
        <v>1</v>
      </c>
      <c r="L53">
        <v>1</v>
      </c>
      <c r="N53">
        <v>1</v>
      </c>
      <c r="P53">
        <v>1</v>
      </c>
      <c r="R53" s="94" t="s">
        <v>452</v>
      </c>
      <c r="S53"/>
    </row>
    <row r="54" spans="1:19" x14ac:dyDescent="0.2">
      <c r="A54" t="s">
        <v>55</v>
      </c>
      <c r="B54" s="94" t="s">
        <v>424</v>
      </c>
      <c r="C54" t="s">
        <v>323</v>
      </c>
      <c r="D54" s="94" t="s">
        <v>275</v>
      </c>
      <c r="E54" s="180">
        <f t="shared" si="1"/>
        <v>18</v>
      </c>
      <c r="F54">
        <v>1</v>
      </c>
      <c r="G54">
        <v>1</v>
      </c>
      <c r="H54">
        <v>1</v>
      </c>
      <c r="I54">
        <v>1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1</v>
      </c>
      <c r="Q54">
        <v>1</v>
      </c>
      <c r="S54"/>
    </row>
    <row r="55" spans="1:19" x14ac:dyDescent="0.2">
      <c r="A55" t="s">
        <v>56</v>
      </c>
      <c r="B55" s="94" t="s">
        <v>57</v>
      </c>
      <c r="C55" t="s">
        <v>323</v>
      </c>
      <c r="D55" s="94" t="s">
        <v>275</v>
      </c>
      <c r="E55" s="180">
        <f t="shared" si="1"/>
        <v>24</v>
      </c>
      <c r="F55">
        <v>1</v>
      </c>
      <c r="G55">
        <v>1</v>
      </c>
      <c r="H55">
        <v>1</v>
      </c>
      <c r="I55">
        <v>1</v>
      </c>
      <c r="J55">
        <v>2</v>
      </c>
      <c r="K55">
        <v>2</v>
      </c>
      <c r="L55">
        <v>2</v>
      </c>
      <c r="M55">
        <v>3</v>
      </c>
      <c r="N55">
        <v>3</v>
      </c>
      <c r="O55">
        <v>3</v>
      </c>
      <c r="P55">
        <v>3</v>
      </c>
      <c r="Q55">
        <v>2</v>
      </c>
      <c r="S55"/>
    </row>
    <row r="56" spans="1:19" x14ac:dyDescent="0.2">
      <c r="A56" s="182" t="s">
        <v>45</v>
      </c>
      <c r="B56" s="94" t="s">
        <v>81</v>
      </c>
      <c r="C56" s="95" t="s">
        <v>329</v>
      </c>
      <c r="D56" s="94" t="s">
        <v>466</v>
      </c>
      <c r="E56" s="180">
        <f t="shared" si="1"/>
        <v>24</v>
      </c>
      <c r="F56">
        <v>1</v>
      </c>
      <c r="G56">
        <v>1</v>
      </c>
      <c r="H56">
        <v>1</v>
      </c>
      <c r="I56">
        <v>1</v>
      </c>
      <c r="J56">
        <v>2</v>
      </c>
      <c r="K56">
        <v>2</v>
      </c>
      <c r="L56">
        <v>2</v>
      </c>
      <c r="M56">
        <v>3</v>
      </c>
      <c r="N56">
        <v>3</v>
      </c>
      <c r="O56">
        <v>3</v>
      </c>
      <c r="P56">
        <v>3</v>
      </c>
      <c r="Q56">
        <v>2</v>
      </c>
      <c r="S56"/>
    </row>
    <row r="57" spans="1:19" x14ac:dyDescent="0.2">
      <c r="A57" s="185" t="s">
        <v>504</v>
      </c>
      <c r="B57" s="94" t="s">
        <v>505</v>
      </c>
      <c r="C57" t="s">
        <v>332</v>
      </c>
      <c r="D57" s="94" t="s">
        <v>284</v>
      </c>
      <c r="E57" s="180">
        <f t="shared" ref="E57" si="2">SUM(F57:Q57)</f>
        <v>24</v>
      </c>
      <c r="F57">
        <v>1</v>
      </c>
      <c r="G57">
        <v>1</v>
      </c>
      <c r="H57">
        <v>1</v>
      </c>
      <c r="I57">
        <v>1</v>
      </c>
      <c r="J57">
        <v>2</v>
      </c>
      <c r="K57">
        <v>2</v>
      </c>
      <c r="L57">
        <v>2</v>
      </c>
      <c r="M57">
        <v>3</v>
      </c>
      <c r="N57">
        <v>3</v>
      </c>
      <c r="O57">
        <v>3</v>
      </c>
      <c r="P57">
        <v>3</v>
      </c>
      <c r="Q57">
        <v>2</v>
      </c>
      <c r="S57"/>
    </row>
    <row r="58" spans="1:19" x14ac:dyDescent="0.2">
      <c r="A58" t="s">
        <v>200</v>
      </c>
      <c r="B58" s="94" t="s">
        <v>209</v>
      </c>
      <c r="C58" t="s">
        <v>332</v>
      </c>
      <c r="D58" s="94" t="s">
        <v>284</v>
      </c>
      <c r="E58" s="180">
        <f t="shared" si="1"/>
        <v>14</v>
      </c>
      <c r="F58">
        <v>1</v>
      </c>
      <c r="H58">
        <v>1</v>
      </c>
      <c r="I58">
        <v>1</v>
      </c>
      <c r="J58">
        <v>1</v>
      </c>
      <c r="K58">
        <v>1</v>
      </c>
      <c r="L58">
        <v>2</v>
      </c>
      <c r="M58">
        <v>2</v>
      </c>
      <c r="N58">
        <v>2</v>
      </c>
      <c r="O58">
        <v>2</v>
      </c>
      <c r="P58">
        <v>1</v>
      </c>
      <c r="S58"/>
    </row>
    <row r="59" spans="1:19" x14ac:dyDescent="0.2">
      <c r="A59" t="s">
        <v>385</v>
      </c>
      <c r="B59" s="94" t="s">
        <v>384</v>
      </c>
      <c r="C59" t="s">
        <v>386</v>
      </c>
      <c r="D59" s="94" t="s">
        <v>434</v>
      </c>
      <c r="E59" s="180">
        <f t="shared" si="1"/>
        <v>14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2</v>
      </c>
      <c r="M59">
        <v>2</v>
      </c>
      <c r="N59">
        <v>1</v>
      </c>
      <c r="O59">
        <v>1</v>
      </c>
      <c r="P59">
        <v>1</v>
      </c>
      <c r="Q59">
        <v>1</v>
      </c>
      <c r="S59"/>
    </row>
    <row r="60" spans="1:19" x14ac:dyDescent="0.2">
      <c r="A60" t="s">
        <v>388</v>
      </c>
      <c r="B60" s="94" t="s">
        <v>387</v>
      </c>
      <c r="C60" t="s">
        <v>386</v>
      </c>
      <c r="D60" s="94" t="s">
        <v>434</v>
      </c>
      <c r="E60" s="180">
        <f t="shared" si="1"/>
        <v>14</v>
      </c>
      <c r="F60">
        <v>1</v>
      </c>
      <c r="H60">
        <v>1</v>
      </c>
      <c r="J60">
        <v>1</v>
      </c>
      <c r="K60">
        <v>2</v>
      </c>
      <c r="L60">
        <v>2</v>
      </c>
      <c r="M60">
        <v>2</v>
      </c>
      <c r="N60">
        <v>2</v>
      </c>
      <c r="O60">
        <v>2</v>
      </c>
      <c r="P60">
        <v>1</v>
      </c>
      <c r="S60"/>
    </row>
    <row r="61" spans="1:19" x14ac:dyDescent="0.2">
      <c r="A61" t="s">
        <v>390</v>
      </c>
      <c r="B61" s="94" t="s">
        <v>389</v>
      </c>
      <c r="C61" t="s">
        <v>386</v>
      </c>
      <c r="D61" s="94" t="s">
        <v>434</v>
      </c>
      <c r="E61" s="180">
        <f t="shared" si="1"/>
        <v>14</v>
      </c>
      <c r="F61">
        <v>1</v>
      </c>
      <c r="H61">
        <v>1</v>
      </c>
      <c r="J61">
        <v>1</v>
      </c>
      <c r="K61">
        <v>2</v>
      </c>
      <c r="L61">
        <v>2</v>
      </c>
      <c r="M61">
        <v>2</v>
      </c>
      <c r="N61">
        <v>2</v>
      </c>
      <c r="O61">
        <v>2</v>
      </c>
      <c r="P61">
        <v>1</v>
      </c>
      <c r="S61"/>
    </row>
    <row r="62" spans="1:19" x14ac:dyDescent="0.2">
      <c r="A62" t="s">
        <v>50</v>
      </c>
      <c r="B62" s="94" t="s">
        <v>83</v>
      </c>
      <c r="C62" t="s">
        <v>355</v>
      </c>
      <c r="D62" s="94" t="s">
        <v>289</v>
      </c>
      <c r="E62" s="180">
        <f t="shared" si="1"/>
        <v>24</v>
      </c>
      <c r="F62">
        <v>2</v>
      </c>
      <c r="G62">
        <v>1</v>
      </c>
      <c r="H62">
        <v>1</v>
      </c>
      <c r="I62">
        <v>1</v>
      </c>
      <c r="J62">
        <v>1</v>
      </c>
      <c r="K62">
        <v>2</v>
      </c>
      <c r="L62">
        <v>2</v>
      </c>
      <c r="M62">
        <v>3</v>
      </c>
      <c r="N62">
        <v>3</v>
      </c>
      <c r="O62">
        <v>3</v>
      </c>
      <c r="P62">
        <v>3</v>
      </c>
      <c r="Q62">
        <v>2</v>
      </c>
      <c r="S62"/>
    </row>
    <row r="63" spans="1:19" x14ac:dyDescent="0.2">
      <c r="A63" t="s">
        <v>51</v>
      </c>
      <c r="B63" s="94" t="s">
        <v>428</v>
      </c>
      <c r="C63" t="s">
        <v>355</v>
      </c>
      <c r="D63" s="94" t="s">
        <v>289</v>
      </c>
      <c r="E63" s="180">
        <f t="shared" si="1"/>
        <v>18</v>
      </c>
      <c r="F63">
        <v>1</v>
      </c>
      <c r="G63">
        <v>1</v>
      </c>
      <c r="H63">
        <v>1</v>
      </c>
      <c r="I63">
        <v>2</v>
      </c>
      <c r="J63">
        <v>2</v>
      </c>
      <c r="K63">
        <v>2</v>
      </c>
      <c r="L63">
        <v>2</v>
      </c>
      <c r="M63">
        <v>2</v>
      </c>
      <c r="N63">
        <v>2</v>
      </c>
      <c r="O63">
        <v>1</v>
      </c>
      <c r="P63">
        <v>1</v>
      </c>
      <c r="Q63">
        <v>1</v>
      </c>
      <c r="S63"/>
    </row>
    <row r="64" spans="1:19" x14ac:dyDescent="0.2">
      <c r="A64" t="s">
        <v>394</v>
      </c>
      <c r="B64" s="94" t="s">
        <v>393</v>
      </c>
      <c r="C64" t="s">
        <v>355</v>
      </c>
      <c r="D64" s="94" t="s">
        <v>289</v>
      </c>
      <c r="E64" s="180">
        <f t="shared" si="1"/>
        <v>14</v>
      </c>
      <c r="F64">
        <v>1</v>
      </c>
      <c r="H64">
        <v>1</v>
      </c>
      <c r="I64">
        <v>1</v>
      </c>
      <c r="J64">
        <v>1</v>
      </c>
      <c r="K64">
        <v>2</v>
      </c>
      <c r="L64">
        <v>2</v>
      </c>
      <c r="M64">
        <v>2</v>
      </c>
      <c r="N64">
        <v>2</v>
      </c>
      <c r="O64">
        <v>1</v>
      </c>
      <c r="P64">
        <v>1</v>
      </c>
      <c r="S64"/>
    </row>
    <row r="65" spans="1:19" x14ac:dyDescent="0.2">
      <c r="A65" t="s">
        <v>185</v>
      </c>
      <c r="B65" s="94" t="s">
        <v>186</v>
      </c>
      <c r="C65" t="s">
        <v>325</v>
      </c>
      <c r="D65" s="94" t="s">
        <v>277</v>
      </c>
      <c r="E65" s="180">
        <f t="shared" si="1"/>
        <v>24</v>
      </c>
      <c r="F65">
        <v>2</v>
      </c>
      <c r="G65">
        <v>2</v>
      </c>
      <c r="H65">
        <v>2</v>
      </c>
      <c r="I65">
        <v>2</v>
      </c>
      <c r="J65">
        <v>2</v>
      </c>
      <c r="K65">
        <v>2</v>
      </c>
      <c r="L65">
        <v>2</v>
      </c>
      <c r="M65">
        <v>2</v>
      </c>
      <c r="N65">
        <v>2</v>
      </c>
      <c r="O65">
        <v>2</v>
      </c>
      <c r="P65">
        <v>2</v>
      </c>
      <c r="Q65">
        <v>2</v>
      </c>
      <c r="S65"/>
    </row>
    <row r="66" spans="1:19" x14ac:dyDescent="0.2">
      <c r="A66" t="s">
        <v>247</v>
      </c>
      <c r="B66" s="94" t="s">
        <v>248</v>
      </c>
      <c r="C66" t="s">
        <v>325</v>
      </c>
      <c r="D66" s="94" t="s">
        <v>277</v>
      </c>
      <c r="E66" s="180">
        <f t="shared" si="1"/>
        <v>18</v>
      </c>
      <c r="F66">
        <v>1</v>
      </c>
      <c r="G66">
        <v>2</v>
      </c>
      <c r="H66">
        <v>1</v>
      </c>
      <c r="I66">
        <v>2</v>
      </c>
      <c r="J66">
        <v>1</v>
      </c>
      <c r="K66">
        <v>2</v>
      </c>
      <c r="L66">
        <v>1</v>
      </c>
      <c r="M66">
        <v>2</v>
      </c>
      <c r="N66">
        <v>1</v>
      </c>
      <c r="O66">
        <v>2</v>
      </c>
      <c r="P66">
        <v>1</v>
      </c>
      <c r="Q66">
        <v>2</v>
      </c>
      <c r="S66"/>
    </row>
    <row r="67" spans="1:19" x14ac:dyDescent="0.2">
      <c r="A67" t="s">
        <v>249</v>
      </c>
      <c r="B67" s="94" t="s">
        <v>75</v>
      </c>
      <c r="C67" t="s">
        <v>325</v>
      </c>
      <c r="D67" s="94" t="s">
        <v>277</v>
      </c>
      <c r="E67" s="180">
        <f t="shared" ref="E67:E98" si="3">SUM(F67:Q67)</f>
        <v>24</v>
      </c>
      <c r="F67">
        <v>2</v>
      </c>
      <c r="G67">
        <v>2</v>
      </c>
      <c r="H67">
        <v>2</v>
      </c>
      <c r="I67">
        <v>2</v>
      </c>
      <c r="J67">
        <v>2</v>
      </c>
      <c r="K67">
        <v>2</v>
      </c>
      <c r="L67">
        <v>2</v>
      </c>
      <c r="M67">
        <v>2</v>
      </c>
      <c r="N67">
        <v>2</v>
      </c>
      <c r="O67">
        <v>2</v>
      </c>
      <c r="P67">
        <v>2</v>
      </c>
      <c r="Q67">
        <v>2</v>
      </c>
      <c r="S67"/>
    </row>
    <row r="68" spans="1:19" x14ac:dyDescent="0.2">
      <c r="A68" t="s">
        <v>310</v>
      </c>
      <c r="B68" s="94" t="s">
        <v>311</v>
      </c>
      <c r="C68" t="s">
        <v>351</v>
      </c>
      <c r="D68" s="94" t="s">
        <v>454</v>
      </c>
      <c r="E68" s="180">
        <f t="shared" si="3"/>
        <v>14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2</v>
      </c>
      <c r="M68">
        <v>2</v>
      </c>
      <c r="N68">
        <v>1</v>
      </c>
      <c r="O68">
        <v>1</v>
      </c>
      <c r="P68">
        <v>1</v>
      </c>
      <c r="Q68">
        <v>1</v>
      </c>
      <c r="S68"/>
    </row>
    <row r="69" spans="1:19" x14ac:dyDescent="0.2">
      <c r="A69" t="s">
        <v>173</v>
      </c>
      <c r="B69" s="94" t="s">
        <v>174</v>
      </c>
      <c r="C69" s="95" t="s">
        <v>335</v>
      </c>
      <c r="D69" s="94" t="s">
        <v>286</v>
      </c>
      <c r="E69" s="180">
        <f t="shared" si="3"/>
        <v>6</v>
      </c>
      <c r="F69">
        <v>1</v>
      </c>
      <c r="H69">
        <v>1</v>
      </c>
      <c r="J69">
        <v>1</v>
      </c>
      <c r="L69">
        <v>1</v>
      </c>
      <c r="N69">
        <v>1</v>
      </c>
      <c r="P69">
        <v>1</v>
      </c>
      <c r="R69" s="94" t="s">
        <v>452</v>
      </c>
      <c r="S69"/>
    </row>
    <row r="70" spans="1:19" x14ac:dyDescent="0.2">
      <c r="A70" t="s">
        <v>175</v>
      </c>
      <c r="B70" s="94" t="s">
        <v>176</v>
      </c>
      <c r="C70" s="95" t="s">
        <v>335</v>
      </c>
      <c r="D70" s="94" t="s">
        <v>286</v>
      </c>
      <c r="E70" s="180">
        <f t="shared" si="3"/>
        <v>24</v>
      </c>
      <c r="F70">
        <v>1</v>
      </c>
      <c r="G70">
        <v>1</v>
      </c>
      <c r="H70">
        <v>1</v>
      </c>
      <c r="I70">
        <v>1</v>
      </c>
      <c r="J70">
        <v>2</v>
      </c>
      <c r="K70">
        <v>2</v>
      </c>
      <c r="L70">
        <v>2</v>
      </c>
      <c r="M70">
        <v>3</v>
      </c>
      <c r="N70">
        <v>3</v>
      </c>
      <c r="O70">
        <v>3</v>
      </c>
      <c r="P70">
        <v>3</v>
      </c>
      <c r="Q70">
        <v>2</v>
      </c>
      <c r="S70"/>
    </row>
    <row r="71" spans="1:19" x14ac:dyDescent="0.2">
      <c r="A71" t="s">
        <v>179</v>
      </c>
      <c r="B71" s="94" t="s">
        <v>27</v>
      </c>
      <c r="C71" s="95" t="s">
        <v>335</v>
      </c>
      <c r="D71" s="94" t="s">
        <v>286</v>
      </c>
      <c r="E71" s="180">
        <f t="shared" si="3"/>
        <v>18</v>
      </c>
      <c r="F71">
        <v>1</v>
      </c>
      <c r="G71">
        <v>1</v>
      </c>
      <c r="H71">
        <v>1</v>
      </c>
      <c r="I71">
        <v>1</v>
      </c>
      <c r="J71">
        <v>1</v>
      </c>
      <c r="K71">
        <v>2</v>
      </c>
      <c r="L71">
        <v>2</v>
      </c>
      <c r="M71">
        <v>2</v>
      </c>
      <c r="N71">
        <v>2</v>
      </c>
      <c r="O71">
        <v>2</v>
      </c>
      <c r="P71">
        <v>2</v>
      </c>
      <c r="Q71">
        <v>1</v>
      </c>
      <c r="S71"/>
    </row>
    <row r="72" spans="1:19" x14ac:dyDescent="0.2">
      <c r="A72" t="s">
        <v>177</v>
      </c>
      <c r="B72" s="94" t="s">
        <v>178</v>
      </c>
      <c r="C72" s="95" t="s">
        <v>335</v>
      </c>
      <c r="D72" s="94" t="s">
        <v>286</v>
      </c>
      <c r="E72" s="180">
        <f t="shared" si="3"/>
        <v>14</v>
      </c>
      <c r="F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2</v>
      </c>
      <c r="N72">
        <v>2</v>
      </c>
      <c r="O72">
        <v>2</v>
      </c>
      <c r="P72">
        <v>2</v>
      </c>
      <c r="S72"/>
    </row>
    <row r="73" spans="1:19" x14ac:dyDescent="0.2">
      <c r="A73" t="s">
        <v>39</v>
      </c>
      <c r="B73" s="94" t="s">
        <v>40</v>
      </c>
      <c r="C73" t="s">
        <v>321</v>
      </c>
      <c r="D73" s="94" t="s">
        <v>453</v>
      </c>
      <c r="E73" s="180">
        <f t="shared" si="3"/>
        <v>14</v>
      </c>
      <c r="F73">
        <v>1</v>
      </c>
      <c r="H73">
        <v>1</v>
      </c>
      <c r="I73">
        <v>1</v>
      </c>
      <c r="J73">
        <v>2</v>
      </c>
      <c r="K73">
        <v>2</v>
      </c>
      <c r="L73">
        <v>2</v>
      </c>
      <c r="M73">
        <v>2</v>
      </c>
      <c r="N73">
        <v>1</v>
      </c>
      <c r="O73">
        <v>1</v>
      </c>
      <c r="P73">
        <v>1</v>
      </c>
      <c r="S73"/>
    </row>
    <row r="74" spans="1:19" x14ac:dyDescent="0.2">
      <c r="A74" t="s">
        <v>59</v>
      </c>
      <c r="B74" s="94" t="s">
        <v>89</v>
      </c>
      <c r="C74" t="s">
        <v>348</v>
      </c>
      <c r="D74" s="94" t="s">
        <v>295</v>
      </c>
      <c r="E74" s="180">
        <f t="shared" si="3"/>
        <v>6</v>
      </c>
      <c r="F74">
        <v>1</v>
      </c>
      <c r="H74">
        <v>1</v>
      </c>
      <c r="J74">
        <v>1</v>
      </c>
      <c r="L74">
        <v>1</v>
      </c>
      <c r="N74">
        <v>1</v>
      </c>
      <c r="P74">
        <v>1</v>
      </c>
      <c r="R74" s="94" t="s">
        <v>452</v>
      </c>
      <c r="S74"/>
    </row>
    <row r="75" spans="1:19" x14ac:dyDescent="0.2">
      <c r="A75" t="s">
        <v>60</v>
      </c>
      <c r="B75" s="94" t="s">
        <v>61</v>
      </c>
      <c r="C75" t="s">
        <v>348</v>
      </c>
      <c r="D75" s="94" t="s">
        <v>295</v>
      </c>
      <c r="E75" s="180">
        <f t="shared" si="3"/>
        <v>14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2</v>
      </c>
      <c r="P75">
        <v>2</v>
      </c>
      <c r="Q75">
        <v>1</v>
      </c>
      <c r="S75"/>
    </row>
    <row r="76" spans="1:19" x14ac:dyDescent="0.2">
      <c r="A76" s="181" t="s">
        <v>306</v>
      </c>
      <c r="B76" s="94" t="s">
        <v>307</v>
      </c>
      <c r="C76" t="s">
        <v>343</v>
      </c>
      <c r="D76" s="94" t="s">
        <v>294</v>
      </c>
      <c r="E76" s="180">
        <f t="shared" si="3"/>
        <v>18</v>
      </c>
      <c r="F76">
        <v>1</v>
      </c>
      <c r="G76">
        <v>2</v>
      </c>
      <c r="H76">
        <v>2</v>
      </c>
      <c r="I76">
        <v>2</v>
      </c>
      <c r="J76">
        <v>2</v>
      </c>
      <c r="K76">
        <v>2</v>
      </c>
      <c r="L76">
        <v>2</v>
      </c>
      <c r="M76">
        <v>1</v>
      </c>
      <c r="N76">
        <v>1</v>
      </c>
      <c r="O76">
        <v>1</v>
      </c>
      <c r="P76">
        <v>1</v>
      </c>
      <c r="Q76">
        <v>1</v>
      </c>
      <c r="S76"/>
    </row>
    <row r="77" spans="1:19" x14ac:dyDescent="0.2">
      <c r="A77" t="s">
        <v>43</v>
      </c>
      <c r="B77" s="94" t="s">
        <v>44</v>
      </c>
      <c r="C77" t="s">
        <v>322</v>
      </c>
      <c r="D77" s="94" t="s">
        <v>274</v>
      </c>
      <c r="E77" s="180">
        <f t="shared" si="3"/>
        <v>24</v>
      </c>
      <c r="F77">
        <v>1</v>
      </c>
      <c r="G77">
        <v>1</v>
      </c>
      <c r="H77">
        <v>1</v>
      </c>
      <c r="I77">
        <v>1</v>
      </c>
      <c r="J77">
        <v>2</v>
      </c>
      <c r="K77">
        <v>2</v>
      </c>
      <c r="L77">
        <v>2</v>
      </c>
      <c r="M77">
        <v>3</v>
      </c>
      <c r="N77">
        <v>3</v>
      </c>
      <c r="O77">
        <v>3</v>
      </c>
      <c r="P77">
        <v>3</v>
      </c>
      <c r="Q77">
        <v>2</v>
      </c>
      <c r="S77"/>
    </row>
    <row r="78" spans="1:19" x14ac:dyDescent="0.2">
      <c r="A78" t="s">
        <v>359</v>
      </c>
      <c r="B78" s="94" t="s">
        <v>358</v>
      </c>
      <c r="C78" t="s">
        <v>322</v>
      </c>
      <c r="D78" s="94" t="s">
        <v>274</v>
      </c>
      <c r="E78" s="180">
        <f t="shared" si="3"/>
        <v>14</v>
      </c>
      <c r="F78">
        <v>1</v>
      </c>
      <c r="H78">
        <v>1</v>
      </c>
      <c r="I78">
        <v>1</v>
      </c>
      <c r="J78">
        <v>2</v>
      </c>
      <c r="K78">
        <v>2</v>
      </c>
      <c r="L78">
        <v>2</v>
      </c>
      <c r="M78">
        <v>2</v>
      </c>
      <c r="N78">
        <v>1</v>
      </c>
      <c r="O78">
        <v>1</v>
      </c>
      <c r="P78">
        <v>1</v>
      </c>
      <c r="S78"/>
    </row>
    <row r="79" spans="1:19" x14ac:dyDescent="0.2">
      <c r="A79" t="s">
        <v>431</v>
      </c>
      <c r="B79" s="94" t="s">
        <v>425</v>
      </c>
      <c r="C79" t="s">
        <v>322</v>
      </c>
      <c r="D79" s="94" t="s">
        <v>274</v>
      </c>
      <c r="E79" s="180">
        <f t="shared" si="3"/>
        <v>14</v>
      </c>
      <c r="F79">
        <v>1</v>
      </c>
      <c r="H79">
        <v>1</v>
      </c>
      <c r="I79">
        <v>1</v>
      </c>
      <c r="J79">
        <v>2</v>
      </c>
      <c r="K79">
        <v>2</v>
      </c>
      <c r="L79">
        <v>2</v>
      </c>
      <c r="M79">
        <v>2</v>
      </c>
      <c r="N79">
        <v>1</v>
      </c>
      <c r="O79">
        <v>1</v>
      </c>
      <c r="P79">
        <v>1</v>
      </c>
      <c r="S79"/>
    </row>
    <row r="80" spans="1:19" x14ac:dyDescent="0.2">
      <c r="A80" t="s">
        <v>46</v>
      </c>
      <c r="B80" s="94" t="s">
        <v>82</v>
      </c>
      <c r="C80" t="s">
        <v>330</v>
      </c>
      <c r="D80" s="94" t="s">
        <v>282</v>
      </c>
      <c r="E80" s="180">
        <f t="shared" si="3"/>
        <v>18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3</v>
      </c>
      <c r="N80">
        <v>3</v>
      </c>
      <c r="O80">
        <v>2</v>
      </c>
      <c r="P80">
        <v>2</v>
      </c>
      <c r="Q80">
        <v>1</v>
      </c>
      <c r="S80"/>
    </row>
    <row r="81" spans="1:19" x14ac:dyDescent="0.2">
      <c r="A81" t="s">
        <v>316</v>
      </c>
      <c r="B81" s="94" t="s">
        <v>317</v>
      </c>
      <c r="C81" t="s">
        <v>350</v>
      </c>
      <c r="D81" s="94" t="s">
        <v>437</v>
      </c>
      <c r="E81" s="180">
        <f t="shared" si="3"/>
        <v>18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3</v>
      </c>
      <c r="N81">
        <v>3</v>
      </c>
      <c r="O81">
        <v>2</v>
      </c>
      <c r="P81">
        <v>2</v>
      </c>
      <c r="Q81">
        <v>1</v>
      </c>
      <c r="S81"/>
    </row>
    <row r="82" spans="1:19" x14ac:dyDescent="0.2">
      <c r="A82" t="s">
        <v>136</v>
      </c>
      <c r="B82" s="94" t="s">
        <v>77</v>
      </c>
      <c r="C82" t="s">
        <v>345</v>
      </c>
      <c r="D82" s="94" t="s">
        <v>298</v>
      </c>
      <c r="E82" s="180">
        <f t="shared" si="3"/>
        <v>24</v>
      </c>
      <c r="F82">
        <v>2</v>
      </c>
      <c r="G82">
        <v>2</v>
      </c>
      <c r="H82">
        <v>2</v>
      </c>
      <c r="I82">
        <v>2</v>
      </c>
      <c r="J82">
        <v>2</v>
      </c>
      <c r="K82">
        <v>2</v>
      </c>
      <c r="L82">
        <v>2</v>
      </c>
      <c r="M82">
        <v>2</v>
      </c>
      <c r="N82">
        <v>2</v>
      </c>
      <c r="O82">
        <v>2</v>
      </c>
      <c r="P82">
        <v>2</v>
      </c>
      <c r="Q82">
        <v>2</v>
      </c>
      <c r="S82"/>
    </row>
    <row r="83" spans="1:19" x14ac:dyDescent="0.2">
      <c r="A83" t="s">
        <v>188</v>
      </c>
      <c r="B83" s="94" t="s">
        <v>299</v>
      </c>
      <c r="C83" t="s">
        <v>345</v>
      </c>
      <c r="D83" s="94" t="s">
        <v>298</v>
      </c>
      <c r="E83" s="180">
        <f t="shared" si="3"/>
        <v>6</v>
      </c>
      <c r="G83">
        <v>1</v>
      </c>
      <c r="I83">
        <v>1</v>
      </c>
      <c r="K83">
        <v>1</v>
      </c>
      <c r="M83">
        <v>1</v>
      </c>
      <c r="O83">
        <v>1</v>
      </c>
      <c r="Q83">
        <v>1</v>
      </c>
      <c r="R83" s="94" t="s">
        <v>452</v>
      </c>
      <c r="S83"/>
    </row>
    <row r="84" spans="1:19" x14ac:dyDescent="0.2">
      <c r="A84" t="s">
        <v>137</v>
      </c>
      <c r="B84" s="94" t="s">
        <v>139</v>
      </c>
      <c r="C84" t="s">
        <v>345</v>
      </c>
      <c r="D84" s="94" t="s">
        <v>298</v>
      </c>
      <c r="E84" s="180">
        <f t="shared" si="3"/>
        <v>24</v>
      </c>
      <c r="F84">
        <v>2</v>
      </c>
      <c r="G84">
        <v>2</v>
      </c>
      <c r="H84">
        <v>2</v>
      </c>
      <c r="I84">
        <v>2</v>
      </c>
      <c r="J84">
        <v>2</v>
      </c>
      <c r="K84">
        <v>2</v>
      </c>
      <c r="L84">
        <v>2</v>
      </c>
      <c r="M84">
        <v>2</v>
      </c>
      <c r="N84">
        <v>2</v>
      </c>
      <c r="O84">
        <v>2</v>
      </c>
      <c r="P84">
        <v>2</v>
      </c>
      <c r="Q84">
        <v>2</v>
      </c>
      <c r="S84"/>
    </row>
    <row r="85" spans="1:19" x14ac:dyDescent="0.2">
      <c r="A85" t="s">
        <v>140</v>
      </c>
      <c r="B85" s="94" t="s">
        <v>141</v>
      </c>
      <c r="C85" t="s">
        <v>345</v>
      </c>
      <c r="D85" s="94" t="s">
        <v>298</v>
      </c>
      <c r="E85" s="180">
        <f t="shared" si="3"/>
        <v>18</v>
      </c>
      <c r="F85">
        <v>1</v>
      </c>
      <c r="G85">
        <v>2</v>
      </c>
      <c r="H85">
        <v>2</v>
      </c>
      <c r="I85">
        <v>2</v>
      </c>
      <c r="J85">
        <v>1</v>
      </c>
      <c r="K85">
        <v>2</v>
      </c>
      <c r="L85">
        <v>1</v>
      </c>
      <c r="M85">
        <v>2</v>
      </c>
      <c r="N85">
        <v>1</v>
      </c>
      <c r="O85">
        <v>2</v>
      </c>
      <c r="P85">
        <v>1</v>
      </c>
      <c r="Q85">
        <v>1</v>
      </c>
      <c r="S85"/>
    </row>
    <row r="86" spans="1:19" x14ac:dyDescent="0.2">
      <c r="A86" t="s">
        <v>414</v>
      </c>
      <c r="B86" s="94" t="s">
        <v>413</v>
      </c>
      <c r="C86" t="s">
        <v>345</v>
      </c>
      <c r="D86" s="94" t="s">
        <v>298</v>
      </c>
      <c r="E86" s="180">
        <f t="shared" si="3"/>
        <v>12</v>
      </c>
      <c r="F86">
        <v>1</v>
      </c>
      <c r="H86">
        <v>2</v>
      </c>
      <c r="I86">
        <v>2</v>
      </c>
      <c r="J86">
        <v>2</v>
      </c>
      <c r="K86">
        <v>1</v>
      </c>
      <c r="L86">
        <v>1</v>
      </c>
      <c r="M86">
        <v>1</v>
      </c>
      <c r="N86">
        <v>1</v>
      </c>
      <c r="P86">
        <v>1</v>
      </c>
      <c r="S86"/>
    </row>
    <row r="87" spans="1:19" x14ac:dyDescent="0.2">
      <c r="A87" t="s">
        <v>69</v>
      </c>
      <c r="B87" s="94" t="s">
        <v>70</v>
      </c>
      <c r="C87" t="s">
        <v>327</v>
      </c>
      <c r="D87" s="94" t="s">
        <v>280</v>
      </c>
      <c r="E87" s="180">
        <f t="shared" si="3"/>
        <v>6</v>
      </c>
      <c r="F87">
        <v>1</v>
      </c>
      <c r="H87">
        <v>1</v>
      </c>
      <c r="J87">
        <v>1</v>
      </c>
      <c r="L87">
        <v>1</v>
      </c>
      <c r="N87">
        <v>1</v>
      </c>
      <c r="P87">
        <v>1</v>
      </c>
      <c r="R87" s="94" t="s">
        <v>452</v>
      </c>
      <c r="S87"/>
    </row>
    <row r="88" spans="1:19" x14ac:dyDescent="0.2">
      <c r="A88" t="s">
        <v>71</v>
      </c>
      <c r="B88" s="94" t="s">
        <v>72</v>
      </c>
      <c r="C88" t="s">
        <v>327</v>
      </c>
      <c r="D88" s="94" t="s">
        <v>280</v>
      </c>
      <c r="E88" s="180">
        <f t="shared" si="3"/>
        <v>18</v>
      </c>
      <c r="F88">
        <v>1</v>
      </c>
      <c r="G88">
        <v>2</v>
      </c>
      <c r="H88">
        <v>1</v>
      </c>
      <c r="I88">
        <v>2</v>
      </c>
      <c r="J88">
        <v>1</v>
      </c>
      <c r="K88">
        <v>2</v>
      </c>
      <c r="L88">
        <v>1</v>
      </c>
      <c r="M88">
        <v>2</v>
      </c>
      <c r="N88">
        <v>1</v>
      </c>
      <c r="O88">
        <v>2</v>
      </c>
      <c r="P88">
        <v>1</v>
      </c>
      <c r="Q88">
        <v>2</v>
      </c>
      <c r="S88"/>
    </row>
    <row r="89" spans="1:19" x14ac:dyDescent="0.2">
      <c r="A89" t="s">
        <v>195</v>
      </c>
      <c r="B89" s="94" t="s">
        <v>197</v>
      </c>
      <c r="C89" t="s">
        <v>340</v>
      </c>
      <c r="D89" s="94" t="s">
        <v>291</v>
      </c>
      <c r="E89" s="180">
        <f t="shared" si="3"/>
        <v>24</v>
      </c>
      <c r="F89">
        <v>2</v>
      </c>
      <c r="G89">
        <v>2</v>
      </c>
      <c r="H89">
        <v>2</v>
      </c>
      <c r="I89">
        <v>2</v>
      </c>
      <c r="J89">
        <v>2</v>
      </c>
      <c r="K89">
        <v>2</v>
      </c>
      <c r="L89">
        <v>2</v>
      </c>
      <c r="M89">
        <v>2</v>
      </c>
      <c r="N89">
        <v>2</v>
      </c>
      <c r="O89">
        <v>2</v>
      </c>
      <c r="P89">
        <v>2</v>
      </c>
      <c r="Q89">
        <v>2</v>
      </c>
      <c r="S89"/>
    </row>
    <row r="90" spans="1:19" x14ac:dyDescent="0.2">
      <c r="A90" t="s">
        <v>196</v>
      </c>
      <c r="B90" s="94" t="s">
        <v>198</v>
      </c>
      <c r="C90" t="s">
        <v>340</v>
      </c>
      <c r="D90" s="94" t="s">
        <v>291</v>
      </c>
      <c r="E90" s="180">
        <f t="shared" si="3"/>
        <v>18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2</v>
      </c>
      <c r="M90">
        <v>2</v>
      </c>
      <c r="N90">
        <v>2</v>
      </c>
      <c r="O90">
        <v>2</v>
      </c>
      <c r="P90">
        <v>2</v>
      </c>
      <c r="Q90">
        <v>2</v>
      </c>
      <c r="S90"/>
    </row>
    <row r="91" spans="1:19" x14ac:dyDescent="0.2">
      <c r="A91" t="s">
        <v>405</v>
      </c>
      <c r="B91" s="94" t="s">
        <v>406</v>
      </c>
      <c r="C91" t="s">
        <v>340</v>
      </c>
      <c r="D91" s="94" t="s">
        <v>458</v>
      </c>
      <c r="E91" s="180">
        <f t="shared" si="3"/>
        <v>14</v>
      </c>
      <c r="F91">
        <v>1</v>
      </c>
      <c r="H91">
        <v>1</v>
      </c>
      <c r="I91">
        <v>1</v>
      </c>
      <c r="J91">
        <v>1</v>
      </c>
      <c r="K91">
        <v>1</v>
      </c>
      <c r="L91">
        <v>2</v>
      </c>
      <c r="M91">
        <v>2</v>
      </c>
      <c r="N91">
        <v>2</v>
      </c>
      <c r="O91">
        <v>2</v>
      </c>
      <c r="P91">
        <v>1</v>
      </c>
      <c r="S91"/>
    </row>
    <row r="92" spans="1:19" x14ac:dyDescent="0.2">
      <c r="A92" t="s">
        <v>203</v>
      </c>
      <c r="B92" s="94" t="s">
        <v>208</v>
      </c>
      <c r="C92" t="s">
        <v>340</v>
      </c>
      <c r="D92" s="94" t="s">
        <v>291</v>
      </c>
      <c r="E92" s="180">
        <f t="shared" si="3"/>
        <v>6</v>
      </c>
      <c r="F92">
        <v>1</v>
      </c>
      <c r="H92">
        <v>1</v>
      </c>
      <c r="J92">
        <v>1</v>
      </c>
      <c r="L92">
        <v>1</v>
      </c>
      <c r="N92">
        <v>1</v>
      </c>
      <c r="P92">
        <v>1</v>
      </c>
      <c r="R92" s="94" t="s">
        <v>452</v>
      </c>
      <c r="S92"/>
    </row>
    <row r="93" spans="1:19" x14ac:dyDescent="0.2">
      <c r="A93" t="s">
        <v>409</v>
      </c>
      <c r="B93" s="94" t="s">
        <v>408</v>
      </c>
      <c r="C93" t="s">
        <v>340</v>
      </c>
      <c r="D93" s="94" t="s">
        <v>459</v>
      </c>
      <c r="E93" s="180">
        <f t="shared" si="3"/>
        <v>12</v>
      </c>
      <c r="F93">
        <v>1</v>
      </c>
      <c r="G93">
        <v>1</v>
      </c>
      <c r="H93">
        <v>1</v>
      </c>
      <c r="J93">
        <v>1</v>
      </c>
      <c r="L93">
        <v>1</v>
      </c>
      <c r="N93">
        <v>1</v>
      </c>
      <c r="O93">
        <v>2</v>
      </c>
      <c r="P93">
        <v>2</v>
      </c>
      <c r="Q93">
        <v>2</v>
      </c>
      <c r="S93"/>
    </row>
    <row r="94" spans="1:19" x14ac:dyDescent="0.2">
      <c r="A94" t="s">
        <v>212</v>
      </c>
      <c r="B94" s="94" t="s">
        <v>213</v>
      </c>
      <c r="C94" t="s">
        <v>342</v>
      </c>
      <c r="D94" s="94" t="s">
        <v>293</v>
      </c>
      <c r="E94" s="180">
        <f t="shared" si="3"/>
        <v>24</v>
      </c>
      <c r="F94">
        <v>2</v>
      </c>
      <c r="G94">
        <v>2</v>
      </c>
      <c r="H94">
        <v>2</v>
      </c>
      <c r="I94">
        <v>2</v>
      </c>
      <c r="J94">
        <v>2</v>
      </c>
      <c r="K94">
        <v>2</v>
      </c>
      <c r="L94">
        <v>2</v>
      </c>
      <c r="M94">
        <v>2</v>
      </c>
      <c r="N94">
        <v>2</v>
      </c>
      <c r="O94">
        <v>2</v>
      </c>
      <c r="P94">
        <v>2</v>
      </c>
      <c r="Q94">
        <v>2</v>
      </c>
      <c r="S94"/>
    </row>
    <row r="95" spans="1:19" x14ac:dyDescent="0.2">
      <c r="A95" t="s">
        <v>214</v>
      </c>
      <c r="B95" s="94" t="s">
        <v>215</v>
      </c>
      <c r="C95" t="s">
        <v>342</v>
      </c>
      <c r="D95" s="94" t="s">
        <v>293</v>
      </c>
      <c r="E95" s="180">
        <f t="shared" si="3"/>
        <v>18</v>
      </c>
      <c r="F95">
        <v>1</v>
      </c>
      <c r="G95">
        <v>1</v>
      </c>
      <c r="H95">
        <v>1</v>
      </c>
      <c r="I95">
        <v>1</v>
      </c>
      <c r="J95">
        <v>1</v>
      </c>
      <c r="K95">
        <v>2</v>
      </c>
      <c r="L95">
        <v>2</v>
      </c>
      <c r="M95">
        <v>2</v>
      </c>
      <c r="N95">
        <v>2</v>
      </c>
      <c r="O95">
        <v>2</v>
      </c>
      <c r="P95">
        <v>2</v>
      </c>
      <c r="Q95">
        <v>1</v>
      </c>
      <c r="S95"/>
    </row>
    <row r="96" spans="1:19" x14ac:dyDescent="0.2">
      <c r="A96" t="s">
        <v>216</v>
      </c>
      <c r="B96" s="94" t="s">
        <v>461</v>
      </c>
      <c r="C96" t="s">
        <v>342</v>
      </c>
      <c r="D96" s="94" t="s">
        <v>293</v>
      </c>
      <c r="E96" s="180">
        <f t="shared" si="3"/>
        <v>6</v>
      </c>
      <c r="G96">
        <v>1</v>
      </c>
      <c r="I96">
        <v>1</v>
      </c>
      <c r="K96">
        <v>1</v>
      </c>
      <c r="M96">
        <v>1</v>
      </c>
      <c r="O96">
        <v>1</v>
      </c>
      <c r="Q96">
        <v>1</v>
      </c>
      <c r="R96" s="94" t="s">
        <v>452</v>
      </c>
      <c r="S96"/>
    </row>
    <row r="97" spans="1:19" x14ac:dyDescent="0.2">
      <c r="A97" t="s">
        <v>87</v>
      </c>
      <c r="B97" s="94" t="s">
        <v>88</v>
      </c>
      <c r="C97" t="s">
        <v>347</v>
      </c>
      <c r="D97" s="94" t="s">
        <v>296</v>
      </c>
      <c r="E97" s="180">
        <f t="shared" si="3"/>
        <v>6</v>
      </c>
      <c r="F97">
        <v>1</v>
      </c>
      <c r="H97">
        <v>1</v>
      </c>
      <c r="J97">
        <v>1</v>
      </c>
      <c r="L97">
        <v>1</v>
      </c>
      <c r="N97">
        <v>1</v>
      </c>
      <c r="P97">
        <v>1</v>
      </c>
      <c r="R97" s="94" t="s">
        <v>452</v>
      </c>
      <c r="S97"/>
    </row>
    <row r="98" spans="1:19" x14ac:dyDescent="0.2">
      <c r="A98" t="s">
        <v>172</v>
      </c>
      <c r="B98" s="94" t="s">
        <v>76</v>
      </c>
      <c r="C98" t="s">
        <v>347</v>
      </c>
      <c r="D98" s="94" t="s">
        <v>470</v>
      </c>
      <c r="E98" s="180">
        <f t="shared" si="3"/>
        <v>24</v>
      </c>
      <c r="F98">
        <v>1</v>
      </c>
      <c r="G98">
        <v>1</v>
      </c>
      <c r="H98">
        <v>1</v>
      </c>
      <c r="I98">
        <v>1</v>
      </c>
      <c r="J98">
        <v>2</v>
      </c>
      <c r="K98">
        <v>2</v>
      </c>
      <c r="L98">
        <v>2</v>
      </c>
      <c r="M98">
        <v>3</v>
      </c>
      <c r="N98">
        <v>3</v>
      </c>
      <c r="O98">
        <v>3</v>
      </c>
      <c r="P98">
        <v>3</v>
      </c>
      <c r="Q98">
        <v>2</v>
      </c>
      <c r="S98"/>
    </row>
    <row r="99" spans="1:19" x14ac:dyDescent="0.2">
      <c r="A99" t="s">
        <v>31</v>
      </c>
      <c r="B99" s="94" t="s">
        <v>32</v>
      </c>
      <c r="C99" t="s">
        <v>347</v>
      </c>
      <c r="D99" s="94" t="s">
        <v>470</v>
      </c>
      <c r="E99" s="180">
        <f t="shared" ref="E99:E102" si="4">SUM(F99:Q99)</f>
        <v>18</v>
      </c>
      <c r="F99">
        <v>1</v>
      </c>
      <c r="G99">
        <v>1</v>
      </c>
      <c r="H99">
        <v>1</v>
      </c>
      <c r="I99">
        <v>1</v>
      </c>
      <c r="J99">
        <v>1</v>
      </c>
      <c r="K99">
        <v>2</v>
      </c>
      <c r="L99">
        <v>2</v>
      </c>
      <c r="M99">
        <v>2</v>
      </c>
      <c r="N99">
        <v>2</v>
      </c>
      <c r="O99">
        <v>2</v>
      </c>
      <c r="P99">
        <v>2</v>
      </c>
      <c r="Q99">
        <v>1</v>
      </c>
      <c r="S99"/>
    </row>
    <row r="100" spans="1:19" x14ac:dyDescent="0.2">
      <c r="A100" t="s">
        <v>142</v>
      </c>
      <c r="B100" t="s">
        <v>143</v>
      </c>
      <c r="C100" t="s">
        <v>334</v>
      </c>
      <c r="D100" s="94" t="s">
        <v>465</v>
      </c>
      <c r="E100" s="180">
        <f t="shared" si="4"/>
        <v>6</v>
      </c>
      <c r="F100">
        <v>1</v>
      </c>
      <c r="H100">
        <v>1</v>
      </c>
      <c r="J100">
        <v>1</v>
      </c>
      <c r="L100">
        <v>1</v>
      </c>
      <c r="N100">
        <v>1</v>
      </c>
      <c r="P100">
        <v>1</v>
      </c>
      <c r="R100" s="94" t="s">
        <v>452</v>
      </c>
      <c r="S100"/>
    </row>
    <row r="101" spans="1:19" x14ac:dyDescent="0.2">
      <c r="A101" t="s">
        <v>144</v>
      </c>
      <c r="B101" t="s">
        <v>183</v>
      </c>
      <c r="C101" t="s">
        <v>337</v>
      </c>
      <c r="D101" s="94" t="s">
        <v>287</v>
      </c>
      <c r="E101" s="180">
        <f t="shared" si="4"/>
        <v>6</v>
      </c>
      <c r="G101">
        <v>1</v>
      </c>
      <c r="I101">
        <v>1</v>
      </c>
      <c r="K101">
        <v>1</v>
      </c>
      <c r="M101">
        <v>1</v>
      </c>
      <c r="O101">
        <v>1</v>
      </c>
      <c r="Q101">
        <v>1</v>
      </c>
      <c r="R101" s="94" t="s">
        <v>452</v>
      </c>
      <c r="S101"/>
    </row>
    <row r="102" spans="1:19" x14ac:dyDescent="0.2">
      <c r="A102" t="s">
        <v>145</v>
      </c>
      <c r="B102" t="s">
        <v>146</v>
      </c>
      <c r="C102" t="s">
        <v>337</v>
      </c>
      <c r="D102" s="94" t="s">
        <v>287</v>
      </c>
      <c r="E102" s="180">
        <f t="shared" si="4"/>
        <v>14</v>
      </c>
      <c r="F102">
        <v>1</v>
      </c>
      <c r="H102">
        <v>1</v>
      </c>
      <c r="I102">
        <v>1</v>
      </c>
      <c r="J102">
        <v>1</v>
      </c>
      <c r="K102">
        <v>1</v>
      </c>
      <c r="L102">
        <v>2</v>
      </c>
      <c r="M102">
        <v>2</v>
      </c>
      <c r="N102">
        <v>2</v>
      </c>
      <c r="O102">
        <v>2</v>
      </c>
      <c r="P102">
        <v>1</v>
      </c>
      <c r="S102"/>
    </row>
    <row r="103" spans="1:19" x14ac:dyDescent="0.2">
      <c r="E103">
        <f>SUM(E3:E102)</f>
        <v>1511</v>
      </c>
      <c r="F103">
        <f>SUM(F3:F102)</f>
        <v>102</v>
      </c>
      <c r="G103">
        <f t="shared" ref="G103:Q103" si="5">SUM(G3:G102)</f>
        <v>64</v>
      </c>
      <c r="H103">
        <f t="shared" si="5"/>
        <v>106</v>
      </c>
      <c r="I103">
        <f t="shared" si="5"/>
        <v>103</v>
      </c>
      <c r="J103">
        <f t="shared" si="5"/>
        <v>133</v>
      </c>
      <c r="K103">
        <f t="shared" si="5"/>
        <v>143</v>
      </c>
      <c r="L103">
        <f t="shared" si="5"/>
        <v>161</v>
      </c>
      <c r="M103">
        <f t="shared" si="5"/>
        <v>170</v>
      </c>
      <c r="N103">
        <f t="shared" si="5"/>
        <v>165</v>
      </c>
      <c r="O103">
        <f t="shared" si="5"/>
        <v>148</v>
      </c>
      <c r="P103">
        <f t="shared" si="5"/>
        <v>139</v>
      </c>
      <c r="Q103">
        <f t="shared" si="5"/>
        <v>77</v>
      </c>
    </row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</sheetData>
  <sortState ref="A3:XFD102">
    <sortCondition ref="C3:C102"/>
  </sortState>
  <mergeCells count="4">
    <mergeCell ref="F1:Q1"/>
    <mergeCell ref="T1:AE1"/>
    <mergeCell ref="B1:B2"/>
    <mergeCell ref="A1:A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D72"/>
  <sheetViews>
    <sheetView topLeftCell="A19" zoomScale="75" workbookViewId="0">
      <selection activeCell="A31" sqref="A31"/>
    </sheetView>
  </sheetViews>
  <sheetFormatPr defaultRowHeight="14.25" x14ac:dyDescent="0.2"/>
  <cols>
    <col min="1" max="1" width="37.28515625" style="5" customWidth="1"/>
    <col min="2" max="2" width="10" style="18" bestFit="1" customWidth="1"/>
    <col min="3" max="3" width="30.42578125" style="5" customWidth="1"/>
    <col min="4" max="4" width="130.5703125" style="5" customWidth="1"/>
    <col min="5" max="6" width="9.140625" style="5"/>
    <col min="7" max="7" width="35.85546875" style="5" customWidth="1"/>
    <col min="8" max="16384" width="9.140625" style="5"/>
  </cols>
  <sheetData>
    <row r="1" spans="1:4" ht="30.75" thickBot="1" x14ac:dyDescent="0.25">
      <c r="A1" s="8" t="s">
        <v>15</v>
      </c>
      <c r="B1" s="8" t="s">
        <v>16</v>
      </c>
      <c r="C1" s="8" t="s">
        <v>17</v>
      </c>
      <c r="D1" s="8" t="s">
        <v>18</v>
      </c>
    </row>
    <row r="2" spans="1:4" s="9" customFormat="1" ht="24.75" customHeight="1" thickTop="1" x14ac:dyDescent="0.25">
      <c r="A2" s="320" t="s">
        <v>496</v>
      </c>
      <c r="B2" s="320"/>
      <c r="C2" s="320"/>
      <c r="D2" s="320"/>
    </row>
    <row r="3" spans="1:4" ht="15" customHeight="1" x14ac:dyDescent="0.2">
      <c r="A3" s="5" t="s">
        <v>147</v>
      </c>
      <c r="B3" s="18" t="s">
        <v>19</v>
      </c>
      <c r="C3" s="5" t="s">
        <v>20</v>
      </c>
    </row>
    <row r="4" spans="1:4" ht="15" customHeight="1" x14ac:dyDescent="0.2">
      <c r="A4" s="5" t="s">
        <v>14</v>
      </c>
      <c r="B4" s="18" t="s">
        <v>21</v>
      </c>
      <c r="C4" s="5" t="s">
        <v>158</v>
      </c>
      <c r="D4" s="5" t="s">
        <v>170</v>
      </c>
    </row>
    <row r="5" spans="1:4" ht="15" customHeight="1" x14ac:dyDescent="0.2">
      <c r="A5" s="5" t="s">
        <v>74</v>
      </c>
      <c r="B5" s="18" t="s">
        <v>21</v>
      </c>
      <c r="D5" s="5" t="s">
        <v>224</v>
      </c>
    </row>
    <row r="6" spans="1:4" ht="15" customHeight="1" x14ac:dyDescent="0.2">
      <c r="A6" s="5" t="s">
        <v>255</v>
      </c>
      <c r="B6" s="18" t="s">
        <v>21</v>
      </c>
      <c r="D6" s="5" t="s">
        <v>256</v>
      </c>
    </row>
    <row r="7" spans="1:4" ht="33" customHeight="1" x14ac:dyDescent="0.2">
      <c r="A7" s="5" t="s">
        <v>149</v>
      </c>
      <c r="B7" s="18" t="s">
        <v>21</v>
      </c>
      <c r="C7" s="5" t="s">
        <v>223</v>
      </c>
    </row>
    <row r="8" spans="1:4" s="7" customFormat="1" ht="15" customHeight="1" x14ac:dyDescent="0.2">
      <c r="A8" s="6" t="s">
        <v>0</v>
      </c>
      <c r="B8" s="19" t="s">
        <v>24</v>
      </c>
      <c r="C8" s="6"/>
      <c r="D8" s="7" t="s">
        <v>161</v>
      </c>
    </row>
    <row r="9" spans="1:4" s="196" customFormat="1" ht="15" customHeight="1" x14ac:dyDescent="0.2">
      <c r="A9" s="196" t="s">
        <v>190</v>
      </c>
      <c r="B9" s="197" t="s">
        <v>21</v>
      </c>
      <c r="C9" s="196" t="s">
        <v>22</v>
      </c>
      <c r="D9" s="196" t="s">
        <v>23</v>
      </c>
    </row>
    <row r="10" spans="1:4" s="196" customFormat="1" ht="27" customHeight="1" x14ac:dyDescent="0.2">
      <c r="A10" s="196" t="s">
        <v>519</v>
      </c>
      <c r="B10" s="197" t="s">
        <v>162</v>
      </c>
      <c r="D10" s="196" t="s">
        <v>520</v>
      </c>
    </row>
    <row r="11" spans="1:4" s="196" customFormat="1" ht="15" customHeight="1" x14ac:dyDescent="0.2">
      <c r="A11" s="196" t="s">
        <v>191</v>
      </c>
      <c r="B11" s="197" t="s">
        <v>21</v>
      </c>
      <c r="C11" s="196" t="s">
        <v>163</v>
      </c>
      <c r="D11" s="196" t="s">
        <v>164</v>
      </c>
    </row>
    <row r="12" spans="1:4" s="196" customFormat="1" ht="15" customHeight="1" x14ac:dyDescent="0.2">
      <c r="A12" s="196" t="s">
        <v>192</v>
      </c>
      <c r="B12" s="197" t="s">
        <v>21</v>
      </c>
      <c r="D12" s="196" t="s">
        <v>165</v>
      </c>
    </row>
    <row r="13" spans="1:4" s="196" customFormat="1" ht="15" customHeight="1" x14ac:dyDescent="0.2">
      <c r="A13" s="198" t="s">
        <v>193</v>
      </c>
      <c r="B13" s="199" t="s">
        <v>162</v>
      </c>
      <c r="C13" s="198"/>
      <c r="D13" s="198" t="s">
        <v>194</v>
      </c>
    </row>
    <row r="14" spans="1:4" s="7" customFormat="1" ht="63" customHeight="1" x14ac:dyDescent="0.2">
      <c r="A14" s="15" t="s">
        <v>497</v>
      </c>
      <c r="B14" s="324" t="s">
        <v>502</v>
      </c>
      <c r="C14" s="324"/>
      <c r="D14" s="324"/>
    </row>
    <row r="15" spans="1:4" s="7" customFormat="1" ht="15" customHeight="1" x14ac:dyDescent="0.2">
      <c r="A15" s="16" t="s">
        <v>228</v>
      </c>
      <c r="B15" s="18" t="s">
        <v>24</v>
      </c>
      <c r="C15" s="7" t="s">
        <v>25</v>
      </c>
      <c r="D15" s="7" t="s">
        <v>1</v>
      </c>
    </row>
    <row r="16" spans="1:4" s="7" customFormat="1" ht="15" customHeight="1" x14ac:dyDescent="0.2">
      <c r="A16" s="16" t="s">
        <v>229</v>
      </c>
      <c r="B16" s="18" t="s">
        <v>24</v>
      </c>
      <c r="C16" s="7" t="s">
        <v>25</v>
      </c>
      <c r="D16" s="7" t="s">
        <v>2</v>
      </c>
    </row>
    <row r="17" spans="1:4" s="7" customFormat="1" ht="15" customHeight="1" x14ac:dyDescent="0.2">
      <c r="A17" s="16" t="s">
        <v>230</v>
      </c>
      <c r="B17" s="18" t="s">
        <v>24</v>
      </c>
      <c r="C17" s="7" t="s">
        <v>25</v>
      </c>
      <c r="D17" s="7" t="s">
        <v>302</v>
      </c>
    </row>
    <row r="18" spans="1:4" s="7" customFormat="1" ht="15" customHeight="1" x14ac:dyDescent="0.2">
      <c r="A18" s="16" t="s">
        <v>231</v>
      </c>
      <c r="B18" s="18" t="s">
        <v>24</v>
      </c>
      <c r="C18" s="7" t="s">
        <v>25</v>
      </c>
      <c r="D18" s="7" t="s">
        <v>3</v>
      </c>
    </row>
    <row r="19" spans="1:4" s="7" customFormat="1" ht="15" customHeight="1" x14ac:dyDescent="0.2">
      <c r="A19" s="16"/>
      <c r="B19" s="18"/>
    </row>
    <row r="20" spans="1:4" s="7" customFormat="1" ht="15" customHeight="1" x14ac:dyDescent="0.2">
      <c r="A20" s="16" t="s">
        <v>232</v>
      </c>
      <c r="B20" s="18" t="s">
        <v>24</v>
      </c>
      <c r="C20" s="7" t="s">
        <v>25</v>
      </c>
      <c r="D20" s="7" t="s">
        <v>4</v>
      </c>
    </row>
    <row r="21" spans="1:4" s="7" customFormat="1" ht="15" customHeight="1" x14ac:dyDescent="0.2">
      <c r="A21" s="16" t="s">
        <v>235</v>
      </c>
      <c r="B21" s="18" t="s">
        <v>24</v>
      </c>
      <c r="C21" s="7" t="s">
        <v>25</v>
      </c>
      <c r="D21" s="7" t="s">
        <v>5</v>
      </c>
    </row>
    <row r="22" spans="1:4" s="7" customFormat="1" ht="15" customHeight="1" x14ac:dyDescent="0.2">
      <c r="A22" s="16" t="s">
        <v>238</v>
      </c>
      <c r="B22" s="18" t="s">
        <v>24</v>
      </c>
      <c r="C22" s="7" t="s">
        <v>25</v>
      </c>
      <c r="D22" s="7" t="s">
        <v>94</v>
      </c>
    </row>
    <row r="23" spans="1:4" s="7" customFormat="1" ht="15" customHeight="1" x14ac:dyDescent="0.2">
      <c r="A23" s="21" t="s">
        <v>239</v>
      </c>
      <c r="B23" s="19" t="s">
        <v>24</v>
      </c>
      <c r="C23" s="6" t="s">
        <v>25</v>
      </c>
      <c r="D23" s="6" t="s">
        <v>95</v>
      </c>
    </row>
    <row r="24" spans="1:4" s="208" customFormat="1" ht="28.5" customHeight="1" x14ac:dyDescent="0.2">
      <c r="A24" s="208" t="s">
        <v>92</v>
      </c>
      <c r="B24" s="209" t="s">
        <v>21</v>
      </c>
      <c r="D24" s="210" t="s">
        <v>93</v>
      </c>
    </row>
    <row r="25" spans="1:4" s="212" customFormat="1" ht="29.25" customHeight="1" x14ac:dyDescent="0.2">
      <c r="A25" s="325" t="s">
        <v>536</v>
      </c>
      <c r="B25" s="326"/>
      <c r="C25" s="326"/>
      <c r="D25" s="327"/>
    </row>
    <row r="26" spans="1:4" s="212" customFormat="1" ht="30" customHeight="1" x14ac:dyDescent="0.2">
      <c r="A26" s="211"/>
      <c r="C26" s="212" t="s">
        <v>538</v>
      </c>
    </row>
    <row r="27" spans="1:4" s="212" customFormat="1" ht="15" customHeight="1" x14ac:dyDescent="0.2">
      <c r="A27" s="211"/>
      <c r="B27" s="213"/>
      <c r="C27" s="214" t="s">
        <v>544</v>
      </c>
      <c r="D27" s="214" t="s">
        <v>545</v>
      </c>
    </row>
    <row r="28" spans="1:4" s="212" customFormat="1" ht="15" customHeight="1" x14ac:dyDescent="0.2">
      <c r="A28" s="211"/>
      <c r="B28" s="213"/>
      <c r="C28" s="215"/>
      <c r="D28" s="215"/>
    </row>
    <row r="29" spans="1:4" s="212" customFormat="1" ht="15" customHeight="1" x14ac:dyDescent="0.2">
      <c r="A29" s="211"/>
      <c r="B29" s="213"/>
      <c r="C29" s="215">
        <v>2612</v>
      </c>
      <c r="D29" s="215" t="s">
        <v>540</v>
      </c>
    </row>
    <row r="30" spans="1:4" s="212" customFormat="1" ht="15" customHeight="1" x14ac:dyDescent="0.2">
      <c r="A30" s="211"/>
      <c r="B30" s="213"/>
      <c r="C30" s="215">
        <v>2616</v>
      </c>
      <c r="D30" s="212" t="s">
        <v>547</v>
      </c>
    </row>
    <row r="31" spans="1:4" s="212" customFormat="1" ht="15" customHeight="1" x14ac:dyDescent="0.2">
      <c r="A31" s="211"/>
      <c r="B31" s="213"/>
      <c r="C31" s="215">
        <v>2617</v>
      </c>
      <c r="D31" s="212" t="s">
        <v>548</v>
      </c>
    </row>
    <row r="32" spans="1:4" s="212" customFormat="1" ht="15" customHeight="1" x14ac:dyDescent="0.2">
      <c r="A32" s="211"/>
      <c r="B32" s="213"/>
      <c r="C32" s="215">
        <v>8096</v>
      </c>
      <c r="D32" s="212" t="s">
        <v>549</v>
      </c>
    </row>
    <row r="33" spans="1:4" s="212" customFormat="1" ht="15" customHeight="1" x14ac:dyDescent="0.2">
      <c r="A33" s="211"/>
    </row>
    <row r="34" spans="1:4" s="212" customFormat="1" ht="30" customHeight="1" x14ac:dyDescent="0.2">
      <c r="A34" s="211"/>
      <c r="C34" s="212" t="s">
        <v>537</v>
      </c>
    </row>
    <row r="35" spans="1:4" s="212" customFormat="1" ht="15" customHeight="1" x14ac:dyDescent="0.2">
      <c r="A35" s="211"/>
      <c r="C35" s="214" t="s">
        <v>544</v>
      </c>
      <c r="D35" s="214" t="s">
        <v>545</v>
      </c>
    </row>
    <row r="36" spans="1:4" s="6" customFormat="1" ht="15" customHeight="1" x14ac:dyDescent="0.2">
      <c r="A36" s="21"/>
      <c r="C36" s="198"/>
      <c r="D36" s="198"/>
    </row>
    <row r="37" spans="1:4" s="212" customFormat="1" ht="15" customHeight="1" x14ac:dyDescent="0.2">
      <c r="A37" s="211"/>
      <c r="B37" s="213"/>
      <c r="C37" s="215">
        <v>2608</v>
      </c>
      <c r="D37" s="215" t="s">
        <v>541</v>
      </c>
    </row>
    <row r="38" spans="1:4" s="212" customFormat="1" ht="15" customHeight="1" x14ac:dyDescent="0.2">
      <c r="A38" s="211"/>
      <c r="B38" s="213"/>
      <c r="C38" s="215">
        <v>2606</v>
      </c>
      <c r="D38" s="215" t="s">
        <v>542</v>
      </c>
    </row>
    <row r="39" spans="1:4" s="212" customFormat="1" ht="15" customHeight="1" x14ac:dyDescent="0.2">
      <c r="A39" s="211"/>
      <c r="B39" s="213"/>
      <c r="C39" s="215">
        <v>2607</v>
      </c>
      <c r="D39" s="215" t="s">
        <v>543</v>
      </c>
    </row>
    <row r="40" spans="1:4" s="212" customFormat="1" ht="15" customHeight="1" x14ac:dyDescent="0.2">
      <c r="A40" s="211"/>
      <c r="B40" s="213"/>
      <c r="C40" s="215">
        <v>2611</v>
      </c>
      <c r="D40" s="215" t="s">
        <v>539</v>
      </c>
    </row>
    <row r="41" spans="1:4" s="7" customFormat="1" ht="15" customHeight="1" x14ac:dyDescent="0.2">
      <c r="A41" s="21"/>
      <c r="B41" s="6"/>
      <c r="C41" s="216">
        <v>8097</v>
      </c>
      <c r="D41" s="216" t="s">
        <v>546</v>
      </c>
    </row>
    <row r="42" spans="1:4" s="7" customFormat="1" ht="15" customHeight="1" x14ac:dyDescent="0.2">
      <c r="A42" s="21"/>
      <c r="B42" s="6"/>
      <c r="C42" s="216">
        <v>1985</v>
      </c>
      <c r="D42" s="216" t="s">
        <v>558</v>
      </c>
    </row>
    <row r="43" spans="1:4" s="7" customFormat="1" ht="15" customHeight="1" x14ac:dyDescent="0.2">
      <c r="A43" s="21"/>
      <c r="B43" s="6"/>
      <c r="C43" s="216">
        <v>1986</v>
      </c>
      <c r="D43" s="216" t="s">
        <v>550</v>
      </c>
    </row>
    <row r="44" spans="1:4" s="7" customFormat="1" ht="15" customHeight="1" x14ac:dyDescent="0.2">
      <c r="A44" s="21"/>
      <c r="B44" s="6"/>
      <c r="C44" s="216">
        <v>3116</v>
      </c>
      <c r="D44" s="216" t="s">
        <v>551</v>
      </c>
    </row>
    <row r="45" spans="1:4" s="7" customFormat="1" ht="15" customHeight="1" x14ac:dyDescent="0.2">
      <c r="A45" s="21"/>
      <c r="B45" s="6"/>
      <c r="C45" s="216">
        <v>3117</v>
      </c>
      <c r="D45" s="216" t="s">
        <v>552</v>
      </c>
    </row>
    <row r="46" spans="1:4" s="7" customFormat="1" ht="15" customHeight="1" x14ac:dyDescent="0.2">
      <c r="A46" s="21"/>
      <c r="B46" s="6"/>
      <c r="C46" s="216">
        <v>3156</v>
      </c>
      <c r="D46" s="216" t="s">
        <v>553</v>
      </c>
    </row>
    <row r="47" spans="1:4" s="7" customFormat="1" ht="15" customHeight="1" x14ac:dyDescent="0.2">
      <c r="A47" s="21"/>
      <c r="B47" s="6"/>
      <c r="C47" s="216">
        <v>1983</v>
      </c>
      <c r="D47" s="216" t="s">
        <v>554</v>
      </c>
    </row>
    <row r="48" spans="1:4" s="7" customFormat="1" ht="15" customHeight="1" x14ac:dyDescent="0.2">
      <c r="A48" s="21"/>
      <c r="B48" s="6"/>
      <c r="C48" s="216">
        <v>1984</v>
      </c>
      <c r="D48" s="216" t="s">
        <v>555</v>
      </c>
    </row>
    <row r="49" spans="1:4" s="7" customFormat="1" ht="15" customHeight="1" x14ac:dyDescent="0.2">
      <c r="A49" s="21"/>
      <c r="B49" s="6"/>
      <c r="C49" s="216">
        <v>3118</v>
      </c>
      <c r="D49" s="216" t="s">
        <v>556</v>
      </c>
    </row>
    <row r="50" spans="1:4" s="7" customFormat="1" ht="15" customHeight="1" x14ac:dyDescent="0.2">
      <c r="A50" s="21"/>
      <c r="B50" s="6"/>
      <c r="C50" s="216">
        <v>2754</v>
      </c>
      <c r="D50" s="216" t="s">
        <v>557</v>
      </c>
    </row>
    <row r="51" spans="1:4" s="20" customFormat="1" ht="28.5" customHeight="1" thickBot="1" x14ac:dyDescent="0.25">
      <c r="A51" s="22"/>
      <c r="B51" s="23"/>
      <c r="C51" s="22"/>
      <c r="D51" s="24"/>
    </row>
    <row r="52" spans="1:4" s="20" customFormat="1" ht="28.5" customHeight="1" x14ac:dyDescent="0.2">
      <c r="A52" s="205"/>
      <c r="B52" s="206"/>
      <c r="C52" s="205"/>
      <c r="D52" s="207"/>
    </row>
    <row r="53" spans="1:4" s="9" customFormat="1" ht="24.75" customHeight="1" x14ac:dyDescent="0.25">
      <c r="A53" s="321" t="s">
        <v>491</v>
      </c>
      <c r="B53" s="321"/>
      <c r="C53" s="321"/>
      <c r="D53" s="321"/>
    </row>
    <row r="54" spans="1:4" ht="13.5" customHeight="1" x14ac:dyDescent="0.2">
      <c r="A54" s="5" t="s">
        <v>147</v>
      </c>
      <c r="B54" s="18" t="s">
        <v>19</v>
      </c>
      <c r="C54" s="5" t="s">
        <v>20</v>
      </c>
    </row>
    <row r="55" spans="1:4" ht="13.5" customHeight="1" x14ac:dyDescent="0.2">
      <c r="A55" s="5" t="s">
        <v>327</v>
      </c>
      <c r="B55" s="18" t="s">
        <v>21</v>
      </c>
      <c r="C55" s="5" t="s">
        <v>474</v>
      </c>
    </row>
    <row r="56" spans="1:4" ht="13.5" customHeight="1" x14ac:dyDescent="0.2">
      <c r="A56" s="5" t="s">
        <v>14</v>
      </c>
      <c r="B56" s="18" t="s">
        <v>21</v>
      </c>
      <c r="C56" s="5" t="s">
        <v>171</v>
      </c>
      <c r="D56" s="5" t="s">
        <v>170</v>
      </c>
    </row>
    <row r="57" spans="1:4" ht="13.5" customHeight="1" x14ac:dyDescent="0.2">
      <c r="A57" s="5" t="s">
        <v>74</v>
      </c>
      <c r="B57" s="18" t="s">
        <v>21</v>
      </c>
      <c r="D57" s="5" t="s">
        <v>224</v>
      </c>
    </row>
    <row r="58" spans="1:4" ht="13.5" customHeight="1" x14ac:dyDescent="0.2">
      <c r="A58" s="5" t="s">
        <v>132</v>
      </c>
      <c r="B58" s="18" t="s">
        <v>21</v>
      </c>
      <c r="C58" s="5" t="s">
        <v>171</v>
      </c>
      <c r="D58" s="5" t="s">
        <v>475</v>
      </c>
    </row>
    <row r="59" spans="1:4" ht="13.5" customHeight="1" x14ac:dyDescent="0.2">
      <c r="A59" s="5" t="s">
        <v>74</v>
      </c>
      <c r="B59" s="18" t="s">
        <v>21</v>
      </c>
      <c r="D59" s="5" t="s">
        <v>476</v>
      </c>
    </row>
    <row r="60" spans="1:4" x14ac:dyDescent="0.2">
      <c r="A60" s="5" t="s">
        <v>477</v>
      </c>
      <c r="B60" s="18" t="s">
        <v>21</v>
      </c>
      <c r="C60" s="5" t="s">
        <v>479</v>
      </c>
    </row>
    <row r="61" spans="1:4" ht="31.5" customHeight="1" x14ac:dyDescent="0.2">
      <c r="A61" s="5" t="s">
        <v>478</v>
      </c>
      <c r="B61" s="18" t="s">
        <v>21</v>
      </c>
      <c r="C61" s="5" t="s">
        <v>257</v>
      </c>
    </row>
    <row r="62" spans="1:4" ht="14.25" customHeight="1" x14ac:dyDescent="0.2">
      <c r="A62" s="5" t="s">
        <v>26</v>
      </c>
      <c r="B62" s="19" t="s">
        <v>24</v>
      </c>
      <c r="C62" s="5" t="s">
        <v>96</v>
      </c>
      <c r="D62" s="5" t="s">
        <v>97</v>
      </c>
    </row>
    <row r="63" spans="1:4" s="7" customFormat="1" ht="14.25" customHeight="1" x14ac:dyDescent="0.2">
      <c r="A63" s="6" t="s">
        <v>0</v>
      </c>
      <c r="B63" s="19" t="s">
        <v>24</v>
      </c>
      <c r="C63" s="6"/>
      <c r="D63" s="7" t="s">
        <v>480</v>
      </c>
    </row>
    <row r="64" spans="1:4" s="7" customFormat="1" x14ac:dyDescent="0.2">
      <c r="A64" s="7" t="s">
        <v>445</v>
      </c>
      <c r="B64" s="18" t="s">
        <v>21</v>
      </c>
      <c r="C64" s="7" t="s">
        <v>481</v>
      </c>
      <c r="D64" s="7" t="s">
        <v>482</v>
      </c>
    </row>
    <row r="65" spans="1:4" s="7" customFormat="1" ht="14.25" customHeight="1" x14ac:dyDescent="0.2">
      <c r="A65" s="7" t="s">
        <v>91</v>
      </c>
      <c r="B65" s="18" t="s">
        <v>21</v>
      </c>
      <c r="C65" s="7" t="s">
        <v>483</v>
      </c>
      <c r="D65" s="7" t="s">
        <v>484</v>
      </c>
    </row>
    <row r="66" spans="1:4" s="7" customFormat="1" ht="87.75" customHeight="1" x14ac:dyDescent="0.2">
      <c r="A66" s="17" t="s">
        <v>222</v>
      </c>
      <c r="B66" s="322" t="s">
        <v>485</v>
      </c>
      <c r="C66" s="323"/>
      <c r="D66" s="323"/>
    </row>
    <row r="67" spans="1:4" s="7" customFormat="1" ht="14.25" customHeight="1" x14ac:dyDescent="0.2">
      <c r="A67" s="7" t="s">
        <v>486</v>
      </c>
      <c r="B67" s="18" t="s">
        <v>19</v>
      </c>
      <c r="C67" s="7" t="s">
        <v>488</v>
      </c>
      <c r="D67" s="7" t="s">
        <v>219</v>
      </c>
    </row>
    <row r="68" spans="1:4" s="7" customFormat="1" ht="14.25" customHeight="1" x14ac:dyDescent="0.2">
      <c r="A68" s="7" t="s">
        <v>487</v>
      </c>
      <c r="B68" s="18" t="s">
        <v>19</v>
      </c>
      <c r="C68" s="7" t="s">
        <v>488</v>
      </c>
      <c r="D68" s="7" t="s">
        <v>220</v>
      </c>
    </row>
    <row r="69" spans="1:4" s="7" customFormat="1" ht="13.5" customHeight="1" x14ac:dyDescent="0.2">
      <c r="A69" s="7" t="s">
        <v>98</v>
      </c>
      <c r="B69" s="18" t="s">
        <v>21</v>
      </c>
      <c r="C69" s="7" t="s">
        <v>157</v>
      </c>
      <c r="D69" s="25" t="s">
        <v>122</v>
      </c>
    </row>
    <row r="70" spans="1:4" s="7" customFormat="1" ht="14.25" customHeight="1" x14ac:dyDescent="0.2">
      <c r="A70" s="7" t="s">
        <v>11</v>
      </c>
      <c r="B70" s="18" t="s">
        <v>24</v>
      </c>
      <c r="C70" s="7" t="s">
        <v>13</v>
      </c>
      <c r="D70" s="7" t="s">
        <v>123</v>
      </c>
    </row>
    <row r="71" spans="1:4" s="7" customFormat="1" ht="14.25" customHeight="1" x14ac:dyDescent="0.2">
      <c r="A71" s="7" t="s">
        <v>489</v>
      </c>
      <c r="B71" s="18" t="s">
        <v>19</v>
      </c>
      <c r="C71" s="7" t="s">
        <v>221</v>
      </c>
      <c r="D71" s="7" t="s">
        <v>490</v>
      </c>
    </row>
    <row r="72" spans="1:4" s="20" customFormat="1" ht="28.5" customHeight="1" thickBot="1" x14ac:dyDescent="0.25">
      <c r="A72" s="22" t="s">
        <v>92</v>
      </c>
      <c r="B72" s="23" t="s">
        <v>21</v>
      </c>
      <c r="C72" s="22"/>
      <c r="D72" s="22" t="s">
        <v>258</v>
      </c>
    </row>
  </sheetData>
  <mergeCells count="5">
    <mergeCell ref="A2:D2"/>
    <mergeCell ref="A53:D53"/>
    <mergeCell ref="B66:D66"/>
    <mergeCell ref="B14:D14"/>
    <mergeCell ref="A25:D25"/>
  </mergeCells>
  <phoneticPr fontId="0" type="noConversion"/>
  <printOptions gridLines="1"/>
  <pageMargins left="0.59" right="0.21" top="0.26" bottom="0.41" header="0.18" footer="0.2"/>
  <pageSetup scale="70" orientation="landscape" r:id="rId1"/>
  <headerFooter alignWithMargins="0">
    <oddFooter>&amp;L&amp;F, &amp;A&amp;C&amp;D&amp;R&amp;P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9"/>
  <sheetViews>
    <sheetView topLeftCell="AB1" zoomScale="90" zoomScaleNormal="90" workbookViewId="0">
      <selection activeCell="E32" sqref="E32:E34"/>
    </sheetView>
  </sheetViews>
  <sheetFormatPr defaultRowHeight="12.75" x14ac:dyDescent="0.2"/>
  <cols>
    <col min="1" max="1" width="15.140625" customWidth="1"/>
    <col min="3" max="3" width="21.140625" customWidth="1"/>
    <col min="4" max="4" width="49.7109375" customWidth="1"/>
    <col min="5" max="5" width="21.42578125" customWidth="1"/>
    <col min="7" max="7" width="13.7109375" customWidth="1"/>
    <col min="8" max="8" width="33.7109375" customWidth="1"/>
    <col min="9" max="9" width="9.7109375" customWidth="1"/>
    <col min="10" max="10" width="12.42578125" customWidth="1"/>
    <col min="17" max="17" width="10.28515625" customWidth="1"/>
    <col min="20" max="20" width="10.7109375" customWidth="1"/>
    <col min="23" max="23" width="11.140625" customWidth="1"/>
    <col min="26" max="26" width="10.42578125" customWidth="1"/>
    <col min="31" max="31" width="11.28515625" customWidth="1"/>
    <col min="32" max="32" width="10.5703125" customWidth="1"/>
    <col min="37" max="37" width="10.42578125" customWidth="1"/>
    <col min="41" max="41" width="80.85546875" customWidth="1"/>
  </cols>
  <sheetData>
    <row r="1" spans="1:41" ht="15.75" x14ac:dyDescent="0.2">
      <c r="A1" s="313" t="s">
        <v>420</v>
      </c>
      <c r="B1" s="329" t="s">
        <v>327</v>
      </c>
      <c r="C1" s="330">
        <v>41497</v>
      </c>
      <c r="D1" s="331"/>
      <c r="E1" s="218"/>
      <c r="F1" s="218"/>
      <c r="G1" s="332" t="s">
        <v>132</v>
      </c>
      <c r="H1" s="333" t="s">
        <v>133</v>
      </c>
      <c r="I1" s="328" t="s">
        <v>421</v>
      </c>
      <c r="J1" s="336" t="s">
        <v>422</v>
      </c>
      <c r="K1" s="337" t="s">
        <v>150</v>
      </c>
      <c r="L1" s="328" t="s">
        <v>0</v>
      </c>
      <c r="M1" s="338" t="s">
        <v>445</v>
      </c>
      <c r="N1" s="339" t="s">
        <v>90</v>
      </c>
      <c r="O1" s="340" t="s">
        <v>6</v>
      </c>
      <c r="P1" s="341"/>
      <c r="Q1" s="344" t="s">
        <v>7</v>
      </c>
      <c r="R1" s="345"/>
      <c r="S1" s="377" t="s">
        <v>563</v>
      </c>
      <c r="T1" s="344" t="s">
        <v>8</v>
      </c>
      <c r="U1" s="345"/>
      <c r="V1" s="377" t="s">
        <v>563</v>
      </c>
      <c r="W1" s="344" t="s">
        <v>9</v>
      </c>
      <c r="X1" s="345"/>
      <c r="Y1" s="377" t="s">
        <v>563</v>
      </c>
      <c r="Z1" s="356" t="s">
        <v>492</v>
      </c>
      <c r="AA1" s="357"/>
      <c r="AB1" s="377" t="s">
        <v>563</v>
      </c>
      <c r="AC1" s="358" t="s">
        <v>237</v>
      </c>
      <c r="AD1" s="359"/>
      <c r="AE1" s="359"/>
      <c r="AF1" s="359"/>
      <c r="AG1" s="359"/>
      <c r="AH1" s="377" t="s">
        <v>563</v>
      </c>
      <c r="AI1" s="360" t="s">
        <v>236</v>
      </c>
      <c r="AJ1" s="361"/>
      <c r="AK1" s="361"/>
      <c r="AL1" s="361"/>
      <c r="AM1" s="378" t="s">
        <v>563</v>
      </c>
      <c r="AN1" s="377" t="s">
        <v>564</v>
      </c>
      <c r="AO1" s="219" t="s">
        <v>92</v>
      </c>
    </row>
    <row r="2" spans="1:41" ht="15" x14ac:dyDescent="0.2">
      <c r="A2" s="313"/>
      <c r="B2" s="329"/>
      <c r="C2" s="354" t="s">
        <v>14</v>
      </c>
      <c r="D2" s="333" t="s">
        <v>74</v>
      </c>
      <c r="E2" s="355" t="s">
        <v>565</v>
      </c>
      <c r="F2" s="355" t="s">
        <v>566</v>
      </c>
      <c r="G2" s="332"/>
      <c r="H2" s="333"/>
      <c r="I2" s="328"/>
      <c r="J2" s="336"/>
      <c r="K2" s="337"/>
      <c r="L2" s="328"/>
      <c r="M2" s="338"/>
      <c r="N2" s="339"/>
      <c r="O2" s="342"/>
      <c r="P2" s="343"/>
      <c r="Q2" s="346" t="s">
        <v>11</v>
      </c>
      <c r="R2" s="334" t="s">
        <v>595</v>
      </c>
      <c r="S2" s="377"/>
      <c r="T2" s="346" t="s">
        <v>11</v>
      </c>
      <c r="U2" s="334" t="s">
        <v>446</v>
      </c>
      <c r="V2" s="377"/>
      <c r="W2" s="346" t="s">
        <v>11</v>
      </c>
      <c r="X2" s="334" t="s">
        <v>446</v>
      </c>
      <c r="Y2" s="377"/>
      <c r="Z2" s="346" t="s">
        <v>11</v>
      </c>
      <c r="AA2" s="334" t="s">
        <v>446</v>
      </c>
      <c r="AB2" s="377"/>
      <c r="AC2" s="348" t="s">
        <v>155</v>
      </c>
      <c r="AD2" s="349"/>
      <c r="AE2" s="350" t="s">
        <v>156</v>
      </c>
      <c r="AF2" s="362" t="s">
        <v>11</v>
      </c>
      <c r="AG2" s="364" t="s">
        <v>446</v>
      </c>
      <c r="AH2" s="377"/>
      <c r="AI2" s="366" t="s">
        <v>155</v>
      </c>
      <c r="AJ2" s="367"/>
      <c r="AK2" s="368" t="s">
        <v>11</v>
      </c>
      <c r="AL2" s="370" t="s">
        <v>446</v>
      </c>
      <c r="AM2" s="378"/>
      <c r="AN2" s="377"/>
      <c r="AO2" s="219"/>
    </row>
    <row r="3" spans="1:41" ht="30" x14ac:dyDescent="0.2">
      <c r="A3" s="313"/>
      <c r="B3" s="329"/>
      <c r="C3" s="354"/>
      <c r="D3" s="333"/>
      <c r="E3" s="355"/>
      <c r="F3" s="355"/>
      <c r="G3" s="332"/>
      <c r="H3" s="333"/>
      <c r="I3" s="328"/>
      <c r="J3" s="336"/>
      <c r="K3" s="337"/>
      <c r="L3" s="328"/>
      <c r="M3" s="338"/>
      <c r="N3" s="339"/>
      <c r="O3" s="220" t="s">
        <v>494</v>
      </c>
      <c r="P3" s="221" t="s">
        <v>493</v>
      </c>
      <c r="Q3" s="347"/>
      <c r="R3" s="335" t="s">
        <v>12</v>
      </c>
      <c r="S3" s="377"/>
      <c r="T3" s="347"/>
      <c r="U3" s="335" t="s">
        <v>12</v>
      </c>
      <c r="V3" s="377"/>
      <c r="W3" s="347"/>
      <c r="X3" s="335" t="s">
        <v>12</v>
      </c>
      <c r="Y3" s="377"/>
      <c r="Z3" s="347"/>
      <c r="AA3" s="335" t="s">
        <v>12</v>
      </c>
      <c r="AB3" s="377"/>
      <c r="AC3" s="222" t="s">
        <v>494</v>
      </c>
      <c r="AD3" s="223" t="s">
        <v>493</v>
      </c>
      <c r="AE3" s="351"/>
      <c r="AF3" s="363"/>
      <c r="AG3" s="365"/>
      <c r="AH3" s="377"/>
      <c r="AI3" s="224" t="s">
        <v>494</v>
      </c>
      <c r="AJ3" s="225" t="s">
        <v>493</v>
      </c>
      <c r="AK3" s="369"/>
      <c r="AL3" s="371"/>
      <c r="AM3" s="378"/>
      <c r="AN3" s="377"/>
      <c r="AO3" s="219"/>
    </row>
    <row r="4" spans="1:41" ht="15" x14ac:dyDescent="0.2">
      <c r="A4" s="226"/>
      <c r="B4" s="226"/>
      <c r="C4" s="227"/>
      <c r="D4" s="228"/>
      <c r="E4" s="228"/>
      <c r="F4" s="228"/>
      <c r="G4" s="229"/>
      <c r="H4" s="227"/>
      <c r="I4" s="230"/>
      <c r="J4" s="230"/>
      <c r="K4" s="231"/>
      <c r="L4" s="232"/>
      <c r="M4" s="233"/>
      <c r="N4" s="234"/>
      <c r="O4" s="235"/>
      <c r="P4" s="236"/>
      <c r="Q4" s="237"/>
      <c r="R4" s="238"/>
      <c r="S4" s="239"/>
      <c r="T4" s="238"/>
      <c r="U4" s="238"/>
      <c r="V4" s="239"/>
      <c r="W4" s="238"/>
      <c r="X4" s="238"/>
      <c r="Y4" s="239"/>
      <c r="Z4" s="238"/>
      <c r="AA4" s="238"/>
      <c r="AB4" s="239"/>
      <c r="AC4" s="238"/>
      <c r="AD4" s="238"/>
      <c r="AE4" s="239"/>
      <c r="AF4" s="238"/>
      <c r="AG4" s="238"/>
      <c r="AH4" s="239"/>
      <c r="AI4" s="238"/>
      <c r="AJ4" s="238"/>
      <c r="AK4" s="238"/>
      <c r="AL4" s="238"/>
      <c r="AM4" s="239"/>
      <c r="AN4" s="239"/>
      <c r="AO4" s="238"/>
    </row>
    <row r="5" spans="1:41" ht="13.5" customHeight="1" x14ac:dyDescent="0.2">
      <c r="A5" s="240"/>
      <c r="B5" s="241" t="s">
        <v>341</v>
      </c>
      <c r="C5" s="242" t="s">
        <v>250</v>
      </c>
      <c r="D5" s="242" t="s">
        <v>251</v>
      </c>
      <c r="E5" s="352" t="s">
        <v>567</v>
      </c>
      <c r="F5" s="242" t="s">
        <v>568</v>
      </c>
      <c r="G5" s="243"/>
      <c r="H5" s="242"/>
      <c r="I5" s="244" t="s">
        <v>128</v>
      </c>
      <c r="J5" s="245" t="s">
        <v>151</v>
      </c>
      <c r="K5" s="241">
        <v>79</v>
      </c>
      <c r="L5" s="241">
        <v>2013</v>
      </c>
      <c r="M5" s="246" t="s">
        <v>104</v>
      </c>
      <c r="N5" s="246" t="s">
        <v>99</v>
      </c>
      <c r="O5" s="247">
        <v>41944</v>
      </c>
      <c r="P5" s="247">
        <v>41988</v>
      </c>
      <c r="Q5" s="246">
        <v>1</v>
      </c>
      <c r="R5" s="248"/>
      <c r="S5" s="379" t="str">
        <f>IF(Q5&gt;0,IF(R5&lt;($O5-7),"EARLY",IF(R5&gt;N($P5+7),"LATE","")),"")</f>
        <v>EARLY</v>
      </c>
      <c r="T5" s="246">
        <v>0</v>
      </c>
      <c r="U5" s="248"/>
      <c r="V5" s="379" t="str">
        <f>IF(T5&gt;0,IF(U5&lt;($O5-7),"EARLY",IF(U5&gt;N($P5+7),"LATE","")),"")</f>
        <v/>
      </c>
      <c r="W5" s="246">
        <v>1</v>
      </c>
      <c r="X5" s="248"/>
      <c r="Y5" s="379" t="str">
        <f>IF(W5&gt;0,IF(X5&lt;($O5-7),"EARLY",IF(X5&gt;N($P5+7),"LATE","")),"")</f>
        <v>EARLY</v>
      </c>
      <c r="Z5" s="246">
        <v>1</v>
      </c>
      <c r="AA5" s="248"/>
      <c r="AB5" s="379" t="str">
        <f>IF(Z5&gt;0,IF(AA5&lt;($O5-7),"EARLY",IF(AA5&gt;N($P5+7),"LATE","")),"")</f>
        <v>EARLY</v>
      </c>
      <c r="AC5" s="247">
        <v>41944</v>
      </c>
      <c r="AD5" s="247">
        <v>41988</v>
      </c>
      <c r="AE5" s="380" t="s">
        <v>568</v>
      </c>
      <c r="AF5" s="246">
        <v>1</v>
      </c>
      <c r="AG5" s="248"/>
      <c r="AH5" s="379" t="str">
        <f>IF(AF5&gt;0,IF(AG5&lt;($AC5-7),"EARLY",IF(AG5&gt;N($AD5+7),"LATE","")),"")</f>
        <v>EARLY</v>
      </c>
      <c r="AI5" s="247">
        <v>41944</v>
      </c>
      <c r="AJ5" s="247">
        <v>41988</v>
      </c>
      <c r="AK5" s="246">
        <v>1</v>
      </c>
      <c r="AL5" s="248"/>
      <c r="AM5" s="379" t="str">
        <f>IF(AK5&gt;0,IF(AL5&lt;($AI5-7),"EARLY",IF(AL5&gt;N($AJ5+7),"LATE","")),"")</f>
        <v>EARLY</v>
      </c>
      <c r="AN5" s="379" t="str">
        <f>IF(OR(S5&lt;&gt;"",V5&lt;&gt;"",Y5&lt;&gt;"",AB5&lt;&gt;"",AH5&lt;&gt;"",AM5&lt;&gt;""),"CHECK","")</f>
        <v>CHECK</v>
      </c>
      <c r="AO5" s="249" t="s">
        <v>495</v>
      </c>
    </row>
    <row r="6" spans="1:41" ht="13.5" customHeight="1" x14ac:dyDescent="0.2">
      <c r="A6" s="250"/>
      <c r="B6" s="241" t="s">
        <v>341</v>
      </c>
      <c r="C6" s="242" t="s">
        <v>252</v>
      </c>
      <c r="D6" s="242" t="s">
        <v>253</v>
      </c>
      <c r="E6" s="353"/>
      <c r="F6" s="242" t="s">
        <v>568</v>
      </c>
      <c r="G6" s="243"/>
      <c r="H6" s="242"/>
      <c r="I6" s="244" t="s">
        <v>128</v>
      </c>
      <c r="J6" s="245" t="s">
        <v>151</v>
      </c>
      <c r="K6" s="241">
        <v>23</v>
      </c>
      <c r="L6" s="241">
        <v>2013</v>
      </c>
      <c r="M6" s="246" t="s">
        <v>104</v>
      </c>
      <c r="N6" s="246" t="s">
        <v>99</v>
      </c>
      <c r="O6" s="247">
        <v>41927</v>
      </c>
      <c r="P6" s="247">
        <v>41973</v>
      </c>
      <c r="Q6" s="246">
        <v>1</v>
      </c>
      <c r="R6" s="248"/>
      <c r="S6" s="379" t="str">
        <f t="shared" ref="S6:S43" si="0">IF(Q6&gt;0,IF(R6&lt;($O6-7),"EARLY",IF(R6&gt;N($P6+7),"LATE","")),"")</f>
        <v>EARLY</v>
      </c>
      <c r="T6" s="246">
        <v>0</v>
      </c>
      <c r="U6" s="248"/>
      <c r="V6" s="379" t="str">
        <f t="shared" ref="V6:V43" si="1">IF(T6&gt;0,IF(U6&lt;($O6-7),"EARLY",IF(U6&gt;N($P6+7),"LATE","")),"")</f>
        <v/>
      </c>
      <c r="W6" s="246">
        <v>1</v>
      </c>
      <c r="X6" s="248"/>
      <c r="Y6" s="379" t="str">
        <f t="shared" ref="Y6:Y43" si="2">IF(W6&gt;0,IF(X6&lt;($O6-7),"EARLY",IF(X6&gt;N($P6+7),"LATE","")),"")</f>
        <v>EARLY</v>
      </c>
      <c r="Z6" s="246">
        <v>1</v>
      </c>
      <c r="AA6" s="248"/>
      <c r="AB6" s="379" t="str">
        <f t="shared" ref="AB6:AB43" si="3">IF(Z6&gt;0,IF(AA6&lt;($O6-7),"EARLY",IF(AA6&gt;N($P6+7),"LATE","")),"")</f>
        <v>EARLY</v>
      </c>
      <c r="AC6" s="247">
        <v>41927</v>
      </c>
      <c r="AD6" s="247">
        <v>41973</v>
      </c>
      <c r="AE6" s="380" t="s">
        <v>568</v>
      </c>
      <c r="AF6" s="246">
        <v>1</v>
      </c>
      <c r="AG6" s="248"/>
      <c r="AH6" s="379" t="str">
        <f t="shared" ref="AH6:AH43" si="4">IF(AF6&gt;0,IF(AG6&lt;($AC6-7),"EARLY",IF(AG6&gt;N($AD6+7),"LATE","")),"")</f>
        <v>EARLY</v>
      </c>
      <c r="AI6" s="247">
        <v>41927</v>
      </c>
      <c r="AJ6" s="247">
        <v>41973</v>
      </c>
      <c r="AK6" s="246">
        <v>1</v>
      </c>
      <c r="AL6" s="248"/>
      <c r="AM6" s="379" t="str">
        <f t="shared" ref="AM6:AM43" si="5">IF(AK6&gt;0,IF(AL6&lt;($AI6-7),"EARLY",IF(AL6&gt;N($AJ6+7),"LATE","")),"")</f>
        <v>EARLY</v>
      </c>
      <c r="AN6" s="379" t="str">
        <f t="shared" ref="AN6:AN43" si="6">IF(OR(S6&lt;&gt;"",V6&lt;&gt;"",Y6&lt;&gt;"",AB6&lt;&gt;"",AH6&lt;&gt;"",AM6&lt;&gt;""),"CHECK","")</f>
        <v>CHECK</v>
      </c>
      <c r="AO6" s="249" t="s">
        <v>444</v>
      </c>
    </row>
    <row r="7" spans="1:41" ht="13.5" customHeight="1" x14ac:dyDescent="0.2">
      <c r="A7" s="250"/>
      <c r="B7" s="251" t="s">
        <v>339</v>
      </c>
      <c r="C7" s="252" t="s">
        <v>53</v>
      </c>
      <c r="D7" s="252" t="s">
        <v>85</v>
      </c>
      <c r="E7" s="372" t="s">
        <v>569</v>
      </c>
      <c r="F7" s="252" t="s">
        <v>568</v>
      </c>
      <c r="G7" s="253"/>
      <c r="H7" s="252"/>
      <c r="I7" s="254" t="s">
        <v>128</v>
      </c>
      <c r="J7" s="254" t="s">
        <v>151</v>
      </c>
      <c r="K7" s="251">
        <v>38</v>
      </c>
      <c r="L7" s="255">
        <v>2013</v>
      </c>
      <c r="M7" s="256" t="s">
        <v>104</v>
      </c>
      <c r="N7" s="256" t="s">
        <v>99</v>
      </c>
      <c r="O7" s="257">
        <v>41866</v>
      </c>
      <c r="P7" s="257">
        <v>41912</v>
      </c>
      <c r="Q7" s="256">
        <v>1</v>
      </c>
      <c r="R7" s="258"/>
      <c r="S7" s="379" t="str">
        <f t="shared" si="0"/>
        <v>EARLY</v>
      </c>
      <c r="T7" s="256">
        <v>0</v>
      </c>
      <c r="U7" s="258"/>
      <c r="V7" s="379" t="str">
        <f t="shared" si="1"/>
        <v/>
      </c>
      <c r="W7" s="256">
        <v>1</v>
      </c>
      <c r="X7" s="258"/>
      <c r="Y7" s="379" t="str">
        <f t="shared" si="2"/>
        <v>EARLY</v>
      </c>
      <c r="Z7" s="256">
        <v>1</v>
      </c>
      <c r="AA7" s="258"/>
      <c r="AB7" s="379" t="str">
        <f t="shared" si="3"/>
        <v>EARLY</v>
      </c>
      <c r="AC7" s="257">
        <v>41835</v>
      </c>
      <c r="AD7" s="257">
        <v>41882</v>
      </c>
      <c r="AE7" s="380" t="s">
        <v>568</v>
      </c>
      <c r="AF7" s="256">
        <v>1</v>
      </c>
      <c r="AG7" s="258"/>
      <c r="AH7" s="379" t="str">
        <f t="shared" si="4"/>
        <v>EARLY</v>
      </c>
      <c r="AI7" s="257">
        <v>41835</v>
      </c>
      <c r="AJ7" s="257">
        <v>41882</v>
      </c>
      <c r="AK7" s="256">
        <v>1</v>
      </c>
      <c r="AL7" s="258"/>
      <c r="AM7" s="379" t="str">
        <f t="shared" si="5"/>
        <v>EARLY</v>
      </c>
      <c r="AN7" s="379" t="str">
        <f t="shared" si="6"/>
        <v>CHECK</v>
      </c>
      <c r="AO7" s="259"/>
    </row>
    <row r="8" spans="1:41" ht="13.5" customHeight="1" x14ac:dyDescent="0.2">
      <c r="A8" s="240"/>
      <c r="B8" s="251" t="s">
        <v>339</v>
      </c>
      <c r="C8" s="252" t="s">
        <v>54</v>
      </c>
      <c r="D8" s="252" t="s">
        <v>86</v>
      </c>
      <c r="E8" s="373"/>
      <c r="F8" s="252" t="s">
        <v>568</v>
      </c>
      <c r="G8" s="253"/>
      <c r="H8" s="252"/>
      <c r="I8" s="254" t="s">
        <v>128</v>
      </c>
      <c r="J8" s="254" t="s">
        <v>151</v>
      </c>
      <c r="K8" s="251">
        <v>39</v>
      </c>
      <c r="L8" s="255">
        <v>2013</v>
      </c>
      <c r="M8" s="256" t="s">
        <v>106</v>
      </c>
      <c r="N8" s="256" t="s">
        <v>99</v>
      </c>
      <c r="O8" s="257">
        <v>41866</v>
      </c>
      <c r="P8" s="257">
        <v>41912</v>
      </c>
      <c r="Q8" s="256">
        <v>1</v>
      </c>
      <c r="R8" s="258"/>
      <c r="S8" s="379" t="str">
        <f t="shared" si="0"/>
        <v>EARLY</v>
      </c>
      <c r="T8" s="256">
        <v>0</v>
      </c>
      <c r="U8" s="258"/>
      <c r="V8" s="379" t="str">
        <f t="shared" si="1"/>
        <v/>
      </c>
      <c r="W8" s="256">
        <v>1</v>
      </c>
      <c r="X8" s="258"/>
      <c r="Y8" s="379" t="str">
        <f t="shared" si="2"/>
        <v>EARLY</v>
      </c>
      <c r="Z8" s="256">
        <v>1</v>
      </c>
      <c r="AA8" s="258"/>
      <c r="AB8" s="379" t="str">
        <f t="shared" si="3"/>
        <v>EARLY</v>
      </c>
      <c r="AC8" s="257">
        <v>41835</v>
      </c>
      <c r="AD8" s="257">
        <v>41882</v>
      </c>
      <c r="AE8" s="380" t="s">
        <v>568</v>
      </c>
      <c r="AF8" s="256">
        <v>1</v>
      </c>
      <c r="AG8" s="258"/>
      <c r="AH8" s="379" t="str">
        <f t="shared" si="4"/>
        <v>EARLY</v>
      </c>
      <c r="AI8" s="257">
        <v>41835</v>
      </c>
      <c r="AJ8" s="257">
        <v>41882</v>
      </c>
      <c r="AK8" s="256">
        <v>1</v>
      </c>
      <c r="AL8" s="258"/>
      <c r="AM8" s="379" t="str">
        <f t="shared" si="5"/>
        <v>EARLY</v>
      </c>
      <c r="AN8" s="379" t="str">
        <f t="shared" si="6"/>
        <v>CHECK</v>
      </c>
      <c r="AO8" s="259"/>
    </row>
    <row r="9" spans="1:41" ht="13.5" customHeight="1" x14ac:dyDescent="0.2">
      <c r="A9" s="250"/>
      <c r="B9" s="241" t="s">
        <v>344</v>
      </c>
      <c r="C9" s="242" t="s">
        <v>65</v>
      </c>
      <c r="D9" s="242" t="s">
        <v>66</v>
      </c>
      <c r="E9" s="374" t="s">
        <v>570</v>
      </c>
      <c r="F9" s="280" t="s">
        <v>568</v>
      </c>
      <c r="G9" s="243"/>
      <c r="H9" s="242"/>
      <c r="I9" s="242" t="s">
        <v>128</v>
      </c>
      <c r="J9" s="245" t="s">
        <v>73</v>
      </c>
      <c r="K9" s="241">
        <v>5</v>
      </c>
      <c r="L9" s="241">
        <v>2013</v>
      </c>
      <c r="M9" s="246" t="s">
        <v>104</v>
      </c>
      <c r="N9" s="246" t="s">
        <v>100</v>
      </c>
      <c r="O9" s="247">
        <v>41866</v>
      </c>
      <c r="P9" s="247">
        <v>41912</v>
      </c>
      <c r="Q9" s="246">
        <v>1</v>
      </c>
      <c r="R9" s="248"/>
      <c r="S9" s="379" t="str">
        <f t="shared" si="0"/>
        <v>EARLY</v>
      </c>
      <c r="T9" s="246">
        <v>0</v>
      </c>
      <c r="U9" s="248"/>
      <c r="V9" s="379" t="str">
        <f t="shared" si="1"/>
        <v/>
      </c>
      <c r="W9" s="246">
        <v>1</v>
      </c>
      <c r="X9" s="248"/>
      <c r="Y9" s="379" t="str">
        <f t="shared" si="2"/>
        <v>EARLY</v>
      </c>
      <c r="Z9" s="246">
        <v>1</v>
      </c>
      <c r="AA9" s="248"/>
      <c r="AB9" s="379" t="str">
        <f t="shared" si="3"/>
        <v>EARLY</v>
      </c>
      <c r="AC9" s="247">
        <v>41866</v>
      </c>
      <c r="AD9" s="247">
        <v>41912</v>
      </c>
      <c r="AE9" s="380" t="s">
        <v>568</v>
      </c>
      <c r="AF9" s="246">
        <v>1</v>
      </c>
      <c r="AG9" s="248"/>
      <c r="AH9" s="379" t="str">
        <f t="shared" si="4"/>
        <v>EARLY</v>
      </c>
      <c r="AI9" s="247">
        <v>41866</v>
      </c>
      <c r="AJ9" s="247">
        <v>41912</v>
      </c>
      <c r="AK9" s="246">
        <v>1</v>
      </c>
      <c r="AL9" s="248"/>
      <c r="AM9" s="379" t="str">
        <f t="shared" si="5"/>
        <v>EARLY</v>
      </c>
      <c r="AN9" s="379" t="str">
        <f t="shared" si="6"/>
        <v>CHECK</v>
      </c>
      <c r="AO9" s="260"/>
    </row>
    <row r="10" spans="1:41" ht="13.5" customHeight="1" x14ac:dyDescent="0.2">
      <c r="A10" s="250"/>
      <c r="B10" s="241" t="s">
        <v>344</v>
      </c>
      <c r="C10" s="242" t="s">
        <v>187</v>
      </c>
      <c r="D10" s="242" t="s">
        <v>64</v>
      </c>
      <c r="E10" s="375"/>
      <c r="F10" s="280" t="s">
        <v>568</v>
      </c>
      <c r="G10" s="243"/>
      <c r="H10" s="242"/>
      <c r="I10" s="242" t="s">
        <v>125</v>
      </c>
      <c r="J10" s="245" t="s">
        <v>151</v>
      </c>
      <c r="K10" s="241">
        <v>7</v>
      </c>
      <c r="L10" s="241">
        <v>2013</v>
      </c>
      <c r="M10" s="246" t="s">
        <v>106</v>
      </c>
      <c r="N10" s="246" t="s">
        <v>99</v>
      </c>
      <c r="O10" s="247">
        <v>41866</v>
      </c>
      <c r="P10" s="247">
        <v>41912</v>
      </c>
      <c r="Q10" s="246">
        <v>1</v>
      </c>
      <c r="R10" s="248"/>
      <c r="S10" s="379" t="str">
        <f t="shared" si="0"/>
        <v>EARLY</v>
      </c>
      <c r="T10" s="246">
        <v>0</v>
      </c>
      <c r="U10" s="248"/>
      <c r="V10" s="379" t="str">
        <f t="shared" si="1"/>
        <v/>
      </c>
      <c r="W10" s="246">
        <v>1</v>
      </c>
      <c r="X10" s="248"/>
      <c r="Y10" s="379" t="str">
        <f t="shared" si="2"/>
        <v>EARLY</v>
      </c>
      <c r="Z10" s="246">
        <v>1</v>
      </c>
      <c r="AA10" s="248"/>
      <c r="AB10" s="379" t="str">
        <f t="shared" si="3"/>
        <v>EARLY</v>
      </c>
      <c r="AC10" s="247">
        <v>41866</v>
      </c>
      <c r="AD10" s="247">
        <v>41912</v>
      </c>
      <c r="AE10" s="380" t="s">
        <v>568</v>
      </c>
      <c r="AF10" s="246">
        <v>1</v>
      </c>
      <c r="AG10" s="248"/>
      <c r="AH10" s="379" t="str">
        <f t="shared" si="4"/>
        <v>EARLY</v>
      </c>
      <c r="AI10" s="247">
        <v>41866</v>
      </c>
      <c r="AJ10" s="247">
        <v>41912</v>
      </c>
      <c r="AK10" s="246">
        <v>1</v>
      </c>
      <c r="AL10" s="248"/>
      <c r="AM10" s="379" t="str">
        <f t="shared" si="5"/>
        <v>EARLY</v>
      </c>
      <c r="AN10" s="379" t="str">
        <f t="shared" si="6"/>
        <v>CHECK</v>
      </c>
      <c r="AO10" s="260"/>
    </row>
    <row r="11" spans="1:41" ht="13.5" customHeight="1" x14ac:dyDescent="0.2">
      <c r="A11" s="250"/>
      <c r="B11" s="241" t="s">
        <v>344</v>
      </c>
      <c r="C11" s="242" t="s">
        <v>571</v>
      </c>
      <c r="D11" s="242" t="s">
        <v>525</v>
      </c>
      <c r="E11" s="376"/>
      <c r="F11" s="280" t="s">
        <v>568</v>
      </c>
      <c r="G11" s="243"/>
      <c r="H11" s="242"/>
      <c r="I11" s="242" t="s">
        <v>125</v>
      </c>
      <c r="J11" s="245" t="s">
        <v>151</v>
      </c>
      <c r="K11" s="241"/>
      <c r="L11" s="241">
        <v>2013</v>
      </c>
      <c r="M11" s="246" t="s">
        <v>104</v>
      </c>
      <c r="N11" s="246" t="s">
        <v>99</v>
      </c>
      <c r="O11" s="247">
        <v>41866</v>
      </c>
      <c r="P11" s="247">
        <v>41912</v>
      </c>
      <c r="Q11" s="246">
        <v>1</v>
      </c>
      <c r="R11" s="248"/>
      <c r="S11" s="379" t="str">
        <f t="shared" si="0"/>
        <v>EARLY</v>
      </c>
      <c r="T11" s="246">
        <v>0</v>
      </c>
      <c r="U11" s="248"/>
      <c r="V11" s="379" t="str">
        <f t="shared" si="1"/>
        <v/>
      </c>
      <c r="W11" s="246">
        <v>1</v>
      </c>
      <c r="X11" s="248"/>
      <c r="Y11" s="379" t="str">
        <f t="shared" si="2"/>
        <v>EARLY</v>
      </c>
      <c r="Z11" s="246">
        <v>1</v>
      </c>
      <c r="AA11" s="248"/>
      <c r="AB11" s="379" t="str">
        <f t="shared" si="3"/>
        <v>EARLY</v>
      </c>
      <c r="AC11" s="247">
        <v>41828</v>
      </c>
      <c r="AD11" s="247">
        <v>41873</v>
      </c>
      <c r="AE11" s="380" t="s">
        <v>568</v>
      </c>
      <c r="AF11" s="246">
        <v>1</v>
      </c>
      <c r="AG11" s="248"/>
      <c r="AH11" s="379" t="str">
        <f t="shared" si="4"/>
        <v>EARLY</v>
      </c>
      <c r="AI11" s="247">
        <v>41828</v>
      </c>
      <c r="AJ11" s="247">
        <v>41873</v>
      </c>
      <c r="AK11" s="246">
        <v>1</v>
      </c>
      <c r="AL11" s="248"/>
      <c r="AM11" s="379" t="str">
        <f t="shared" si="5"/>
        <v>EARLY</v>
      </c>
      <c r="AN11" s="379" t="str">
        <f t="shared" si="6"/>
        <v>CHECK</v>
      </c>
      <c r="AO11" s="260"/>
    </row>
    <row r="12" spans="1:41" ht="13.5" customHeight="1" x14ac:dyDescent="0.2">
      <c r="A12" s="261"/>
      <c r="B12" s="251" t="s">
        <v>336</v>
      </c>
      <c r="C12" s="252" t="s">
        <v>204</v>
      </c>
      <c r="D12" s="252" t="s">
        <v>205</v>
      </c>
      <c r="E12" s="278" t="s">
        <v>572</v>
      </c>
      <c r="F12" s="279" t="s">
        <v>568</v>
      </c>
      <c r="G12" s="253"/>
      <c r="H12" s="252"/>
      <c r="I12" s="252" t="s">
        <v>126</v>
      </c>
      <c r="J12" s="254" t="s">
        <v>242</v>
      </c>
      <c r="K12" s="251">
        <v>25</v>
      </c>
      <c r="L12" s="255">
        <v>2013</v>
      </c>
      <c r="M12" s="256" t="s">
        <v>105</v>
      </c>
      <c r="N12" s="256" t="s">
        <v>99</v>
      </c>
      <c r="O12" s="257">
        <v>41835</v>
      </c>
      <c r="P12" s="257">
        <v>41882</v>
      </c>
      <c r="Q12" s="256">
        <v>1</v>
      </c>
      <c r="R12" s="258"/>
      <c r="S12" s="379" t="str">
        <f t="shared" si="0"/>
        <v>EARLY</v>
      </c>
      <c r="T12" s="256">
        <v>0</v>
      </c>
      <c r="U12" s="258"/>
      <c r="V12" s="379" t="str">
        <f t="shared" si="1"/>
        <v/>
      </c>
      <c r="W12" s="256">
        <v>1</v>
      </c>
      <c r="X12" s="258"/>
      <c r="Y12" s="379" t="str">
        <f t="shared" si="2"/>
        <v>EARLY</v>
      </c>
      <c r="Z12" s="256">
        <v>1</v>
      </c>
      <c r="AA12" s="258"/>
      <c r="AB12" s="379" t="str">
        <f t="shared" si="3"/>
        <v>EARLY</v>
      </c>
      <c r="AC12" s="257">
        <v>41835</v>
      </c>
      <c r="AD12" s="257">
        <v>41882</v>
      </c>
      <c r="AE12" s="380" t="s">
        <v>568</v>
      </c>
      <c r="AF12" s="256">
        <v>1</v>
      </c>
      <c r="AG12" s="258"/>
      <c r="AH12" s="379" t="str">
        <f t="shared" si="4"/>
        <v>EARLY</v>
      </c>
      <c r="AI12" s="257">
        <v>41835</v>
      </c>
      <c r="AJ12" s="257">
        <v>41882</v>
      </c>
      <c r="AK12" s="256">
        <v>1</v>
      </c>
      <c r="AL12" s="258"/>
      <c r="AM12" s="379" t="str">
        <f t="shared" si="5"/>
        <v>EARLY</v>
      </c>
      <c r="AN12" s="379" t="str">
        <f t="shared" si="6"/>
        <v>CHECK</v>
      </c>
      <c r="AO12" s="259"/>
    </row>
    <row r="13" spans="1:41" ht="13.5" customHeight="1" x14ac:dyDescent="0.2">
      <c r="A13" s="250"/>
      <c r="B13" s="241" t="s">
        <v>320</v>
      </c>
      <c r="C13" s="242" t="s">
        <v>33</v>
      </c>
      <c r="D13" s="242" t="s">
        <v>37</v>
      </c>
      <c r="E13" s="352" t="s">
        <v>573</v>
      </c>
      <c r="F13" s="280" t="s">
        <v>568</v>
      </c>
      <c r="G13" s="243" t="s">
        <v>114</v>
      </c>
      <c r="H13" s="242" t="s">
        <v>113</v>
      </c>
      <c r="I13" s="242" t="s">
        <v>128</v>
      </c>
      <c r="J13" s="245" t="s">
        <v>151</v>
      </c>
      <c r="K13" s="241">
        <v>58</v>
      </c>
      <c r="L13" s="241">
        <v>2013</v>
      </c>
      <c r="M13" s="246" t="s">
        <v>104</v>
      </c>
      <c r="N13" s="246" t="s">
        <v>99</v>
      </c>
      <c r="O13" s="247">
        <v>41852</v>
      </c>
      <c r="P13" s="247">
        <v>41897</v>
      </c>
      <c r="Q13" s="246">
        <v>1</v>
      </c>
      <c r="R13" s="248"/>
      <c r="S13" s="379" t="str">
        <f t="shared" si="0"/>
        <v>EARLY</v>
      </c>
      <c r="T13" s="246">
        <v>0</v>
      </c>
      <c r="U13" s="248"/>
      <c r="V13" s="379" t="str">
        <f t="shared" si="1"/>
        <v/>
      </c>
      <c r="W13" s="246">
        <v>1</v>
      </c>
      <c r="X13" s="248"/>
      <c r="Y13" s="379" t="str">
        <f t="shared" si="2"/>
        <v>EARLY</v>
      </c>
      <c r="Z13" s="246">
        <v>1</v>
      </c>
      <c r="AA13" s="248"/>
      <c r="AB13" s="379" t="str">
        <f t="shared" si="3"/>
        <v>EARLY</v>
      </c>
      <c r="AC13" s="247">
        <v>41852</v>
      </c>
      <c r="AD13" s="247">
        <v>41897</v>
      </c>
      <c r="AE13" s="380" t="s">
        <v>568</v>
      </c>
      <c r="AF13" s="246">
        <v>1</v>
      </c>
      <c r="AG13" s="248"/>
      <c r="AH13" s="379" t="str">
        <f t="shared" si="4"/>
        <v>EARLY</v>
      </c>
      <c r="AI13" s="247">
        <v>41852</v>
      </c>
      <c r="AJ13" s="247">
        <v>41897</v>
      </c>
      <c r="AK13" s="246">
        <v>1</v>
      </c>
      <c r="AL13" s="248"/>
      <c r="AM13" s="379" t="str">
        <f t="shared" si="5"/>
        <v>EARLY</v>
      </c>
      <c r="AN13" s="379" t="str">
        <f t="shared" si="6"/>
        <v>CHECK</v>
      </c>
      <c r="AO13" s="260"/>
    </row>
    <row r="14" spans="1:41" ht="13.5" customHeight="1" x14ac:dyDescent="0.2">
      <c r="A14" s="250"/>
      <c r="B14" s="241" t="s">
        <v>320</v>
      </c>
      <c r="C14" s="242" t="s">
        <v>36</v>
      </c>
      <c r="D14" s="242" t="s">
        <v>38</v>
      </c>
      <c r="E14" s="353"/>
      <c r="F14" s="280" t="s">
        <v>568</v>
      </c>
      <c r="G14" s="243"/>
      <c r="H14" s="242"/>
      <c r="I14" s="242" t="s">
        <v>128</v>
      </c>
      <c r="J14" s="245" t="s">
        <v>242</v>
      </c>
      <c r="K14" s="241">
        <v>59</v>
      </c>
      <c r="L14" s="241">
        <v>2013</v>
      </c>
      <c r="M14" s="246" t="s">
        <v>104</v>
      </c>
      <c r="N14" s="246" t="s">
        <v>99</v>
      </c>
      <c r="O14" s="247">
        <v>41852</v>
      </c>
      <c r="P14" s="247">
        <v>41897</v>
      </c>
      <c r="Q14" s="246">
        <v>1</v>
      </c>
      <c r="R14" s="248"/>
      <c r="S14" s="379" t="str">
        <f t="shared" si="0"/>
        <v>EARLY</v>
      </c>
      <c r="T14" s="246">
        <v>0</v>
      </c>
      <c r="U14" s="248"/>
      <c r="V14" s="379" t="str">
        <f t="shared" si="1"/>
        <v/>
      </c>
      <c r="W14" s="246">
        <v>1</v>
      </c>
      <c r="X14" s="248"/>
      <c r="Y14" s="379" t="str">
        <f t="shared" si="2"/>
        <v>EARLY</v>
      </c>
      <c r="Z14" s="246">
        <v>1</v>
      </c>
      <c r="AA14" s="248"/>
      <c r="AB14" s="379" t="str">
        <f t="shared" si="3"/>
        <v>EARLY</v>
      </c>
      <c r="AC14" s="247">
        <v>41852</v>
      </c>
      <c r="AD14" s="247">
        <v>41897</v>
      </c>
      <c r="AE14" s="380" t="s">
        <v>568</v>
      </c>
      <c r="AF14" s="246">
        <v>1</v>
      </c>
      <c r="AG14" s="248"/>
      <c r="AH14" s="379" t="str">
        <f t="shared" si="4"/>
        <v>EARLY</v>
      </c>
      <c r="AI14" s="247">
        <v>41852</v>
      </c>
      <c r="AJ14" s="247">
        <v>41897</v>
      </c>
      <c r="AK14" s="246">
        <v>1</v>
      </c>
      <c r="AL14" s="248"/>
      <c r="AM14" s="379" t="str">
        <f t="shared" si="5"/>
        <v>EARLY</v>
      </c>
      <c r="AN14" s="379" t="str">
        <f t="shared" si="6"/>
        <v>CHECK</v>
      </c>
      <c r="AO14" s="260"/>
    </row>
    <row r="15" spans="1:41" ht="13.5" customHeight="1" x14ac:dyDescent="0.2">
      <c r="A15" s="261"/>
      <c r="B15" s="251" t="s">
        <v>324</v>
      </c>
      <c r="C15" s="252">
        <v>2338523</v>
      </c>
      <c r="D15" s="252" t="s">
        <v>154</v>
      </c>
      <c r="E15" s="372" t="s">
        <v>574</v>
      </c>
      <c r="F15" s="279" t="s">
        <v>568</v>
      </c>
      <c r="G15" s="253"/>
      <c r="H15" s="252"/>
      <c r="I15" s="254" t="s">
        <v>128</v>
      </c>
      <c r="J15" s="254" t="s">
        <v>151</v>
      </c>
      <c r="K15" s="251">
        <v>45</v>
      </c>
      <c r="L15" s="255">
        <v>2013</v>
      </c>
      <c r="M15" s="256" t="s">
        <v>105</v>
      </c>
      <c r="N15" s="256" t="s">
        <v>99</v>
      </c>
      <c r="O15" s="257">
        <v>41774</v>
      </c>
      <c r="P15" s="257">
        <v>41820</v>
      </c>
      <c r="Q15" s="256">
        <v>1</v>
      </c>
      <c r="R15" s="258"/>
      <c r="S15" s="379" t="str">
        <f t="shared" si="0"/>
        <v>EARLY</v>
      </c>
      <c r="T15" s="256">
        <v>0</v>
      </c>
      <c r="U15" s="258"/>
      <c r="V15" s="379" t="str">
        <f t="shared" si="1"/>
        <v/>
      </c>
      <c r="W15" s="256">
        <v>1</v>
      </c>
      <c r="X15" s="258"/>
      <c r="Y15" s="379" t="str">
        <f t="shared" si="2"/>
        <v>EARLY</v>
      </c>
      <c r="Z15" s="256">
        <v>1</v>
      </c>
      <c r="AA15" s="258"/>
      <c r="AB15" s="379" t="str">
        <f t="shared" si="3"/>
        <v>EARLY</v>
      </c>
      <c r="AC15" s="257">
        <v>41883</v>
      </c>
      <c r="AD15" s="257">
        <v>41927</v>
      </c>
      <c r="AE15" s="380" t="s">
        <v>568</v>
      </c>
      <c r="AF15" s="256">
        <v>1</v>
      </c>
      <c r="AG15" s="258"/>
      <c r="AH15" s="379" t="str">
        <f t="shared" si="4"/>
        <v>EARLY</v>
      </c>
      <c r="AI15" s="257">
        <v>41883</v>
      </c>
      <c r="AJ15" s="257">
        <v>41927</v>
      </c>
      <c r="AK15" s="256">
        <v>1</v>
      </c>
      <c r="AL15" s="258"/>
      <c r="AM15" s="379" t="str">
        <f t="shared" si="5"/>
        <v>EARLY</v>
      </c>
      <c r="AN15" s="379" t="str">
        <f t="shared" si="6"/>
        <v>CHECK</v>
      </c>
      <c r="AO15" s="259"/>
    </row>
    <row r="16" spans="1:41" ht="13.5" customHeight="1" x14ac:dyDescent="0.2">
      <c r="A16" s="261"/>
      <c r="B16" s="251" t="s">
        <v>324</v>
      </c>
      <c r="C16" s="252" t="s">
        <v>245</v>
      </c>
      <c r="D16" s="252" t="s">
        <v>29</v>
      </c>
      <c r="E16" s="373"/>
      <c r="F16" s="279" t="s">
        <v>568</v>
      </c>
      <c r="G16" s="253"/>
      <c r="H16" s="252"/>
      <c r="I16" s="252" t="s">
        <v>126</v>
      </c>
      <c r="J16" s="254" t="s">
        <v>242</v>
      </c>
      <c r="K16" s="251">
        <v>45</v>
      </c>
      <c r="L16" s="255">
        <v>2013</v>
      </c>
      <c r="M16" s="256" t="s">
        <v>104</v>
      </c>
      <c r="N16" s="256" t="s">
        <v>99</v>
      </c>
      <c r="O16" s="257">
        <v>41774</v>
      </c>
      <c r="P16" s="257">
        <v>41820</v>
      </c>
      <c r="Q16" s="256">
        <v>1</v>
      </c>
      <c r="R16" s="258"/>
      <c r="S16" s="379" t="str">
        <f t="shared" si="0"/>
        <v>EARLY</v>
      </c>
      <c r="T16" s="256">
        <v>0</v>
      </c>
      <c r="U16" s="258"/>
      <c r="V16" s="379" t="str">
        <f t="shared" si="1"/>
        <v/>
      </c>
      <c r="W16" s="256">
        <v>1</v>
      </c>
      <c r="X16" s="258"/>
      <c r="Y16" s="379" t="str">
        <f t="shared" si="2"/>
        <v>EARLY</v>
      </c>
      <c r="Z16" s="256">
        <v>1</v>
      </c>
      <c r="AA16" s="258"/>
      <c r="AB16" s="379" t="str">
        <f t="shared" si="3"/>
        <v>EARLY</v>
      </c>
      <c r="AC16" s="257">
        <v>41883</v>
      </c>
      <c r="AD16" s="257">
        <v>41927</v>
      </c>
      <c r="AE16" s="380" t="s">
        <v>568</v>
      </c>
      <c r="AF16" s="256">
        <v>1</v>
      </c>
      <c r="AG16" s="258"/>
      <c r="AH16" s="379" t="str">
        <f t="shared" si="4"/>
        <v>EARLY</v>
      </c>
      <c r="AI16" s="257">
        <v>41883</v>
      </c>
      <c r="AJ16" s="257">
        <v>41927</v>
      </c>
      <c r="AK16" s="256">
        <v>1</v>
      </c>
      <c r="AL16" s="258"/>
      <c r="AM16" s="379" t="str">
        <f t="shared" si="5"/>
        <v>EARLY</v>
      </c>
      <c r="AN16" s="379" t="str">
        <f t="shared" si="6"/>
        <v>CHECK</v>
      </c>
      <c r="AO16" s="259"/>
    </row>
    <row r="17" spans="1:41" ht="13.5" customHeight="1" x14ac:dyDescent="0.2">
      <c r="A17" s="250"/>
      <c r="B17" s="241" t="s">
        <v>346</v>
      </c>
      <c r="C17" s="242" t="s">
        <v>210</v>
      </c>
      <c r="D17" s="242" t="s">
        <v>201</v>
      </c>
      <c r="E17" s="242" t="s">
        <v>575</v>
      </c>
      <c r="F17" s="280" t="s">
        <v>568</v>
      </c>
      <c r="G17" s="262"/>
      <c r="H17" s="242"/>
      <c r="I17" s="245" t="s">
        <v>128</v>
      </c>
      <c r="J17" s="245" t="s">
        <v>73</v>
      </c>
      <c r="K17" s="241">
        <v>12</v>
      </c>
      <c r="L17" s="241">
        <v>2013</v>
      </c>
      <c r="M17" s="246" t="s">
        <v>104</v>
      </c>
      <c r="N17" s="246" t="s">
        <v>99</v>
      </c>
      <c r="O17" s="247">
        <v>41821</v>
      </c>
      <c r="P17" s="247">
        <v>41866</v>
      </c>
      <c r="Q17" s="246">
        <v>1</v>
      </c>
      <c r="R17" s="248"/>
      <c r="S17" s="379" t="str">
        <f t="shared" si="0"/>
        <v>EARLY</v>
      </c>
      <c r="T17" s="246">
        <v>0</v>
      </c>
      <c r="U17" s="248"/>
      <c r="V17" s="379" t="str">
        <f t="shared" si="1"/>
        <v/>
      </c>
      <c r="W17" s="246">
        <v>1</v>
      </c>
      <c r="X17" s="248"/>
      <c r="Y17" s="379" t="str">
        <f t="shared" si="2"/>
        <v>EARLY</v>
      </c>
      <c r="Z17" s="246">
        <v>1</v>
      </c>
      <c r="AA17" s="248"/>
      <c r="AB17" s="379" t="str">
        <f t="shared" si="3"/>
        <v>EARLY</v>
      </c>
      <c r="AC17" s="247">
        <v>41821</v>
      </c>
      <c r="AD17" s="247">
        <v>41866</v>
      </c>
      <c r="AE17" s="380" t="s">
        <v>568</v>
      </c>
      <c r="AF17" s="246">
        <v>1</v>
      </c>
      <c r="AG17" s="248"/>
      <c r="AH17" s="379" t="str">
        <f t="shared" si="4"/>
        <v>EARLY</v>
      </c>
      <c r="AI17" s="247">
        <v>41821</v>
      </c>
      <c r="AJ17" s="247">
        <v>41866</v>
      </c>
      <c r="AK17" s="246">
        <v>1</v>
      </c>
      <c r="AL17" s="248"/>
      <c r="AM17" s="379" t="str">
        <f t="shared" si="5"/>
        <v>EARLY</v>
      </c>
      <c r="AN17" s="379" t="str">
        <f t="shared" si="6"/>
        <v>CHECK</v>
      </c>
      <c r="AO17" s="260"/>
    </row>
    <row r="18" spans="1:41" ht="13.5" customHeight="1" x14ac:dyDescent="0.2">
      <c r="A18" s="240"/>
      <c r="B18" s="251" t="s">
        <v>333</v>
      </c>
      <c r="C18" s="252" t="s">
        <v>131</v>
      </c>
      <c r="D18" s="252" t="s">
        <v>135</v>
      </c>
      <c r="E18" s="252" t="s">
        <v>576</v>
      </c>
      <c r="F18" s="279" t="s">
        <v>568</v>
      </c>
      <c r="G18" s="253"/>
      <c r="H18" s="252"/>
      <c r="I18" s="254" t="s">
        <v>126</v>
      </c>
      <c r="J18" s="254" t="s">
        <v>73</v>
      </c>
      <c r="K18" s="251">
        <v>55</v>
      </c>
      <c r="L18" s="255">
        <v>2013</v>
      </c>
      <c r="M18" s="256" t="s">
        <v>104</v>
      </c>
      <c r="N18" s="256" t="s">
        <v>99</v>
      </c>
      <c r="O18" s="257">
        <v>41835</v>
      </c>
      <c r="P18" s="257">
        <v>41882</v>
      </c>
      <c r="Q18" s="256">
        <v>1</v>
      </c>
      <c r="R18" s="258"/>
      <c r="S18" s="379" t="str">
        <f t="shared" si="0"/>
        <v>EARLY</v>
      </c>
      <c r="T18" s="256">
        <v>0</v>
      </c>
      <c r="U18" s="258"/>
      <c r="V18" s="379" t="str">
        <f t="shared" si="1"/>
        <v/>
      </c>
      <c r="W18" s="256">
        <v>1</v>
      </c>
      <c r="X18" s="258"/>
      <c r="Y18" s="379" t="str">
        <f t="shared" si="2"/>
        <v>EARLY</v>
      </c>
      <c r="Z18" s="256">
        <v>1</v>
      </c>
      <c r="AA18" s="258"/>
      <c r="AB18" s="379" t="str">
        <f t="shared" si="3"/>
        <v>EARLY</v>
      </c>
      <c r="AC18" s="257">
        <v>41852</v>
      </c>
      <c r="AD18" s="257">
        <v>41897</v>
      </c>
      <c r="AE18" s="380" t="s">
        <v>568</v>
      </c>
      <c r="AF18" s="256">
        <v>1</v>
      </c>
      <c r="AG18" s="258"/>
      <c r="AH18" s="379" t="str">
        <f t="shared" si="4"/>
        <v>EARLY</v>
      </c>
      <c r="AI18" s="257">
        <v>41835</v>
      </c>
      <c r="AJ18" s="257">
        <v>41882</v>
      </c>
      <c r="AK18" s="256">
        <v>1</v>
      </c>
      <c r="AL18" s="258"/>
      <c r="AM18" s="379" t="str">
        <f t="shared" si="5"/>
        <v>EARLY</v>
      </c>
      <c r="AN18" s="379" t="str">
        <f t="shared" si="6"/>
        <v>CHECK</v>
      </c>
      <c r="AO18" s="259"/>
    </row>
    <row r="19" spans="1:41" ht="13.5" customHeight="1" x14ac:dyDescent="0.2">
      <c r="A19" s="250"/>
      <c r="B19" s="241" t="s">
        <v>328</v>
      </c>
      <c r="C19" s="242" t="s">
        <v>41</v>
      </c>
      <c r="D19" s="242" t="s">
        <v>79</v>
      </c>
      <c r="E19" s="242" t="s">
        <v>577</v>
      </c>
      <c r="F19" s="280" t="s">
        <v>568</v>
      </c>
      <c r="G19" s="262"/>
      <c r="H19" s="242"/>
      <c r="I19" s="245" t="s">
        <v>126</v>
      </c>
      <c r="J19" s="245" t="s">
        <v>73</v>
      </c>
      <c r="K19" s="241">
        <v>47</v>
      </c>
      <c r="L19" s="241">
        <v>2013</v>
      </c>
      <c r="M19" s="246" t="s">
        <v>104</v>
      </c>
      <c r="N19" s="246" t="s">
        <v>100</v>
      </c>
      <c r="O19" s="247">
        <v>41852</v>
      </c>
      <c r="P19" s="247">
        <v>41897</v>
      </c>
      <c r="Q19" s="246">
        <v>1</v>
      </c>
      <c r="R19" s="248"/>
      <c r="S19" s="379" t="str">
        <f t="shared" si="0"/>
        <v>EARLY</v>
      </c>
      <c r="T19" s="246">
        <v>0</v>
      </c>
      <c r="U19" s="248"/>
      <c r="V19" s="379" t="str">
        <f t="shared" si="1"/>
        <v/>
      </c>
      <c r="W19" s="246">
        <v>1</v>
      </c>
      <c r="X19" s="248"/>
      <c r="Y19" s="379" t="str">
        <f t="shared" si="2"/>
        <v>EARLY</v>
      </c>
      <c r="Z19" s="246">
        <v>1</v>
      </c>
      <c r="AA19" s="248"/>
      <c r="AB19" s="379" t="str">
        <f t="shared" si="3"/>
        <v>EARLY</v>
      </c>
      <c r="AC19" s="247">
        <v>41866</v>
      </c>
      <c r="AD19" s="247">
        <v>41912</v>
      </c>
      <c r="AE19" s="380" t="s">
        <v>568</v>
      </c>
      <c r="AF19" s="246">
        <v>1</v>
      </c>
      <c r="AG19" s="248"/>
      <c r="AH19" s="379" t="str">
        <f t="shared" si="4"/>
        <v>EARLY</v>
      </c>
      <c r="AI19" s="247">
        <v>41852</v>
      </c>
      <c r="AJ19" s="247">
        <v>41897</v>
      </c>
      <c r="AK19" s="246">
        <v>1</v>
      </c>
      <c r="AL19" s="248"/>
      <c r="AM19" s="379" t="str">
        <f t="shared" si="5"/>
        <v>EARLY</v>
      </c>
      <c r="AN19" s="379" t="str">
        <f t="shared" si="6"/>
        <v>CHECK</v>
      </c>
      <c r="AO19" s="260"/>
    </row>
    <row r="20" spans="1:41" ht="13.5" customHeight="1" x14ac:dyDescent="0.2">
      <c r="A20" s="240"/>
      <c r="B20" s="251" t="s">
        <v>338</v>
      </c>
      <c r="C20" s="252" t="s">
        <v>244</v>
      </c>
      <c r="D20" s="252" t="s">
        <v>101</v>
      </c>
      <c r="E20" s="252" t="s">
        <v>578</v>
      </c>
      <c r="F20" s="279" t="s">
        <v>568</v>
      </c>
      <c r="G20" s="253"/>
      <c r="H20" s="252"/>
      <c r="I20" s="254" t="s">
        <v>128</v>
      </c>
      <c r="J20" s="254" t="s">
        <v>151</v>
      </c>
      <c r="K20" s="251">
        <v>35</v>
      </c>
      <c r="L20" s="255">
        <v>2013</v>
      </c>
      <c r="M20" s="256" t="s">
        <v>104</v>
      </c>
      <c r="N20" s="256" t="s">
        <v>100</v>
      </c>
      <c r="O20" s="257">
        <v>41835</v>
      </c>
      <c r="P20" s="257">
        <v>41882</v>
      </c>
      <c r="Q20" s="256">
        <v>1</v>
      </c>
      <c r="R20" s="258"/>
      <c r="S20" s="379" t="str">
        <f t="shared" si="0"/>
        <v>EARLY</v>
      </c>
      <c r="T20" s="256">
        <v>0</v>
      </c>
      <c r="U20" s="258"/>
      <c r="V20" s="379" t="str">
        <f t="shared" si="1"/>
        <v/>
      </c>
      <c r="W20" s="256">
        <v>1</v>
      </c>
      <c r="X20" s="258"/>
      <c r="Y20" s="379" t="str">
        <f t="shared" si="2"/>
        <v>EARLY</v>
      </c>
      <c r="Z20" s="256">
        <v>1</v>
      </c>
      <c r="AA20" s="258"/>
      <c r="AB20" s="379" t="str">
        <f t="shared" si="3"/>
        <v>EARLY</v>
      </c>
      <c r="AC20" s="257">
        <v>41835</v>
      </c>
      <c r="AD20" s="257">
        <v>41882</v>
      </c>
      <c r="AE20" s="380" t="s">
        <v>568</v>
      </c>
      <c r="AF20" s="256">
        <v>1</v>
      </c>
      <c r="AG20" s="258"/>
      <c r="AH20" s="379" t="str">
        <f t="shared" si="4"/>
        <v>EARLY</v>
      </c>
      <c r="AI20" s="257">
        <v>41835</v>
      </c>
      <c r="AJ20" s="257">
        <v>41882</v>
      </c>
      <c r="AK20" s="256">
        <v>1</v>
      </c>
      <c r="AL20" s="258"/>
      <c r="AM20" s="379" t="str">
        <f t="shared" si="5"/>
        <v>EARLY</v>
      </c>
      <c r="AN20" s="379" t="str">
        <f t="shared" si="6"/>
        <v>CHECK</v>
      </c>
      <c r="AO20" s="259"/>
    </row>
    <row r="21" spans="1:41" ht="13.5" customHeight="1" x14ac:dyDescent="0.2">
      <c r="A21" s="250"/>
      <c r="B21" s="241" t="s">
        <v>323</v>
      </c>
      <c r="C21" s="242" t="s">
        <v>254</v>
      </c>
      <c r="D21" s="242" t="s">
        <v>159</v>
      </c>
      <c r="E21" s="352" t="s">
        <v>579</v>
      </c>
      <c r="F21" s="280" t="s">
        <v>568</v>
      </c>
      <c r="G21" s="262"/>
      <c r="H21" s="242"/>
      <c r="I21" s="245" t="s">
        <v>128</v>
      </c>
      <c r="J21" s="245" t="s">
        <v>151</v>
      </c>
      <c r="K21" s="241">
        <v>67</v>
      </c>
      <c r="L21" s="241">
        <v>2013</v>
      </c>
      <c r="M21" s="246" t="s">
        <v>105</v>
      </c>
      <c r="N21" s="246" t="s">
        <v>99</v>
      </c>
      <c r="O21" s="247">
        <v>41821</v>
      </c>
      <c r="P21" s="247">
        <v>41866</v>
      </c>
      <c r="Q21" s="246">
        <v>1</v>
      </c>
      <c r="R21" s="248"/>
      <c r="S21" s="379" t="str">
        <f t="shared" si="0"/>
        <v>EARLY</v>
      </c>
      <c r="T21" s="246">
        <v>0</v>
      </c>
      <c r="U21" s="248"/>
      <c r="V21" s="379" t="str">
        <f t="shared" si="1"/>
        <v/>
      </c>
      <c r="W21" s="246">
        <v>1</v>
      </c>
      <c r="X21" s="248"/>
      <c r="Y21" s="379" t="str">
        <f t="shared" si="2"/>
        <v>EARLY</v>
      </c>
      <c r="Z21" s="246">
        <v>1</v>
      </c>
      <c r="AA21" s="248"/>
      <c r="AB21" s="379" t="str">
        <f t="shared" si="3"/>
        <v>EARLY</v>
      </c>
      <c r="AC21" s="247">
        <v>41821</v>
      </c>
      <c r="AD21" s="247">
        <v>41866</v>
      </c>
      <c r="AE21" s="380" t="s">
        <v>568</v>
      </c>
      <c r="AF21" s="246">
        <v>1</v>
      </c>
      <c r="AG21" s="248"/>
      <c r="AH21" s="379" t="str">
        <f t="shared" si="4"/>
        <v>EARLY</v>
      </c>
      <c r="AI21" s="247">
        <v>41821</v>
      </c>
      <c r="AJ21" s="247">
        <v>41866</v>
      </c>
      <c r="AK21" s="246">
        <v>1</v>
      </c>
      <c r="AL21" s="248"/>
      <c r="AM21" s="379" t="str">
        <f t="shared" si="5"/>
        <v>EARLY</v>
      </c>
      <c r="AN21" s="379" t="str">
        <f t="shared" si="6"/>
        <v>CHECK</v>
      </c>
      <c r="AO21" s="260"/>
    </row>
    <row r="22" spans="1:41" ht="13.5" customHeight="1" x14ac:dyDescent="0.2">
      <c r="A22" s="250"/>
      <c r="B22" s="241" t="s">
        <v>323</v>
      </c>
      <c r="C22" s="242" t="s">
        <v>56</v>
      </c>
      <c r="D22" s="242" t="s">
        <v>57</v>
      </c>
      <c r="E22" s="353"/>
      <c r="F22" s="280" t="s">
        <v>568</v>
      </c>
      <c r="G22" s="262"/>
      <c r="H22" s="242"/>
      <c r="I22" s="245" t="s">
        <v>126</v>
      </c>
      <c r="J22" s="245" t="s">
        <v>242</v>
      </c>
      <c r="K22" s="241">
        <v>45</v>
      </c>
      <c r="L22" s="241">
        <v>2013</v>
      </c>
      <c r="M22" s="246" t="s">
        <v>104</v>
      </c>
      <c r="N22" s="246" t="s">
        <v>99</v>
      </c>
      <c r="O22" s="247">
        <v>41791</v>
      </c>
      <c r="P22" s="247">
        <v>41835</v>
      </c>
      <c r="Q22" s="246">
        <v>1</v>
      </c>
      <c r="R22" s="248"/>
      <c r="S22" s="379" t="str">
        <f t="shared" si="0"/>
        <v>EARLY</v>
      </c>
      <c r="T22" s="246">
        <v>0</v>
      </c>
      <c r="U22" s="248"/>
      <c r="V22" s="379" t="str">
        <f t="shared" si="1"/>
        <v/>
      </c>
      <c r="W22" s="246">
        <v>1</v>
      </c>
      <c r="X22" s="248"/>
      <c r="Y22" s="379" t="str">
        <f t="shared" si="2"/>
        <v>EARLY</v>
      </c>
      <c r="Z22" s="246">
        <v>1</v>
      </c>
      <c r="AA22" s="248"/>
      <c r="AB22" s="379" t="str">
        <f t="shared" si="3"/>
        <v>EARLY</v>
      </c>
      <c r="AC22" s="247">
        <v>41852</v>
      </c>
      <c r="AD22" s="247">
        <v>41897</v>
      </c>
      <c r="AE22" s="380" t="s">
        <v>568</v>
      </c>
      <c r="AF22" s="246">
        <v>1</v>
      </c>
      <c r="AG22" s="248"/>
      <c r="AH22" s="379" t="str">
        <f t="shared" si="4"/>
        <v>EARLY</v>
      </c>
      <c r="AI22" s="247">
        <v>41852</v>
      </c>
      <c r="AJ22" s="247">
        <v>41897</v>
      </c>
      <c r="AK22" s="246">
        <v>1</v>
      </c>
      <c r="AL22" s="248"/>
      <c r="AM22" s="379" t="str">
        <f t="shared" si="5"/>
        <v>EARLY</v>
      </c>
      <c r="AN22" s="379" t="str">
        <f t="shared" si="6"/>
        <v>CHECK</v>
      </c>
      <c r="AO22" s="260"/>
    </row>
    <row r="23" spans="1:41" ht="13.5" customHeight="1" x14ac:dyDescent="0.2">
      <c r="A23" s="240"/>
      <c r="B23" s="251" t="s">
        <v>332</v>
      </c>
      <c r="C23" s="252" t="s">
        <v>504</v>
      </c>
      <c r="D23" s="252" t="s">
        <v>505</v>
      </c>
      <c r="E23" s="252" t="s">
        <v>580</v>
      </c>
      <c r="F23" s="279" t="s">
        <v>568</v>
      </c>
      <c r="G23" s="253"/>
      <c r="H23" s="252"/>
      <c r="I23" s="254" t="s">
        <v>126</v>
      </c>
      <c r="J23" s="254" t="s">
        <v>242</v>
      </c>
      <c r="K23" s="251">
        <v>51</v>
      </c>
      <c r="L23" s="255">
        <v>2013</v>
      </c>
      <c r="M23" s="256" t="s">
        <v>105</v>
      </c>
      <c r="N23" s="256" t="s">
        <v>99</v>
      </c>
      <c r="O23" s="257">
        <v>41821</v>
      </c>
      <c r="P23" s="257">
        <v>41866</v>
      </c>
      <c r="Q23" s="256">
        <v>1</v>
      </c>
      <c r="R23" s="258"/>
      <c r="S23" s="379" t="str">
        <f t="shared" si="0"/>
        <v>EARLY</v>
      </c>
      <c r="T23" s="256">
        <v>0</v>
      </c>
      <c r="U23" s="258"/>
      <c r="V23" s="379" t="str">
        <f t="shared" si="1"/>
        <v/>
      </c>
      <c r="W23" s="256">
        <v>1</v>
      </c>
      <c r="X23" s="258"/>
      <c r="Y23" s="379" t="str">
        <f t="shared" si="2"/>
        <v>EARLY</v>
      </c>
      <c r="Z23" s="256">
        <v>1</v>
      </c>
      <c r="AA23" s="258"/>
      <c r="AB23" s="379" t="str">
        <f t="shared" si="3"/>
        <v>EARLY</v>
      </c>
      <c r="AC23" s="257">
        <v>41821</v>
      </c>
      <c r="AD23" s="257">
        <v>41866</v>
      </c>
      <c r="AE23" s="380" t="s">
        <v>568</v>
      </c>
      <c r="AF23" s="256">
        <v>1</v>
      </c>
      <c r="AG23" s="258"/>
      <c r="AH23" s="379" t="str">
        <f t="shared" si="4"/>
        <v>EARLY</v>
      </c>
      <c r="AI23" s="257">
        <v>41821</v>
      </c>
      <c r="AJ23" s="257">
        <v>41866</v>
      </c>
      <c r="AK23" s="256">
        <v>1</v>
      </c>
      <c r="AL23" s="258"/>
      <c r="AM23" s="379" t="str">
        <f t="shared" si="5"/>
        <v>EARLY</v>
      </c>
      <c r="AN23" s="379" t="str">
        <f t="shared" si="6"/>
        <v>CHECK</v>
      </c>
      <c r="AO23" s="259"/>
    </row>
    <row r="24" spans="1:41" ht="13.5" customHeight="1" x14ac:dyDescent="0.2">
      <c r="A24" s="250"/>
      <c r="B24" s="241" t="s">
        <v>355</v>
      </c>
      <c r="C24" s="242" t="s">
        <v>50</v>
      </c>
      <c r="D24" s="242" t="s">
        <v>83</v>
      </c>
      <c r="E24" s="242" t="s">
        <v>581</v>
      </c>
      <c r="F24" s="280" t="s">
        <v>568</v>
      </c>
      <c r="G24" s="262"/>
      <c r="H24" s="242"/>
      <c r="I24" s="242" t="s">
        <v>124</v>
      </c>
      <c r="J24" s="245" t="s">
        <v>73</v>
      </c>
      <c r="K24" s="241">
        <v>73</v>
      </c>
      <c r="L24" s="241">
        <v>2013</v>
      </c>
      <c r="M24" s="246" t="s">
        <v>104</v>
      </c>
      <c r="N24" s="246" t="s">
        <v>100</v>
      </c>
      <c r="O24" s="247">
        <v>41852</v>
      </c>
      <c r="P24" s="247">
        <v>41897</v>
      </c>
      <c r="Q24" s="246">
        <v>1</v>
      </c>
      <c r="R24" s="248"/>
      <c r="S24" s="379" t="str">
        <f t="shared" si="0"/>
        <v>EARLY</v>
      </c>
      <c r="T24" s="246">
        <v>0</v>
      </c>
      <c r="U24" s="248"/>
      <c r="V24" s="379" t="str">
        <f t="shared" si="1"/>
        <v/>
      </c>
      <c r="W24" s="246">
        <v>1</v>
      </c>
      <c r="X24" s="248"/>
      <c r="Y24" s="379" t="str">
        <f t="shared" si="2"/>
        <v>EARLY</v>
      </c>
      <c r="Z24" s="246">
        <v>1</v>
      </c>
      <c r="AA24" s="248"/>
      <c r="AB24" s="379" t="str">
        <f t="shared" si="3"/>
        <v>EARLY</v>
      </c>
      <c r="AC24" s="247">
        <v>41835</v>
      </c>
      <c r="AD24" s="247">
        <v>41882</v>
      </c>
      <c r="AE24" s="380" t="s">
        <v>568</v>
      </c>
      <c r="AF24" s="246">
        <v>1</v>
      </c>
      <c r="AG24" s="248"/>
      <c r="AH24" s="379" t="str">
        <f t="shared" si="4"/>
        <v>EARLY</v>
      </c>
      <c r="AI24" s="247">
        <v>41835</v>
      </c>
      <c r="AJ24" s="247">
        <v>41882</v>
      </c>
      <c r="AK24" s="246">
        <v>1</v>
      </c>
      <c r="AL24" s="248"/>
      <c r="AM24" s="379" t="str">
        <f t="shared" si="5"/>
        <v>EARLY</v>
      </c>
      <c r="AN24" s="379" t="str">
        <f t="shared" si="6"/>
        <v>CHECK</v>
      </c>
      <c r="AO24" s="260"/>
    </row>
    <row r="25" spans="1:41" ht="13.5" customHeight="1" x14ac:dyDescent="0.2">
      <c r="A25" s="250"/>
      <c r="B25" s="251" t="s">
        <v>335</v>
      </c>
      <c r="C25" s="252" t="s">
        <v>173</v>
      </c>
      <c r="D25" s="252" t="s">
        <v>174</v>
      </c>
      <c r="E25" s="372" t="s">
        <v>582</v>
      </c>
      <c r="F25" s="279" t="s">
        <v>568</v>
      </c>
      <c r="G25" s="253"/>
      <c r="H25" s="252"/>
      <c r="I25" s="252" t="s">
        <v>125</v>
      </c>
      <c r="J25" s="254" t="s">
        <v>151</v>
      </c>
      <c r="K25" s="251">
        <v>44</v>
      </c>
      <c r="L25" s="255">
        <v>2013</v>
      </c>
      <c r="M25" s="256" t="s">
        <v>106</v>
      </c>
      <c r="N25" s="256" t="s">
        <v>100</v>
      </c>
      <c r="O25" s="257">
        <v>41852</v>
      </c>
      <c r="P25" s="257">
        <v>41897</v>
      </c>
      <c r="Q25" s="256">
        <v>1</v>
      </c>
      <c r="R25" s="258"/>
      <c r="S25" s="379" t="str">
        <f t="shared" si="0"/>
        <v>EARLY</v>
      </c>
      <c r="T25" s="256">
        <v>0</v>
      </c>
      <c r="U25" s="258"/>
      <c r="V25" s="379" t="str">
        <f t="shared" si="1"/>
        <v/>
      </c>
      <c r="W25" s="256">
        <v>1</v>
      </c>
      <c r="X25" s="258"/>
      <c r="Y25" s="379" t="str">
        <f t="shared" si="2"/>
        <v>EARLY</v>
      </c>
      <c r="Z25" s="256">
        <v>1</v>
      </c>
      <c r="AA25" s="258"/>
      <c r="AB25" s="379" t="str">
        <f t="shared" si="3"/>
        <v>EARLY</v>
      </c>
      <c r="AC25" s="257">
        <v>41852</v>
      </c>
      <c r="AD25" s="257">
        <v>41897</v>
      </c>
      <c r="AE25" s="380" t="s">
        <v>568</v>
      </c>
      <c r="AF25" s="256">
        <v>1</v>
      </c>
      <c r="AG25" s="258"/>
      <c r="AH25" s="379" t="str">
        <f t="shared" si="4"/>
        <v>EARLY</v>
      </c>
      <c r="AI25" s="257">
        <v>41852</v>
      </c>
      <c r="AJ25" s="257">
        <v>41897</v>
      </c>
      <c r="AK25" s="256">
        <v>1</v>
      </c>
      <c r="AL25" s="258"/>
      <c r="AM25" s="379" t="str">
        <f t="shared" si="5"/>
        <v>EARLY</v>
      </c>
      <c r="AN25" s="379" t="str">
        <f t="shared" si="6"/>
        <v>CHECK</v>
      </c>
      <c r="AO25" s="259"/>
    </row>
    <row r="26" spans="1:41" ht="13.5" customHeight="1" x14ac:dyDescent="0.2">
      <c r="A26" s="250"/>
      <c r="B26" s="251" t="s">
        <v>335</v>
      </c>
      <c r="C26" s="252" t="s">
        <v>175</v>
      </c>
      <c r="D26" s="252" t="s">
        <v>176</v>
      </c>
      <c r="E26" s="373"/>
      <c r="F26" s="279" t="s">
        <v>568</v>
      </c>
      <c r="G26" s="253"/>
      <c r="H26" s="252"/>
      <c r="I26" s="252" t="s">
        <v>126</v>
      </c>
      <c r="J26" s="254" t="s">
        <v>73</v>
      </c>
      <c r="K26" s="251">
        <v>47</v>
      </c>
      <c r="L26" s="255">
        <v>2013</v>
      </c>
      <c r="M26" s="256" t="s">
        <v>106</v>
      </c>
      <c r="N26" s="256" t="s">
        <v>100</v>
      </c>
      <c r="O26" s="257">
        <v>41852</v>
      </c>
      <c r="P26" s="257">
        <v>41897</v>
      </c>
      <c r="Q26" s="256">
        <v>1</v>
      </c>
      <c r="R26" s="258"/>
      <c r="S26" s="379" t="str">
        <f t="shared" si="0"/>
        <v>EARLY</v>
      </c>
      <c r="T26" s="256">
        <v>0</v>
      </c>
      <c r="U26" s="258"/>
      <c r="V26" s="379" t="str">
        <f t="shared" si="1"/>
        <v/>
      </c>
      <c r="W26" s="256">
        <v>1</v>
      </c>
      <c r="X26" s="258"/>
      <c r="Y26" s="379" t="str">
        <f t="shared" si="2"/>
        <v>EARLY</v>
      </c>
      <c r="Z26" s="256">
        <v>1</v>
      </c>
      <c r="AA26" s="258"/>
      <c r="AB26" s="379" t="str">
        <f t="shared" si="3"/>
        <v>EARLY</v>
      </c>
      <c r="AC26" s="257">
        <v>41852</v>
      </c>
      <c r="AD26" s="257">
        <v>41897</v>
      </c>
      <c r="AE26" s="380" t="s">
        <v>568</v>
      </c>
      <c r="AF26" s="256">
        <v>1</v>
      </c>
      <c r="AG26" s="258"/>
      <c r="AH26" s="379" t="str">
        <f t="shared" si="4"/>
        <v>EARLY</v>
      </c>
      <c r="AI26" s="257">
        <v>41852</v>
      </c>
      <c r="AJ26" s="257">
        <v>41897</v>
      </c>
      <c r="AK26" s="256">
        <v>1</v>
      </c>
      <c r="AL26" s="258"/>
      <c r="AM26" s="379" t="str">
        <f t="shared" si="5"/>
        <v>EARLY</v>
      </c>
      <c r="AN26" s="379" t="str">
        <f t="shared" si="6"/>
        <v>CHECK</v>
      </c>
      <c r="AO26" s="259"/>
    </row>
    <row r="27" spans="1:41" ht="13.5" customHeight="1" x14ac:dyDescent="0.2">
      <c r="A27" s="250"/>
      <c r="B27" s="241" t="s">
        <v>348</v>
      </c>
      <c r="C27" s="242" t="s">
        <v>59</v>
      </c>
      <c r="D27" s="242" t="s">
        <v>89</v>
      </c>
      <c r="E27" s="242" t="s">
        <v>583</v>
      </c>
      <c r="F27" s="280" t="s">
        <v>568</v>
      </c>
      <c r="G27" s="243"/>
      <c r="H27" s="242"/>
      <c r="I27" s="242" t="s">
        <v>125</v>
      </c>
      <c r="J27" s="245" t="s">
        <v>151</v>
      </c>
      <c r="K27" s="241">
        <v>21</v>
      </c>
      <c r="L27" s="241">
        <v>2013</v>
      </c>
      <c r="M27" s="246" t="s">
        <v>104</v>
      </c>
      <c r="N27" s="246" t="s">
        <v>99</v>
      </c>
      <c r="O27" s="247">
        <v>41835</v>
      </c>
      <c r="P27" s="247">
        <v>41882</v>
      </c>
      <c r="Q27" s="246">
        <v>1</v>
      </c>
      <c r="R27" s="248"/>
      <c r="S27" s="379" t="str">
        <f t="shared" si="0"/>
        <v>EARLY</v>
      </c>
      <c r="T27" s="246">
        <v>0</v>
      </c>
      <c r="U27" s="248"/>
      <c r="V27" s="379" t="str">
        <f t="shared" si="1"/>
        <v/>
      </c>
      <c r="W27" s="246">
        <v>1</v>
      </c>
      <c r="X27" s="248"/>
      <c r="Y27" s="379" t="str">
        <f t="shared" si="2"/>
        <v>EARLY</v>
      </c>
      <c r="Z27" s="246">
        <v>1</v>
      </c>
      <c r="AA27" s="248"/>
      <c r="AB27" s="379" t="str">
        <f t="shared" si="3"/>
        <v>EARLY</v>
      </c>
      <c r="AC27" s="247">
        <v>41835</v>
      </c>
      <c r="AD27" s="247">
        <v>41882</v>
      </c>
      <c r="AE27" s="380" t="s">
        <v>568</v>
      </c>
      <c r="AF27" s="246">
        <v>1</v>
      </c>
      <c r="AG27" s="248"/>
      <c r="AH27" s="379" t="str">
        <f t="shared" si="4"/>
        <v>EARLY</v>
      </c>
      <c r="AI27" s="247">
        <v>41835</v>
      </c>
      <c r="AJ27" s="247">
        <v>41882</v>
      </c>
      <c r="AK27" s="246">
        <v>1</v>
      </c>
      <c r="AL27" s="246"/>
      <c r="AM27" s="379" t="str">
        <f t="shared" si="5"/>
        <v>EARLY</v>
      </c>
      <c r="AN27" s="379" t="str">
        <f t="shared" si="6"/>
        <v>CHECK</v>
      </c>
      <c r="AO27" s="260"/>
    </row>
    <row r="28" spans="1:41" ht="13.5" customHeight="1" x14ac:dyDescent="0.2">
      <c r="A28" s="261"/>
      <c r="B28" s="251" t="s">
        <v>322</v>
      </c>
      <c r="C28" s="252" t="s">
        <v>43</v>
      </c>
      <c r="D28" s="252" t="s">
        <v>44</v>
      </c>
      <c r="E28" s="252" t="s">
        <v>584</v>
      </c>
      <c r="F28" s="279" t="s">
        <v>568</v>
      </c>
      <c r="G28" s="253"/>
      <c r="H28" s="252"/>
      <c r="I28" s="252" t="s">
        <v>128</v>
      </c>
      <c r="J28" s="254" t="s">
        <v>73</v>
      </c>
      <c r="K28" s="251">
        <v>83</v>
      </c>
      <c r="L28" s="255">
        <v>2013</v>
      </c>
      <c r="M28" s="256" t="s">
        <v>104</v>
      </c>
      <c r="N28" s="256" t="s">
        <v>99</v>
      </c>
      <c r="O28" s="257">
        <v>41835</v>
      </c>
      <c r="P28" s="257">
        <v>41882</v>
      </c>
      <c r="Q28" s="256">
        <v>1</v>
      </c>
      <c r="R28" s="258"/>
      <c r="S28" s="379" t="str">
        <f t="shared" si="0"/>
        <v>EARLY</v>
      </c>
      <c r="T28" s="256">
        <v>0</v>
      </c>
      <c r="U28" s="258"/>
      <c r="V28" s="379" t="str">
        <f t="shared" si="1"/>
        <v/>
      </c>
      <c r="W28" s="256">
        <v>1</v>
      </c>
      <c r="X28" s="258"/>
      <c r="Y28" s="379" t="str">
        <f t="shared" si="2"/>
        <v>EARLY</v>
      </c>
      <c r="Z28" s="256">
        <v>1</v>
      </c>
      <c r="AA28" s="258"/>
      <c r="AB28" s="379" t="str">
        <f t="shared" si="3"/>
        <v>EARLY</v>
      </c>
      <c r="AC28" s="257">
        <v>41852</v>
      </c>
      <c r="AD28" s="257">
        <v>41897</v>
      </c>
      <c r="AE28" s="380" t="s">
        <v>568</v>
      </c>
      <c r="AF28" s="256">
        <v>1</v>
      </c>
      <c r="AG28" s="258"/>
      <c r="AH28" s="379" t="str">
        <f t="shared" si="4"/>
        <v>EARLY</v>
      </c>
      <c r="AI28" s="257">
        <v>41852</v>
      </c>
      <c r="AJ28" s="257">
        <v>41897</v>
      </c>
      <c r="AK28" s="256">
        <v>1</v>
      </c>
      <c r="AL28" s="258"/>
      <c r="AM28" s="379" t="str">
        <f t="shared" si="5"/>
        <v>EARLY</v>
      </c>
      <c r="AN28" s="379" t="str">
        <f t="shared" si="6"/>
        <v>CHECK</v>
      </c>
      <c r="AO28" s="259"/>
    </row>
    <row r="29" spans="1:41" ht="13.5" customHeight="1" x14ac:dyDescent="0.2">
      <c r="A29" s="250"/>
      <c r="B29" s="241" t="s">
        <v>325</v>
      </c>
      <c r="C29" s="242" t="s">
        <v>249</v>
      </c>
      <c r="D29" s="242" t="s">
        <v>75</v>
      </c>
      <c r="E29" s="352" t="s">
        <v>585</v>
      </c>
      <c r="F29" s="280" t="s">
        <v>568</v>
      </c>
      <c r="G29" s="243"/>
      <c r="H29" s="242"/>
      <c r="I29" s="242" t="s">
        <v>128</v>
      </c>
      <c r="J29" s="245" t="s">
        <v>73</v>
      </c>
      <c r="K29" s="241">
        <v>65</v>
      </c>
      <c r="L29" s="241">
        <v>2013</v>
      </c>
      <c r="M29" s="246" t="s">
        <v>104</v>
      </c>
      <c r="N29" s="246" t="s">
        <v>100</v>
      </c>
      <c r="O29" s="247">
        <v>41774</v>
      </c>
      <c r="P29" s="247">
        <v>41820</v>
      </c>
      <c r="Q29" s="246">
        <v>1</v>
      </c>
      <c r="R29" s="248"/>
      <c r="S29" s="379" t="str">
        <f t="shared" si="0"/>
        <v>EARLY</v>
      </c>
      <c r="T29" s="246">
        <v>0</v>
      </c>
      <c r="U29" s="248"/>
      <c r="V29" s="379" t="str">
        <f t="shared" si="1"/>
        <v/>
      </c>
      <c r="W29" s="246">
        <v>1</v>
      </c>
      <c r="X29" s="248"/>
      <c r="Y29" s="379" t="str">
        <f t="shared" si="2"/>
        <v>EARLY</v>
      </c>
      <c r="Z29" s="246">
        <v>1</v>
      </c>
      <c r="AA29" s="248"/>
      <c r="AB29" s="379" t="str">
        <f t="shared" si="3"/>
        <v>EARLY</v>
      </c>
      <c r="AC29" s="247">
        <v>41883</v>
      </c>
      <c r="AD29" s="247">
        <v>41927</v>
      </c>
      <c r="AE29" s="380" t="s">
        <v>568</v>
      </c>
      <c r="AF29" s="246">
        <v>1</v>
      </c>
      <c r="AG29" s="248"/>
      <c r="AH29" s="379" t="str">
        <f t="shared" si="4"/>
        <v>EARLY</v>
      </c>
      <c r="AI29" s="247">
        <v>41883</v>
      </c>
      <c r="AJ29" s="247">
        <v>41927</v>
      </c>
      <c r="AK29" s="246">
        <v>1</v>
      </c>
      <c r="AL29" s="246"/>
      <c r="AM29" s="379" t="str">
        <f t="shared" si="5"/>
        <v>EARLY</v>
      </c>
      <c r="AN29" s="379" t="str">
        <f t="shared" si="6"/>
        <v>CHECK</v>
      </c>
      <c r="AO29" s="260"/>
    </row>
    <row r="30" spans="1:41" ht="13.5" customHeight="1" x14ac:dyDescent="0.2">
      <c r="A30" s="250"/>
      <c r="B30" s="241" t="s">
        <v>325</v>
      </c>
      <c r="C30" s="242">
        <v>2087580</v>
      </c>
      <c r="D30" s="242" t="s">
        <v>186</v>
      </c>
      <c r="E30" s="353"/>
      <c r="F30" s="280" t="s">
        <v>568</v>
      </c>
      <c r="G30" s="243"/>
      <c r="H30" s="242"/>
      <c r="I30" s="242" t="s">
        <v>126</v>
      </c>
      <c r="J30" s="245" t="s">
        <v>242</v>
      </c>
      <c r="K30" s="241">
        <v>65</v>
      </c>
      <c r="L30" s="241">
        <v>2013</v>
      </c>
      <c r="M30" s="246" t="s">
        <v>106</v>
      </c>
      <c r="N30" s="246" t="s">
        <v>99</v>
      </c>
      <c r="O30" s="247">
        <v>41774</v>
      </c>
      <c r="P30" s="247">
        <v>41820</v>
      </c>
      <c r="Q30" s="246">
        <v>1</v>
      </c>
      <c r="R30" s="248"/>
      <c r="S30" s="379" t="str">
        <f t="shared" si="0"/>
        <v>EARLY</v>
      </c>
      <c r="T30" s="246">
        <v>0</v>
      </c>
      <c r="U30" s="248"/>
      <c r="V30" s="379" t="str">
        <f t="shared" si="1"/>
        <v/>
      </c>
      <c r="W30" s="246">
        <v>1</v>
      </c>
      <c r="X30" s="248"/>
      <c r="Y30" s="379" t="str">
        <f t="shared" si="2"/>
        <v>EARLY</v>
      </c>
      <c r="Z30" s="246">
        <v>1</v>
      </c>
      <c r="AA30" s="248"/>
      <c r="AB30" s="379" t="str">
        <f t="shared" si="3"/>
        <v>EARLY</v>
      </c>
      <c r="AC30" s="247">
        <v>41883</v>
      </c>
      <c r="AD30" s="247">
        <v>41927</v>
      </c>
      <c r="AE30" s="380" t="s">
        <v>568</v>
      </c>
      <c r="AF30" s="246">
        <v>1</v>
      </c>
      <c r="AG30" s="248"/>
      <c r="AH30" s="379" t="str">
        <f t="shared" si="4"/>
        <v>EARLY</v>
      </c>
      <c r="AI30" s="247">
        <v>41883</v>
      </c>
      <c r="AJ30" s="247">
        <v>41927</v>
      </c>
      <c r="AK30" s="246">
        <v>1</v>
      </c>
      <c r="AL30" s="246"/>
      <c r="AM30" s="379" t="str">
        <f t="shared" si="5"/>
        <v>EARLY</v>
      </c>
      <c r="AN30" s="379" t="str">
        <f t="shared" si="6"/>
        <v>CHECK</v>
      </c>
      <c r="AO30" s="260"/>
    </row>
    <row r="31" spans="1:41" ht="13.5" customHeight="1" x14ac:dyDescent="0.2">
      <c r="A31" s="261"/>
      <c r="B31" s="251" t="s">
        <v>330</v>
      </c>
      <c r="C31" s="252" t="s">
        <v>45</v>
      </c>
      <c r="D31" s="252" t="s">
        <v>81</v>
      </c>
      <c r="E31" s="252" t="s">
        <v>586</v>
      </c>
      <c r="F31" s="279" t="s">
        <v>568</v>
      </c>
      <c r="G31" s="253"/>
      <c r="H31" s="252"/>
      <c r="I31" s="252" t="s">
        <v>128</v>
      </c>
      <c r="J31" s="254" t="s">
        <v>242</v>
      </c>
      <c r="K31" s="251">
        <v>56</v>
      </c>
      <c r="L31" s="255">
        <v>2013</v>
      </c>
      <c r="M31" s="256" t="s">
        <v>104</v>
      </c>
      <c r="N31" s="256" t="s">
        <v>99</v>
      </c>
      <c r="O31" s="257">
        <v>41852</v>
      </c>
      <c r="P31" s="257">
        <v>41897</v>
      </c>
      <c r="Q31" s="256">
        <v>1</v>
      </c>
      <c r="R31" s="258"/>
      <c r="S31" s="379" t="str">
        <f t="shared" si="0"/>
        <v>EARLY</v>
      </c>
      <c r="T31" s="256">
        <v>0</v>
      </c>
      <c r="U31" s="258"/>
      <c r="V31" s="379" t="str">
        <f t="shared" si="1"/>
        <v/>
      </c>
      <c r="W31" s="256">
        <v>1</v>
      </c>
      <c r="X31" s="258"/>
      <c r="Y31" s="379" t="str">
        <f t="shared" si="2"/>
        <v>EARLY</v>
      </c>
      <c r="Z31" s="256">
        <v>1</v>
      </c>
      <c r="AA31" s="258"/>
      <c r="AB31" s="379" t="str">
        <f t="shared" si="3"/>
        <v>EARLY</v>
      </c>
      <c r="AC31" s="257">
        <v>41852</v>
      </c>
      <c r="AD31" s="257">
        <v>41897</v>
      </c>
      <c r="AE31" s="380" t="s">
        <v>568</v>
      </c>
      <c r="AF31" s="256">
        <v>1</v>
      </c>
      <c r="AG31" s="258"/>
      <c r="AH31" s="379" t="str">
        <f t="shared" si="4"/>
        <v>EARLY</v>
      </c>
      <c r="AI31" s="257">
        <v>41852</v>
      </c>
      <c r="AJ31" s="257">
        <v>41897</v>
      </c>
      <c r="AK31" s="256">
        <v>1</v>
      </c>
      <c r="AL31" s="258"/>
      <c r="AM31" s="379" t="str">
        <f t="shared" si="5"/>
        <v>EARLY</v>
      </c>
      <c r="AN31" s="379" t="str">
        <f t="shared" si="6"/>
        <v>CHECK</v>
      </c>
      <c r="AO31" s="259"/>
    </row>
    <row r="32" spans="1:41" ht="13.5" customHeight="1" x14ac:dyDescent="0.2">
      <c r="A32" s="250"/>
      <c r="B32" s="241" t="s">
        <v>345</v>
      </c>
      <c r="C32" s="242" t="s">
        <v>136</v>
      </c>
      <c r="D32" s="242" t="s">
        <v>77</v>
      </c>
      <c r="E32" s="374" t="s">
        <v>587</v>
      </c>
      <c r="F32" s="280" t="s">
        <v>588</v>
      </c>
      <c r="G32" s="243"/>
      <c r="H32" s="242"/>
      <c r="I32" s="242" t="s">
        <v>128</v>
      </c>
      <c r="J32" s="245" t="s">
        <v>73</v>
      </c>
      <c r="K32" s="241">
        <v>3</v>
      </c>
      <c r="L32" s="241">
        <v>2013</v>
      </c>
      <c r="M32" s="246" t="s">
        <v>104</v>
      </c>
      <c r="N32" s="246" t="s">
        <v>100</v>
      </c>
      <c r="O32" s="247">
        <v>41866</v>
      </c>
      <c r="P32" s="247">
        <v>41912</v>
      </c>
      <c r="Q32" s="246">
        <v>1</v>
      </c>
      <c r="R32" s="248"/>
      <c r="S32" s="379" t="str">
        <f t="shared" si="0"/>
        <v>EARLY</v>
      </c>
      <c r="T32" s="246">
        <v>0</v>
      </c>
      <c r="U32" s="248"/>
      <c r="V32" s="379" t="str">
        <f t="shared" si="1"/>
        <v/>
      </c>
      <c r="W32" s="246">
        <v>1</v>
      </c>
      <c r="X32" s="248"/>
      <c r="Y32" s="379" t="str">
        <f t="shared" si="2"/>
        <v>EARLY</v>
      </c>
      <c r="Z32" s="246">
        <v>1</v>
      </c>
      <c r="AA32" s="248"/>
      <c r="AB32" s="379" t="str">
        <f t="shared" si="3"/>
        <v>EARLY</v>
      </c>
      <c r="AC32" s="247">
        <v>41866</v>
      </c>
      <c r="AD32" s="247">
        <v>41912</v>
      </c>
      <c r="AE32" s="380" t="s">
        <v>588</v>
      </c>
      <c r="AF32" s="246">
        <v>1</v>
      </c>
      <c r="AG32" s="248"/>
      <c r="AH32" s="379" t="str">
        <f t="shared" si="4"/>
        <v>EARLY</v>
      </c>
      <c r="AI32" s="247">
        <v>41866</v>
      </c>
      <c r="AJ32" s="247">
        <v>41912</v>
      </c>
      <c r="AK32" s="246">
        <v>1</v>
      </c>
      <c r="AL32" s="246"/>
      <c r="AM32" s="379" t="str">
        <f t="shared" si="5"/>
        <v>EARLY</v>
      </c>
      <c r="AN32" s="379" t="str">
        <f t="shared" si="6"/>
        <v>CHECK</v>
      </c>
      <c r="AO32" s="260"/>
    </row>
    <row r="33" spans="1:41" ht="13.5" customHeight="1" x14ac:dyDescent="0.2">
      <c r="A33" s="250"/>
      <c r="B33" s="241" t="s">
        <v>345</v>
      </c>
      <c r="C33" s="242">
        <v>14206950</v>
      </c>
      <c r="D33" s="242" t="s">
        <v>139</v>
      </c>
      <c r="E33" s="375"/>
      <c r="F33" s="280" t="s">
        <v>588</v>
      </c>
      <c r="G33" s="243"/>
      <c r="H33" s="242"/>
      <c r="I33" s="242" t="s">
        <v>126</v>
      </c>
      <c r="J33" s="245" t="s">
        <v>242</v>
      </c>
      <c r="K33" s="241">
        <v>3</v>
      </c>
      <c r="L33" s="241">
        <v>2013</v>
      </c>
      <c r="M33" s="246" t="s">
        <v>104</v>
      </c>
      <c r="N33" s="246" t="s">
        <v>99</v>
      </c>
      <c r="O33" s="247">
        <v>41866</v>
      </c>
      <c r="P33" s="247">
        <v>41912</v>
      </c>
      <c r="Q33" s="246">
        <v>1</v>
      </c>
      <c r="R33" s="248"/>
      <c r="S33" s="379" t="str">
        <f t="shared" si="0"/>
        <v>EARLY</v>
      </c>
      <c r="T33" s="246">
        <v>0</v>
      </c>
      <c r="U33" s="248"/>
      <c r="V33" s="379" t="str">
        <f t="shared" si="1"/>
        <v/>
      </c>
      <c r="W33" s="246">
        <v>1</v>
      </c>
      <c r="X33" s="248"/>
      <c r="Y33" s="379" t="str">
        <f t="shared" si="2"/>
        <v>EARLY</v>
      </c>
      <c r="Z33" s="246">
        <v>1</v>
      </c>
      <c r="AA33" s="248"/>
      <c r="AB33" s="379" t="str">
        <f t="shared" si="3"/>
        <v>EARLY</v>
      </c>
      <c r="AC33" s="247">
        <v>41866</v>
      </c>
      <c r="AD33" s="247">
        <v>41912</v>
      </c>
      <c r="AE33" s="380" t="s">
        <v>588</v>
      </c>
      <c r="AF33" s="246">
        <v>1</v>
      </c>
      <c r="AG33" s="248"/>
      <c r="AH33" s="379" t="str">
        <f t="shared" si="4"/>
        <v>EARLY</v>
      </c>
      <c r="AI33" s="247">
        <v>41866</v>
      </c>
      <c r="AJ33" s="247">
        <v>41912</v>
      </c>
      <c r="AK33" s="246">
        <v>1</v>
      </c>
      <c r="AL33" s="246"/>
      <c r="AM33" s="379" t="str">
        <f t="shared" si="5"/>
        <v>EARLY</v>
      </c>
      <c r="AN33" s="379" t="str">
        <f t="shared" si="6"/>
        <v>CHECK</v>
      </c>
      <c r="AO33" s="260"/>
    </row>
    <row r="34" spans="1:41" ht="13.5" customHeight="1" x14ac:dyDescent="0.2">
      <c r="A34" s="250"/>
      <c r="B34" s="241" t="s">
        <v>345</v>
      </c>
      <c r="C34" s="242" t="s">
        <v>188</v>
      </c>
      <c r="D34" s="242" t="s">
        <v>78</v>
      </c>
      <c r="E34" s="376"/>
      <c r="F34" s="280" t="s">
        <v>588</v>
      </c>
      <c r="G34" s="243"/>
      <c r="H34" s="242"/>
      <c r="I34" s="242" t="s">
        <v>128</v>
      </c>
      <c r="J34" s="245" t="s">
        <v>151</v>
      </c>
      <c r="K34" s="241">
        <v>3</v>
      </c>
      <c r="L34" s="241">
        <v>2013</v>
      </c>
      <c r="M34" s="246" t="s">
        <v>104</v>
      </c>
      <c r="N34" s="246" t="s">
        <v>99</v>
      </c>
      <c r="O34" s="247">
        <v>41866</v>
      </c>
      <c r="P34" s="247">
        <v>41912</v>
      </c>
      <c r="Q34" s="246">
        <v>1</v>
      </c>
      <c r="R34" s="248"/>
      <c r="S34" s="379" t="str">
        <f t="shared" si="0"/>
        <v>EARLY</v>
      </c>
      <c r="T34" s="246">
        <v>0</v>
      </c>
      <c r="U34" s="248"/>
      <c r="V34" s="379" t="str">
        <f t="shared" si="1"/>
        <v/>
      </c>
      <c r="W34" s="246">
        <v>1</v>
      </c>
      <c r="X34" s="248"/>
      <c r="Y34" s="379" t="str">
        <f t="shared" si="2"/>
        <v>EARLY</v>
      </c>
      <c r="Z34" s="246">
        <v>1</v>
      </c>
      <c r="AA34" s="248"/>
      <c r="AB34" s="379" t="str">
        <f t="shared" si="3"/>
        <v>EARLY</v>
      </c>
      <c r="AC34" s="247">
        <v>41866</v>
      </c>
      <c r="AD34" s="247">
        <v>41912</v>
      </c>
      <c r="AE34" s="380" t="s">
        <v>588</v>
      </c>
      <c r="AF34" s="246">
        <v>1</v>
      </c>
      <c r="AG34" s="248"/>
      <c r="AH34" s="379" t="str">
        <f t="shared" si="4"/>
        <v>EARLY</v>
      </c>
      <c r="AI34" s="247">
        <v>41866</v>
      </c>
      <c r="AJ34" s="247">
        <v>41912</v>
      </c>
      <c r="AK34" s="246">
        <v>1</v>
      </c>
      <c r="AL34" s="246"/>
      <c r="AM34" s="379" t="str">
        <f t="shared" si="5"/>
        <v>EARLY</v>
      </c>
      <c r="AN34" s="379" t="str">
        <f t="shared" si="6"/>
        <v>CHECK</v>
      </c>
      <c r="AO34" s="260"/>
    </row>
    <row r="35" spans="1:41" ht="13.5" customHeight="1" x14ac:dyDescent="0.2">
      <c r="A35" s="277"/>
      <c r="B35" s="251" t="s">
        <v>327</v>
      </c>
      <c r="C35" s="252" t="s">
        <v>69</v>
      </c>
      <c r="D35" s="252" t="s">
        <v>70</v>
      </c>
      <c r="E35" s="252" t="s">
        <v>574</v>
      </c>
      <c r="F35" s="279" t="s">
        <v>568</v>
      </c>
      <c r="G35" s="253"/>
      <c r="H35" s="252"/>
      <c r="I35" s="252" t="s">
        <v>128</v>
      </c>
      <c r="J35" s="254" t="s">
        <v>151</v>
      </c>
      <c r="K35" s="251">
        <v>65</v>
      </c>
      <c r="L35" s="255">
        <v>2013</v>
      </c>
      <c r="M35" s="256" t="s">
        <v>104</v>
      </c>
      <c r="N35" s="256" t="s">
        <v>100</v>
      </c>
      <c r="O35" s="257">
        <v>41774</v>
      </c>
      <c r="P35" s="257">
        <v>41820</v>
      </c>
      <c r="Q35" s="256">
        <v>1</v>
      </c>
      <c r="R35" s="258"/>
      <c r="S35" s="379" t="str">
        <f t="shared" si="0"/>
        <v>EARLY</v>
      </c>
      <c r="T35" s="256">
        <v>0</v>
      </c>
      <c r="U35" s="258"/>
      <c r="V35" s="379" t="str">
        <f t="shared" si="1"/>
        <v/>
      </c>
      <c r="W35" s="256">
        <v>1</v>
      </c>
      <c r="X35" s="258"/>
      <c r="Y35" s="379" t="str">
        <f t="shared" si="2"/>
        <v>EARLY</v>
      </c>
      <c r="Z35" s="256">
        <v>1</v>
      </c>
      <c r="AA35" s="258"/>
      <c r="AB35" s="379" t="str">
        <f t="shared" si="3"/>
        <v>EARLY</v>
      </c>
      <c r="AC35" s="257">
        <v>41883</v>
      </c>
      <c r="AD35" s="257">
        <v>41927</v>
      </c>
      <c r="AE35" s="380" t="s">
        <v>568</v>
      </c>
      <c r="AF35" s="256">
        <v>1</v>
      </c>
      <c r="AG35" s="258"/>
      <c r="AH35" s="379" t="str">
        <f t="shared" si="4"/>
        <v>EARLY</v>
      </c>
      <c r="AI35" s="257">
        <v>41774</v>
      </c>
      <c r="AJ35" s="257">
        <v>41820</v>
      </c>
      <c r="AK35" s="256">
        <v>1</v>
      </c>
      <c r="AL35" s="258"/>
      <c r="AM35" s="379" t="str">
        <f t="shared" si="5"/>
        <v>EARLY</v>
      </c>
      <c r="AN35" s="379" t="str">
        <f t="shared" si="6"/>
        <v>CHECK</v>
      </c>
      <c r="AO35" s="259"/>
    </row>
    <row r="36" spans="1:41" ht="13.5" customHeight="1" x14ac:dyDescent="0.2">
      <c r="A36" s="250"/>
      <c r="B36" s="241" t="s">
        <v>340</v>
      </c>
      <c r="C36" s="242" t="s">
        <v>195</v>
      </c>
      <c r="D36" s="242" t="s">
        <v>197</v>
      </c>
      <c r="E36" s="352" t="s">
        <v>589</v>
      </c>
      <c r="F36" s="280" t="s">
        <v>568</v>
      </c>
      <c r="G36" s="243"/>
      <c r="H36" s="242"/>
      <c r="I36" s="242" t="s">
        <v>126</v>
      </c>
      <c r="J36" s="245" t="s">
        <v>242</v>
      </c>
      <c r="K36" s="241">
        <v>32</v>
      </c>
      <c r="L36" s="241">
        <v>2013</v>
      </c>
      <c r="M36" s="246" t="s">
        <v>104</v>
      </c>
      <c r="N36" s="246" t="s">
        <v>99</v>
      </c>
      <c r="O36" s="247">
        <v>41821</v>
      </c>
      <c r="P36" s="247">
        <v>41866</v>
      </c>
      <c r="Q36" s="246">
        <v>1</v>
      </c>
      <c r="R36" s="248"/>
      <c r="S36" s="379" t="str">
        <f t="shared" si="0"/>
        <v>EARLY</v>
      </c>
      <c r="T36" s="246">
        <v>0</v>
      </c>
      <c r="U36" s="248"/>
      <c r="V36" s="379" t="str">
        <f t="shared" si="1"/>
        <v/>
      </c>
      <c r="W36" s="246">
        <v>1</v>
      </c>
      <c r="X36" s="248"/>
      <c r="Y36" s="379" t="str">
        <f t="shared" si="2"/>
        <v>EARLY</v>
      </c>
      <c r="Z36" s="246">
        <v>1</v>
      </c>
      <c r="AA36" s="248"/>
      <c r="AB36" s="379" t="str">
        <f t="shared" si="3"/>
        <v>EARLY</v>
      </c>
      <c r="AC36" s="247">
        <v>41821</v>
      </c>
      <c r="AD36" s="247">
        <v>41866</v>
      </c>
      <c r="AE36" s="380" t="s">
        <v>568</v>
      </c>
      <c r="AF36" s="246">
        <v>1</v>
      </c>
      <c r="AG36" s="248"/>
      <c r="AH36" s="379" t="str">
        <f t="shared" si="4"/>
        <v>EARLY</v>
      </c>
      <c r="AI36" s="247">
        <v>41821</v>
      </c>
      <c r="AJ36" s="247">
        <v>41866</v>
      </c>
      <c r="AK36" s="246">
        <v>1</v>
      </c>
      <c r="AL36" s="246"/>
      <c r="AM36" s="379" t="str">
        <f t="shared" si="5"/>
        <v>EARLY</v>
      </c>
      <c r="AN36" s="379" t="str">
        <f t="shared" si="6"/>
        <v>CHECK</v>
      </c>
      <c r="AO36" s="260"/>
    </row>
    <row r="37" spans="1:41" ht="13.5" customHeight="1" x14ac:dyDescent="0.2">
      <c r="A37" s="250"/>
      <c r="B37" s="241" t="s">
        <v>340</v>
      </c>
      <c r="C37" s="242" t="s">
        <v>203</v>
      </c>
      <c r="D37" s="242" t="s">
        <v>208</v>
      </c>
      <c r="E37" s="353"/>
      <c r="F37" s="280" t="s">
        <v>568</v>
      </c>
      <c r="G37" s="243"/>
      <c r="H37" s="242"/>
      <c r="I37" s="242" t="s">
        <v>125</v>
      </c>
      <c r="J37" s="245" t="s">
        <v>151</v>
      </c>
      <c r="K37" s="241">
        <v>30</v>
      </c>
      <c r="L37" s="241">
        <v>2013</v>
      </c>
      <c r="M37" s="246" t="s">
        <v>105</v>
      </c>
      <c r="N37" s="246" t="s">
        <v>99</v>
      </c>
      <c r="O37" s="247">
        <v>41821</v>
      </c>
      <c r="P37" s="247">
        <v>41866</v>
      </c>
      <c r="Q37" s="246">
        <v>1</v>
      </c>
      <c r="R37" s="248"/>
      <c r="S37" s="379" t="str">
        <f t="shared" si="0"/>
        <v>EARLY</v>
      </c>
      <c r="T37" s="246">
        <v>0</v>
      </c>
      <c r="U37" s="248"/>
      <c r="V37" s="379" t="str">
        <f t="shared" si="1"/>
        <v/>
      </c>
      <c r="W37" s="246">
        <v>1</v>
      </c>
      <c r="X37" s="248"/>
      <c r="Y37" s="379" t="str">
        <f t="shared" si="2"/>
        <v>EARLY</v>
      </c>
      <c r="Z37" s="246">
        <v>1</v>
      </c>
      <c r="AA37" s="248"/>
      <c r="AB37" s="379" t="str">
        <f t="shared" si="3"/>
        <v>EARLY</v>
      </c>
      <c r="AC37" s="247">
        <v>41821</v>
      </c>
      <c r="AD37" s="247">
        <v>41866</v>
      </c>
      <c r="AE37" s="380" t="s">
        <v>568</v>
      </c>
      <c r="AF37" s="246">
        <v>1</v>
      </c>
      <c r="AG37" s="248"/>
      <c r="AH37" s="379" t="str">
        <f t="shared" si="4"/>
        <v>EARLY</v>
      </c>
      <c r="AI37" s="247">
        <v>41821</v>
      </c>
      <c r="AJ37" s="247">
        <v>41866</v>
      </c>
      <c r="AK37" s="246">
        <v>1</v>
      </c>
      <c r="AL37" s="246"/>
      <c r="AM37" s="379" t="str">
        <f t="shared" si="5"/>
        <v>EARLY</v>
      </c>
      <c r="AN37" s="379" t="str">
        <f t="shared" si="6"/>
        <v>CHECK</v>
      </c>
      <c r="AO37" s="260"/>
    </row>
    <row r="38" spans="1:41" ht="13.5" customHeight="1" x14ac:dyDescent="0.2">
      <c r="A38" s="261"/>
      <c r="B38" s="251" t="s">
        <v>342</v>
      </c>
      <c r="C38" s="252" t="s">
        <v>212</v>
      </c>
      <c r="D38" s="252" t="s">
        <v>213</v>
      </c>
      <c r="E38" s="372" t="s">
        <v>590</v>
      </c>
      <c r="F38" s="279" t="s">
        <v>588</v>
      </c>
      <c r="G38" s="253"/>
      <c r="H38" s="252"/>
      <c r="I38" s="252" t="s">
        <v>126</v>
      </c>
      <c r="J38" s="254" t="s">
        <v>242</v>
      </c>
      <c r="K38" s="251">
        <v>19</v>
      </c>
      <c r="L38" s="255">
        <v>2013</v>
      </c>
      <c r="M38" s="256" t="s">
        <v>104</v>
      </c>
      <c r="N38" s="256" t="s">
        <v>109</v>
      </c>
      <c r="O38" s="257">
        <v>41835</v>
      </c>
      <c r="P38" s="257">
        <v>37864</v>
      </c>
      <c r="Q38" s="256">
        <v>1</v>
      </c>
      <c r="R38" s="258"/>
      <c r="S38" s="379" t="str">
        <f t="shared" si="0"/>
        <v>EARLY</v>
      </c>
      <c r="T38" s="256">
        <v>0</v>
      </c>
      <c r="U38" s="258"/>
      <c r="V38" s="379" t="str">
        <f t="shared" si="1"/>
        <v/>
      </c>
      <c r="W38" s="256">
        <v>1</v>
      </c>
      <c r="X38" s="258"/>
      <c r="Y38" s="379" t="str">
        <f t="shared" si="2"/>
        <v>EARLY</v>
      </c>
      <c r="Z38" s="256">
        <v>1</v>
      </c>
      <c r="AA38" s="258"/>
      <c r="AB38" s="379" t="str">
        <f t="shared" si="3"/>
        <v>EARLY</v>
      </c>
      <c r="AC38" s="257">
        <v>41835</v>
      </c>
      <c r="AD38" s="257">
        <v>37864</v>
      </c>
      <c r="AE38" s="380" t="s">
        <v>588</v>
      </c>
      <c r="AF38" s="256">
        <v>1</v>
      </c>
      <c r="AG38" s="258"/>
      <c r="AH38" s="379" t="str">
        <f t="shared" si="4"/>
        <v>EARLY</v>
      </c>
      <c r="AI38" s="257">
        <v>41835</v>
      </c>
      <c r="AJ38" s="257">
        <v>37864</v>
      </c>
      <c r="AK38" s="256">
        <v>1</v>
      </c>
      <c r="AL38" s="258"/>
      <c r="AM38" s="379" t="str">
        <f t="shared" si="5"/>
        <v>EARLY</v>
      </c>
      <c r="AN38" s="379" t="str">
        <f t="shared" si="6"/>
        <v>CHECK</v>
      </c>
      <c r="AO38" s="259"/>
    </row>
    <row r="39" spans="1:41" ht="13.5" customHeight="1" x14ac:dyDescent="0.2">
      <c r="A39" s="261"/>
      <c r="B39" s="251" t="s">
        <v>342</v>
      </c>
      <c r="C39" s="252" t="s">
        <v>216</v>
      </c>
      <c r="D39" s="252" t="s">
        <v>217</v>
      </c>
      <c r="E39" s="373"/>
      <c r="F39" s="279" t="s">
        <v>588</v>
      </c>
      <c r="G39" s="253"/>
      <c r="H39" s="252"/>
      <c r="I39" s="252" t="s">
        <v>128</v>
      </c>
      <c r="J39" s="254" t="s">
        <v>151</v>
      </c>
      <c r="K39" s="251">
        <v>19</v>
      </c>
      <c r="L39" s="255">
        <v>2013</v>
      </c>
      <c r="M39" s="256" t="s">
        <v>104</v>
      </c>
      <c r="N39" s="256" t="s">
        <v>99</v>
      </c>
      <c r="O39" s="257">
        <v>41835</v>
      </c>
      <c r="P39" s="257">
        <v>37864</v>
      </c>
      <c r="Q39" s="256">
        <v>1</v>
      </c>
      <c r="R39" s="258"/>
      <c r="S39" s="379" t="str">
        <f t="shared" si="0"/>
        <v>EARLY</v>
      </c>
      <c r="T39" s="256">
        <v>0</v>
      </c>
      <c r="U39" s="258"/>
      <c r="V39" s="379" t="str">
        <f t="shared" si="1"/>
        <v/>
      </c>
      <c r="W39" s="256">
        <v>1</v>
      </c>
      <c r="X39" s="258"/>
      <c r="Y39" s="379" t="str">
        <f t="shared" si="2"/>
        <v>EARLY</v>
      </c>
      <c r="Z39" s="256">
        <v>1</v>
      </c>
      <c r="AA39" s="258"/>
      <c r="AB39" s="379" t="str">
        <f t="shared" si="3"/>
        <v>EARLY</v>
      </c>
      <c r="AC39" s="257"/>
      <c r="AD39" s="257"/>
      <c r="AE39" s="380" t="s">
        <v>588</v>
      </c>
      <c r="AF39" s="256">
        <v>0</v>
      </c>
      <c r="AG39" s="258"/>
      <c r="AH39" s="379" t="str">
        <f t="shared" si="4"/>
        <v/>
      </c>
      <c r="AI39" s="257">
        <v>41835</v>
      </c>
      <c r="AJ39" s="257">
        <v>37864</v>
      </c>
      <c r="AK39" s="256">
        <v>1</v>
      </c>
      <c r="AL39" s="258"/>
      <c r="AM39" s="379" t="str">
        <f t="shared" si="5"/>
        <v>EARLY</v>
      </c>
      <c r="AN39" s="379" t="str">
        <f t="shared" si="6"/>
        <v>CHECK</v>
      </c>
      <c r="AO39" s="259" t="s">
        <v>443</v>
      </c>
    </row>
    <row r="40" spans="1:41" ht="13.5" customHeight="1" x14ac:dyDescent="0.2">
      <c r="A40" s="250"/>
      <c r="B40" s="241" t="s">
        <v>347</v>
      </c>
      <c r="C40" s="242" t="s">
        <v>172</v>
      </c>
      <c r="D40" s="242" t="s">
        <v>76</v>
      </c>
      <c r="E40" s="352" t="s">
        <v>591</v>
      </c>
      <c r="F40" s="280" t="s">
        <v>568</v>
      </c>
      <c r="G40" s="243"/>
      <c r="H40" s="242"/>
      <c r="I40" s="242" t="s">
        <v>128</v>
      </c>
      <c r="J40" s="245" t="s">
        <v>73</v>
      </c>
      <c r="K40" s="241">
        <v>10</v>
      </c>
      <c r="L40" s="241">
        <v>2013</v>
      </c>
      <c r="M40" s="246" t="s">
        <v>104</v>
      </c>
      <c r="N40" s="246" t="s">
        <v>99</v>
      </c>
      <c r="O40" s="247">
        <v>41852</v>
      </c>
      <c r="P40" s="247">
        <v>41897</v>
      </c>
      <c r="Q40" s="246">
        <v>1</v>
      </c>
      <c r="R40" s="248"/>
      <c r="S40" s="379" t="str">
        <f t="shared" si="0"/>
        <v>EARLY</v>
      </c>
      <c r="T40" s="246">
        <v>0</v>
      </c>
      <c r="U40" s="248"/>
      <c r="V40" s="379" t="str">
        <f t="shared" si="1"/>
        <v/>
      </c>
      <c r="W40" s="246">
        <v>1</v>
      </c>
      <c r="X40" s="248"/>
      <c r="Y40" s="379" t="str">
        <f t="shared" si="2"/>
        <v>EARLY</v>
      </c>
      <c r="Z40" s="246">
        <v>1</v>
      </c>
      <c r="AA40" s="248"/>
      <c r="AB40" s="379" t="str">
        <f t="shared" si="3"/>
        <v>EARLY</v>
      </c>
      <c r="AC40" s="247">
        <v>41852</v>
      </c>
      <c r="AD40" s="247">
        <v>41897</v>
      </c>
      <c r="AE40" s="380" t="s">
        <v>568</v>
      </c>
      <c r="AF40" s="246">
        <v>1</v>
      </c>
      <c r="AG40" s="248"/>
      <c r="AH40" s="379" t="str">
        <f t="shared" si="4"/>
        <v>EARLY</v>
      </c>
      <c r="AI40" s="247">
        <v>41852</v>
      </c>
      <c r="AJ40" s="247">
        <v>41897</v>
      </c>
      <c r="AK40" s="246">
        <v>1</v>
      </c>
      <c r="AL40" s="246"/>
      <c r="AM40" s="379" t="str">
        <f t="shared" si="5"/>
        <v>EARLY</v>
      </c>
      <c r="AN40" s="379" t="str">
        <f t="shared" si="6"/>
        <v>CHECK</v>
      </c>
      <c r="AO40" s="260"/>
    </row>
    <row r="41" spans="1:41" ht="13.5" customHeight="1" x14ac:dyDescent="0.2">
      <c r="A41" s="250"/>
      <c r="B41" s="241" t="s">
        <v>347</v>
      </c>
      <c r="C41" s="242" t="s">
        <v>87</v>
      </c>
      <c r="D41" s="242" t="s">
        <v>88</v>
      </c>
      <c r="E41" s="353"/>
      <c r="F41" s="280" t="s">
        <v>568</v>
      </c>
      <c r="G41" s="243"/>
      <c r="H41" s="242"/>
      <c r="I41" s="242" t="s">
        <v>125</v>
      </c>
      <c r="J41" s="245" t="s">
        <v>151</v>
      </c>
      <c r="K41" s="241">
        <v>1</v>
      </c>
      <c r="L41" s="241">
        <v>2013</v>
      </c>
      <c r="M41" s="246" t="s">
        <v>104</v>
      </c>
      <c r="N41" s="246" t="s">
        <v>99</v>
      </c>
      <c r="O41" s="247">
        <v>41866</v>
      </c>
      <c r="P41" s="247">
        <v>41912</v>
      </c>
      <c r="Q41" s="246">
        <v>1</v>
      </c>
      <c r="R41" s="248"/>
      <c r="S41" s="379" t="str">
        <f t="shared" si="0"/>
        <v>EARLY</v>
      </c>
      <c r="T41" s="246">
        <v>0</v>
      </c>
      <c r="U41" s="248"/>
      <c r="V41" s="379" t="str">
        <f t="shared" si="1"/>
        <v/>
      </c>
      <c r="W41" s="246">
        <v>1</v>
      </c>
      <c r="X41" s="248"/>
      <c r="Y41" s="379" t="str">
        <f t="shared" si="2"/>
        <v>EARLY</v>
      </c>
      <c r="Z41" s="246">
        <v>1</v>
      </c>
      <c r="AA41" s="248"/>
      <c r="AB41" s="379" t="str">
        <f t="shared" si="3"/>
        <v>EARLY</v>
      </c>
      <c r="AC41" s="247"/>
      <c r="AD41" s="247"/>
      <c r="AE41" s="380" t="s">
        <v>568</v>
      </c>
      <c r="AF41" s="246">
        <v>0</v>
      </c>
      <c r="AG41" s="248"/>
      <c r="AH41" s="379" t="str">
        <f t="shared" si="4"/>
        <v/>
      </c>
      <c r="AI41" s="247">
        <v>41866</v>
      </c>
      <c r="AJ41" s="247">
        <v>41912</v>
      </c>
      <c r="AK41" s="246">
        <v>1</v>
      </c>
      <c r="AL41" s="246"/>
      <c r="AM41" s="379" t="str">
        <f t="shared" si="5"/>
        <v>EARLY</v>
      </c>
      <c r="AN41" s="379" t="str">
        <f t="shared" si="6"/>
        <v>CHECK</v>
      </c>
      <c r="AO41" s="260" t="s">
        <v>442</v>
      </c>
    </row>
    <row r="42" spans="1:41" ht="13.5" customHeight="1" x14ac:dyDescent="0.2">
      <c r="A42" s="261"/>
      <c r="B42" s="251" t="s">
        <v>334</v>
      </c>
      <c r="C42" s="252" t="s">
        <v>142</v>
      </c>
      <c r="D42" s="252" t="s">
        <v>143</v>
      </c>
      <c r="E42" s="252" t="s">
        <v>592</v>
      </c>
      <c r="F42" s="279" t="s">
        <v>568</v>
      </c>
      <c r="G42" s="253"/>
      <c r="H42" s="252"/>
      <c r="I42" s="252" t="s">
        <v>128</v>
      </c>
      <c r="J42" s="254" t="s">
        <v>151</v>
      </c>
      <c r="K42" s="251">
        <v>50</v>
      </c>
      <c r="L42" s="255">
        <v>2013</v>
      </c>
      <c r="M42" s="256" t="s">
        <v>104</v>
      </c>
      <c r="N42" s="256" t="s">
        <v>99</v>
      </c>
      <c r="O42" s="257">
        <v>41866</v>
      </c>
      <c r="P42" s="257">
        <v>41912</v>
      </c>
      <c r="Q42" s="256">
        <v>1</v>
      </c>
      <c r="R42" s="258"/>
      <c r="S42" s="379" t="str">
        <f t="shared" si="0"/>
        <v>EARLY</v>
      </c>
      <c r="T42" s="256">
        <v>0</v>
      </c>
      <c r="U42" s="258"/>
      <c r="V42" s="379" t="str">
        <f t="shared" si="1"/>
        <v/>
      </c>
      <c r="W42" s="256">
        <v>1</v>
      </c>
      <c r="X42" s="258"/>
      <c r="Y42" s="379" t="str">
        <f t="shared" si="2"/>
        <v>EARLY</v>
      </c>
      <c r="Z42" s="256">
        <v>1</v>
      </c>
      <c r="AA42" s="258"/>
      <c r="AB42" s="379" t="str">
        <f t="shared" si="3"/>
        <v>EARLY</v>
      </c>
      <c r="AC42" s="257">
        <v>41852</v>
      </c>
      <c r="AD42" s="257">
        <v>41897</v>
      </c>
      <c r="AE42" s="380" t="s">
        <v>568</v>
      </c>
      <c r="AF42" s="256">
        <v>1</v>
      </c>
      <c r="AG42" s="258"/>
      <c r="AH42" s="379" t="str">
        <f t="shared" si="4"/>
        <v>EARLY</v>
      </c>
      <c r="AI42" s="257">
        <v>41866</v>
      </c>
      <c r="AJ42" s="257">
        <v>41912</v>
      </c>
      <c r="AK42" s="256">
        <v>1</v>
      </c>
      <c r="AL42" s="258"/>
      <c r="AM42" s="379" t="str">
        <f t="shared" si="5"/>
        <v>EARLY</v>
      </c>
      <c r="AN42" s="379" t="str">
        <f t="shared" si="6"/>
        <v>CHECK</v>
      </c>
      <c r="AO42" s="259"/>
    </row>
    <row r="43" spans="1:41" ht="13.5" customHeight="1" x14ac:dyDescent="0.2">
      <c r="A43" s="250"/>
      <c r="B43" s="241" t="s">
        <v>337</v>
      </c>
      <c r="C43" s="242" t="s">
        <v>144</v>
      </c>
      <c r="D43" s="242" t="s">
        <v>183</v>
      </c>
      <c r="E43" s="282" t="s">
        <v>593</v>
      </c>
      <c r="F43" s="280" t="s">
        <v>568</v>
      </c>
      <c r="G43" s="243"/>
      <c r="H43" s="242"/>
      <c r="I43" s="242" t="s">
        <v>128</v>
      </c>
      <c r="J43" s="245" t="s">
        <v>151</v>
      </c>
      <c r="K43" s="241">
        <v>43</v>
      </c>
      <c r="L43" s="241">
        <v>2013</v>
      </c>
      <c r="M43" s="246" t="s">
        <v>104</v>
      </c>
      <c r="N43" s="246" t="s">
        <v>99</v>
      </c>
      <c r="O43" s="247">
        <v>41821</v>
      </c>
      <c r="P43" s="247">
        <v>41866</v>
      </c>
      <c r="Q43" s="246">
        <v>1</v>
      </c>
      <c r="R43" s="248"/>
      <c r="S43" s="379" t="str">
        <f t="shared" si="0"/>
        <v>EARLY</v>
      </c>
      <c r="T43" s="246">
        <v>0</v>
      </c>
      <c r="U43" s="248"/>
      <c r="V43" s="379" t="str">
        <f t="shared" si="1"/>
        <v/>
      </c>
      <c r="W43" s="246">
        <v>1</v>
      </c>
      <c r="X43" s="248"/>
      <c r="Y43" s="379" t="str">
        <f t="shared" si="2"/>
        <v>EARLY</v>
      </c>
      <c r="Z43" s="246">
        <v>1</v>
      </c>
      <c r="AA43" s="248"/>
      <c r="AB43" s="379" t="str">
        <f t="shared" si="3"/>
        <v>EARLY</v>
      </c>
      <c r="AC43" s="247">
        <v>41821</v>
      </c>
      <c r="AD43" s="247">
        <v>41866</v>
      </c>
      <c r="AE43" s="380" t="s">
        <v>568</v>
      </c>
      <c r="AF43" s="246">
        <v>1</v>
      </c>
      <c r="AG43" s="248"/>
      <c r="AH43" s="379" t="str">
        <f t="shared" si="4"/>
        <v>EARLY</v>
      </c>
      <c r="AI43" s="247">
        <v>41821</v>
      </c>
      <c r="AJ43" s="247">
        <v>41866</v>
      </c>
      <c r="AK43" s="246">
        <v>1</v>
      </c>
      <c r="AL43" s="246"/>
      <c r="AM43" s="379" t="str">
        <f t="shared" si="5"/>
        <v>EARLY</v>
      </c>
      <c r="AN43" s="379" t="str">
        <f t="shared" si="6"/>
        <v>CHECK</v>
      </c>
      <c r="AO43" s="249" t="s">
        <v>594</v>
      </c>
    </row>
    <row r="44" spans="1:41" ht="14.25" x14ac:dyDescent="0.2">
      <c r="A44" s="261"/>
      <c r="B44" s="143"/>
      <c r="C44" s="136"/>
      <c r="D44" s="144"/>
      <c r="E44" s="144"/>
      <c r="F44" s="144"/>
      <c r="G44" s="263"/>
      <c r="H44" s="144"/>
      <c r="I44" s="144"/>
      <c r="J44" s="144"/>
      <c r="K44" s="139"/>
      <c r="L44" s="139"/>
      <c r="M44" s="138"/>
      <c r="N44" s="138"/>
      <c r="O44" s="264"/>
      <c r="P44" s="264"/>
      <c r="Q44" s="265"/>
      <c r="R44" s="266"/>
      <c r="S44" s="149"/>
      <c r="T44" s="265"/>
      <c r="U44" s="266"/>
      <c r="V44" s="149"/>
      <c r="W44" s="265"/>
      <c r="X44" s="266"/>
      <c r="Y44" s="149"/>
      <c r="Z44" s="265"/>
      <c r="AA44" s="266"/>
      <c r="AB44" s="149"/>
      <c r="AC44" s="264"/>
      <c r="AD44" s="264"/>
      <c r="AE44" s="267"/>
      <c r="AF44" s="265"/>
      <c r="AG44" s="266"/>
      <c r="AH44" s="149"/>
      <c r="AI44" s="264"/>
      <c r="AJ44" s="264"/>
      <c r="AK44" s="265"/>
      <c r="AL44" s="266"/>
      <c r="AM44" s="149"/>
      <c r="AN44" s="149"/>
      <c r="AO44" s="268"/>
    </row>
    <row r="45" spans="1:41" ht="14.25" x14ac:dyDescent="0.2">
      <c r="A45" s="261"/>
      <c r="B45" s="143"/>
      <c r="C45" s="136"/>
      <c r="D45" s="144"/>
      <c r="E45" s="144"/>
      <c r="F45" s="144"/>
      <c r="G45" s="263"/>
      <c r="H45" s="144"/>
      <c r="I45" s="144"/>
      <c r="J45" s="144" t="s">
        <v>112</v>
      </c>
      <c r="K45" s="139"/>
      <c r="L45" s="139"/>
      <c r="M45" s="265"/>
      <c r="N45" s="138"/>
      <c r="O45" s="264"/>
      <c r="P45" s="264"/>
      <c r="Q45" s="265">
        <f>SUM(Q5:Q43)</f>
        <v>39</v>
      </c>
      <c r="R45" s="266"/>
      <c r="S45" s="149"/>
      <c r="T45" s="265">
        <f>SUM(T5:T43)</f>
        <v>0</v>
      </c>
      <c r="U45" s="266"/>
      <c r="V45" s="149"/>
      <c r="W45" s="265">
        <f>SUM(W5:W43)</f>
        <v>39</v>
      </c>
      <c r="X45" s="266"/>
      <c r="Y45" s="149"/>
      <c r="Z45" s="265">
        <f>SUM(Z5:Z43)</f>
        <v>39</v>
      </c>
      <c r="AA45" s="266"/>
      <c r="AB45" s="149"/>
      <c r="AC45" s="264"/>
      <c r="AD45" s="264"/>
      <c r="AE45" s="267"/>
      <c r="AF45" s="265">
        <f>SUM(AF5:AF43)</f>
        <v>37</v>
      </c>
      <c r="AG45" s="266"/>
      <c r="AH45" s="149"/>
      <c r="AI45" s="264"/>
      <c r="AJ45" s="264"/>
      <c r="AK45" s="265">
        <f>SUM(AK5:AK43)</f>
        <v>39</v>
      </c>
      <c r="AL45" s="266"/>
      <c r="AM45" s="149"/>
      <c r="AN45" s="149"/>
      <c r="AO45" s="268"/>
    </row>
    <row r="46" spans="1:41" ht="15" x14ac:dyDescent="0.2">
      <c r="A46" s="85"/>
      <c r="B46" s="85"/>
      <c r="C46" s="85"/>
      <c r="D46" s="269"/>
      <c r="E46" s="269"/>
      <c r="F46" s="269"/>
      <c r="G46" s="270"/>
      <c r="H46" s="269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4"/>
      <c r="T46" s="85"/>
      <c r="U46" s="85"/>
      <c r="V46" s="84"/>
      <c r="W46" s="85"/>
      <c r="X46" s="85"/>
      <c r="Y46" s="84"/>
      <c r="Z46" s="85"/>
      <c r="AA46" s="85"/>
      <c r="AB46" s="84"/>
      <c r="AC46" s="85"/>
      <c r="AD46" s="85"/>
      <c r="AE46" s="84"/>
      <c r="AF46" s="85"/>
      <c r="AG46" s="85"/>
      <c r="AH46" s="84"/>
      <c r="AI46" s="85"/>
      <c r="AJ46" s="85"/>
      <c r="AK46" s="85"/>
      <c r="AL46" s="85"/>
      <c r="AM46" s="84"/>
      <c r="AN46" s="84"/>
      <c r="AO46" s="85"/>
    </row>
    <row r="47" spans="1:41" ht="14.25" x14ac:dyDescent="0.2">
      <c r="A47" s="85"/>
      <c r="B47" s="271"/>
      <c r="C47" s="161"/>
      <c r="D47" s="164"/>
      <c r="E47" s="164"/>
      <c r="F47" s="164"/>
      <c r="G47" s="272"/>
      <c r="H47" s="164"/>
      <c r="I47" s="164"/>
      <c r="J47" s="164"/>
      <c r="K47" s="165"/>
      <c r="L47" s="165"/>
      <c r="M47" s="162"/>
      <c r="N47" s="162"/>
      <c r="O47" s="273"/>
      <c r="P47" s="273"/>
      <c r="Q47" s="274"/>
      <c r="R47" s="275"/>
      <c r="S47" s="217"/>
      <c r="T47" s="274"/>
      <c r="U47" s="275"/>
      <c r="V47" s="217"/>
      <c r="W47" s="274"/>
      <c r="X47" s="275"/>
      <c r="Y47" s="217"/>
      <c r="Z47" s="274"/>
      <c r="AA47" s="275"/>
      <c r="AB47" s="217"/>
      <c r="AC47" s="273"/>
      <c r="AD47" s="273"/>
      <c r="AE47" s="276"/>
      <c r="AF47" s="274"/>
      <c r="AG47" s="275"/>
      <c r="AH47" s="217"/>
      <c r="AI47" s="273"/>
      <c r="AJ47" s="273"/>
      <c r="AK47" s="274"/>
      <c r="AL47" s="275"/>
      <c r="AM47" s="217"/>
      <c r="AN47" s="217"/>
      <c r="AO47" s="28"/>
    </row>
    <row r="48" spans="1:41" ht="14.25" x14ac:dyDescent="0.2">
      <c r="A48" s="85"/>
      <c r="B48" s="271"/>
      <c r="C48" s="161"/>
      <c r="D48" s="164"/>
      <c r="E48" s="164"/>
      <c r="F48" s="164"/>
      <c r="G48" s="272"/>
      <c r="H48" s="164"/>
      <c r="I48" s="164"/>
      <c r="J48" s="164"/>
      <c r="K48" s="165"/>
      <c r="L48" s="165"/>
      <c r="M48" s="162"/>
      <c r="N48" s="162"/>
      <c r="O48" s="273"/>
      <c r="P48" s="273"/>
      <c r="Q48" s="274"/>
      <c r="R48" s="275"/>
      <c r="S48" s="217"/>
      <c r="T48" s="274"/>
      <c r="U48" s="275"/>
      <c r="V48" s="217"/>
      <c r="W48" s="274"/>
      <c r="X48" s="275"/>
      <c r="Y48" s="217"/>
      <c r="Z48" s="274"/>
      <c r="AA48" s="275"/>
      <c r="AB48" s="217"/>
      <c r="AC48" s="273"/>
      <c r="AD48" s="273"/>
      <c r="AE48" s="276"/>
      <c r="AF48" s="274"/>
      <c r="AG48" s="275"/>
      <c r="AH48" s="217"/>
      <c r="AI48" s="273"/>
      <c r="AJ48" s="273"/>
      <c r="AK48" s="274"/>
      <c r="AL48" s="275"/>
      <c r="AM48" s="217"/>
      <c r="AN48" s="217"/>
      <c r="AO48" s="28"/>
    </row>
    <row r="49" spans="1:41" ht="14.25" x14ac:dyDescent="0.2">
      <c r="A49" s="85"/>
      <c r="B49" s="271"/>
      <c r="C49" s="161"/>
      <c r="D49" s="164"/>
      <c r="E49" s="164"/>
      <c r="F49" s="164"/>
      <c r="G49" s="272"/>
      <c r="H49" s="164"/>
      <c r="I49" s="164"/>
      <c r="J49" s="164"/>
      <c r="K49" s="165"/>
      <c r="L49" s="165"/>
      <c r="M49" s="162"/>
      <c r="N49" s="162"/>
      <c r="O49" s="273"/>
      <c r="P49" s="273"/>
      <c r="Q49" s="274"/>
      <c r="R49" s="275"/>
      <c r="S49" s="217"/>
      <c r="T49" s="274"/>
      <c r="U49" s="275"/>
      <c r="V49" s="217"/>
      <c r="W49" s="274"/>
      <c r="X49" s="275"/>
      <c r="Y49" s="217"/>
      <c r="Z49" s="274"/>
      <c r="AA49" s="275"/>
      <c r="AB49" s="217"/>
      <c r="AC49" s="273"/>
      <c r="AD49" s="273"/>
      <c r="AE49" s="276"/>
      <c r="AF49" s="274"/>
      <c r="AG49" s="275"/>
      <c r="AH49" s="217"/>
      <c r="AI49" s="273"/>
      <c r="AJ49" s="273"/>
      <c r="AK49" s="274"/>
      <c r="AL49" s="275"/>
      <c r="AM49" s="217"/>
      <c r="AN49" s="217"/>
      <c r="AO49" s="28"/>
    </row>
  </sheetData>
  <mergeCells count="56">
    <mergeCell ref="E7:E8"/>
    <mergeCell ref="E9:E11"/>
    <mergeCell ref="E13:E14"/>
    <mergeCell ref="E15:E16"/>
    <mergeCell ref="E21:E22"/>
    <mergeCell ref="E25:E26"/>
    <mergeCell ref="E29:E30"/>
    <mergeCell ref="E32:E34"/>
    <mergeCell ref="E36:E37"/>
    <mergeCell ref="E38:E39"/>
    <mergeCell ref="E40:E41"/>
    <mergeCell ref="E5:E6"/>
    <mergeCell ref="AN1:AN3"/>
    <mergeCell ref="C2:C3"/>
    <mergeCell ref="D2:D3"/>
    <mergeCell ref="E2:E3"/>
    <mergeCell ref="F2:F3"/>
    <mergeCell ref="Q2:Q3"/>
    <mergeCell ref="R2:R3"/>
    <mergeCell ref="T2:T3"/>
    <mergeCell ref="U2:U3"/>
    <mergeCell ref="W2:W3"/>
    <mergeCell ref="Z1:AA1"/>
    <mergeCell ref="AB1:AB3"/>
    <mergeCell ref="AC1:AG1"/>
    <mergeCell ref="AH1:AH3"/>
    <mergeCell ref="AI1:AL1"/>
    <mergeCell ref="AM1:AM3"/>
    <mergeCell ref="Z2:Z3"/>
    <mergeCell ref="AA2:AA3"/>
    <mergeCell ref="AC2:AD2"/>
    <mergeCell ref="AE2:AE3"/>
    <mergeCell ref="AF2:AF3"/>
    <mergeCell ref="AG2:AG3"/>
    <mergeCell ref="AI2:AJ2"/>
    <mergeCell ref="AK2:AK3"/>
    <mergeCell ref="AL2:AL3"/>
    <mergeCell ref="Y1:Y3"/>
    <mergeCell ref="X2:X3"/>
    <mergeCell ref="J1:J3"/>
    <mergeCell ref="K1:K3"/>
    <mergeCell ref="L1:L3"/>
    <mergeCell ref="M1:M3"/>
    <mergeCell ref="N1:N3"/>
    <mergeCell ref="O1:P2"/>
    <mergeCell ref="Q1:R1"/>
    <mergeCell ref="S1:S3"/>
    <mergeCell ref="T1:U1"/>
    <mergeCell ref="V1:V3"/>
    <mergeCell ref="W1:X1"/>
    <mergeCell ref="I1:I3"/>
    <mergeCell ref="A1:A3"/>
    <mergeCell ref="B1:B3"/>
    <mergeCell ref="C1:D1"/>
    <mergeCell ref="G1:G3"/>
    <mergeCell ref="H1:H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01"/>
  <sheetViews>
    <sheetView zoomScale="90" zoomScaleNormal="90" workbookViewId="0">
      <pane xSplit="5" ySplit="2" topLeftCell="F173" activePane="bottomRight" state="frozen"/>
      <selection pane="topRight" activeCell="F1" sqref="F1"/>
      <selection pane="bottomLeft" activeCell="A3" sqref="A3"/>
      <selection pane="bottomRight" activeCell="E197" sqref="E197"/>
    </sheetView>
  </sheetViews>
  <sheetFormatPr defaultRowHeight="14.25" x14ac:dyDescent="0.2"/>
  <cols>
    <col min="1" max="1" width="12.140625" style="27" customWidth="1"/>
    <col min="2" max="2" width="15.42578125" style="3" customWidth="1"/>
    <col min="3" max="3" width="9.140625" style="10"/>
    <col min="4" max="4" width="22.85546875" style="1" customWidth="1"/>
    <col min="5" max="5" width="49" style="4" customWidth="1"/>
    <col min="6" max="6" width="17.5703125" style="3" customWidth="1"/>
    <col min="7" max="7" width="17.7109375" style="3" customWidth="1"/>
    <col min="8" max="8" width="20" style="3" customWidth="1"/>
    <col min="9" max="9" width="9.140625" style="11"/>
    <col min="10" max="10" width="11.85546875" style="31" customWidth="1"/>
    <col min="11" max="11" width="13.42578125" style="4" customWidth="1"/>
    <col min="12" max="12" width="16.85546875" style="4" customWidth="1"/>
    <col min="13" max="13" width="12.28515625" style="29" customWidth="1"/>
    <col min="14" max="17" width="11.42578125" style="11" customWidth="1"/>
    <col min="18" max="27" width="11" style="11" customWidth="1"/>
    <col min="28" max="31" width="12.5703125" style="11" customWidth="1"/>
    <col min="32" max="33" width="10.85546875" style="11" customWidth="1"/>
    <col min="34" max="34" width="15.5703125" style="2" customWidth="1"/>
    <col min="35" max="35" width="14.42578125" style="2" customWidth="1"/>
    <col min="36" max="36" width="13.7109375" style="11" customWidth="1"/>
    <col min="37" max="37" width="10.85546875" style="11" customWidth="1"/>
    <col min="38" max="38" width="11.85546875" style="11" customWidth="1"/>
    <col min="39" max="49" width="10.85546875" style="11" customWidth="1"/>
    <col min="50" max="50" width="74.140625" style="2" customWidth="1"/>
    <col min="51" max="51" width="121.28515625" style="2" customWidth="1"/>
    <col min="52" max="52" width="75.42578125" style="2" customWidth="1"/>
    <col min="53" max="16384" width="9.140625" style="2"/>
  </cols>
  <sheetData>
    <row r="1" spans="1:51" s="30" customFormat="1" ht="32.25" customHeight="1" x14ac:dyDescent="0.2">
      <c r="A1" s="285" t="s">
        <v>147</v>
      </c>
      <c r="B1" s="287" t="s">
        <v>472</v>
      </c>
      <c r="C1" s="289" t="s">
        <v>337</v>
      </c>
      <c r="D1" s="294" t="s">
        <v>609</v>
      </c>
      <c r="E1" s="294"/>
      <c r="F1" s="300" t="s">
        <v>421</v>
      </c>
      <c r="G1" s="300" t="s">
        <v>422</v>
      </c>
      <c r="H1" s="298" t="s">
        <v>508</v>
      </c>
      <c r="I1" s="302" t="s">
        <v>148</v>
      </c>
      <c r="J1" s="303"/>
      <c r="K1" s="295" t="s">
        <v>152</v>
      </c>
      <c r="L1" s="296"/>
      <c r="M1" s="297"/>
      <c r="N1" s="186" t="s">
        <v>440</v>
      </c>
      <c r="O1" s="187"/>
      <c r="P1" s="187"/>
      <c r="Q1" s="187"/>
      <c r="R1" s="304" t="s">
        <v>309</v>
      </c>
      <c r="S1" s="305"/>
      <c r="T1" s="305"/>
      <c r="U1" s="306"/>
      <c r="V1" s="310" t="s">
        <v>598</v>
      </c>
      <c r="W1" s="312"/>
      <c r="X1" s="291" t="s">
        <v>498</v>
      </c>
      <c r="Y1" s="292"/>
      <c r="Z1" s="292"/>
      <c r="AA1" s="293"/>
      <c r="AB1" s="308" t="s">
        <v>599</v>
      </c>
      <c r="AC1" s="309"/>
      <c r="AD1" s="308" t="s">
        <v>600</v>
      </c>
      <c r="AE1" s="309"/>
      <c r="AF1" s="308" t="s">
        <v>601</v>
      </c>
      <c r="AG1" s="309"/>
      <c r="AH1" s="308" t="s">
        <v>602</v>
      </c>
      <c r="AI1" s="309"/>
      <c r="AJ1" s="310" t="s">
        <v>441</v>
      </c>
      <c r="AK1" s="311"/>
      <c r="AL1" s="311"/>
      <c r="AM1" s="311"/>
      <c r="AN1" s="311"/>
      <c r="AO1" s="311"/>
      <c r="AP1" s="311"/>
      <c r="AQ1" s="312"/>
      <c r="AR1" s="308" t="s">
        <v>499</v>
      </c>
      <c r="AS1" s="309"/>
      <c r="AT1" s="310" t="s">
        <v>500</v>
      </c>
      <c r="AU1" s="312"/>
      <c r="AV1" s="308" t="s">
        <v>501</v>
      </c>
      <c r="AW1" s="309"/>
      <c r="AX1" s="300" t="s">
        <v>471</v>
      </c>
      <c r="AY1" s="300" t="s">
        <v>510</v>
      </c>
    </row>
    <row r="2" spans="1:51" s="11" customFormat="1" ht="60.75" thickBot="1" x14ac:dyDescent="0.25">
      <c r="A2" s="286"/>
      <c r="B2" s="288"/>
      <c r="C2" s="290"/>
      <c r="D2" s="281" t="s">
        <v>14</v>
      </c>
      <c r="E2" s="281" t="s">
        <v>74</v>
      </c>
      <c r="F2" s="301"/>
      <c r="G2" s="301"/>
      <c r="H2" s="299"/>
      <c r="I2" s="192" t="s">
        <v>227</v>
      </c>
      <c r="J2" s="193" t="s">
        <v>513</v>
      </c>
      <c r="K2" s="107" t="s">
        <v>226</v>
      </c>
      <c r="L2" s="108" t="s">
        <v>225</v>
      </c>
      <c r="M2" s="109" t="s">
        <v>160</v>
      </c>
      <c r="N2" s="112" t="s">
        <v>228</v>
      </c>
      <c r="O2" s="113" t="s">
        <v>229</v>
      </c>
      <c r="P2" s="12" t="s">
        <v>232</v>
      </c>
      <c r="Q2" s="13" t="s">
        <v>235</v>
      </c>
      <c r="R2" s="110" t="s">
        <v>240</v>
      </c>
      <c r="S2" s="111" t="s">
        <v>241</v>
      </c>
      <c r="T2" s="14" t="s">
        <v>232</v>
      </c>
      <c r="U2" s="26" t="s">
        <v>233</v>
      </c>
      <c r="V2" s="14" t="s">
        <v>230</v>
      </c>
      <c r="W2" s="14" t="s">
        <v>231</v>
      </c>
      <c r="X2" s="112" t="s">
        <v>228</v>
      </c>
      <c r="Y2" s="113" t="s">
        <v>229</v>
      </c>
      <c r="Z2" s="12" t="s">
        <v>232</v>
      </c>
      <c r="AA2" s="13" t="s">
        <v>235</v>
      </c>
      <c r="AB2" s="112" t="s">
        <v>230</v>
      </c>
      <c r="AC2" s="113" t="s">
        <v>231</v>
      </c>
      <c r="AD2" s="112" t="s">
        <v>230</v>
      </c>
      <c r="AE2" s="113" t="s">
        <v>231</v>
      </c>
      <c r="AF2" s="381" t="s">
        <v>230</v>
      </c>
      <c r="AG2" s="12" t="s">
        <v>231</v>
      </c>
      <c r="AH2" s="381" t="s">
        <v>230</v>
      </c>
      <c r="AI2" s="12" t="s">
        <v>231</v>
      </c>
      <c r="AJ2" s="110" t="s">
        <v>228</v>
      </c>
      <c r="AK2" s="14" t="s">
        <v>229</v>
      </c>
      <c r="AL2" s="110" t="s">
        <v>234</v>
      </c>
      <c r="AM2" s="111" t="s">
        <v>231</v>
      </c>
      <c r="AN2" s="110" t="s">
        <v>232</v>
      </c>
      <c r="AO2" s="111" t="s">
        <v>235</v>
      </c>
      <c r="AP2" s="110" t="s">
        <v>238</v>
      </c>
      <c r="AQ2" s="111" t="s">
        <v>239</v>
      </c>
      <c r="AR2" s="12" t="s">
        <v>228</v>
      </c>
      <c r="AS2" s="12" t="s">
        <v>229</v>
      </c>
      <c r="AT2" s="110" t="s">
        <v>228</v>
      </c>
      <c r="AU2" s="111" t="s">
        <v>229</v>
      </c>
      <c r="AV2" s="112" t="s">
        <v>228</v>
      </c>
      <c r="AW2" s="113" t="s">
        <v>229</v>
      </c>
      <c r="AX2" s="301" t="s">
        <v>471</v>
      </c>
      <c r="AY2" s="301" t="s">
        <v>471</v>
      </c>
    </row>
    <row r="3" spans="1:51" s="122" customFormat="1" ht="15.75" thickTop="1" x14ac:dyDescent="0.2">
      <c r="A3" s="121"/>
      <c r="B3" s="121"/>
      <c r="C3" s="121"/>
      <c r="D3" s="121"/>
      <c r="E3" s="121"/>
      <c r="F3" s="121"/>
      <c r="G3" s="121"/>
      <c r="H3" s="156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83"/>
      <c r="AS3" s="183"/>
      <c r="AT3" s="183"/>
      <c r="AU3" s="183"/>
      <c r="AV3" s="183"/>
      <c r="AW3" s="183"/>
    </row>
    <row r="4" spans="1:51" s="62" customFormat="1" x14ac:dyDescent="0.2">
      <c r="A4" s="116"/>
      <c r="B4" s="71"/>
      <c r="C4" s="72"/>
      <c r="D4" s="73"/>
      <c r="E4" s="73"/>
      <c r="F4" s="71"/>
      <c r="G4" s="73"/>
      <c r="H4" s="71"/>
      <c r="I4" s="67"/>
      <c r="J4" s="74"/>
      <c r="K4" s="96"/>
      <c r="L4" s="96"/>
      <c r="M4" s="74"/>
      <c r="N4" s="67"/>
      <c r="O4" s="67"/>
      <c r="P4" s="67"/>
      <c r="Q4" s="66"/>
      <c r="R4" s="67"/>
      <c r="S4" s="67"/>
      <c r="T4" s="67"/>
      <c r="U4" s="67"/>
      <c r="V4" s="67"/>
      <c r="W4" s="67"/>
      <c r="X4" s="67"/>
      <c r="Y4" s="67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7"/>
      <c r="AK4" s="67"/>
      <c r="AL4" s="67"/>
      <c r="AM4" s="67"/>
      <c r="AN4" s="67"/>
      <c r="AO4" s="67"/>
      <c r="AP4" s="67"/>
      <c r="AQ4" s="67"/>
    </row>
    <row r="5" spans="1:51" s="62" customFormat="1" x14ac:dyDescent="0.2">
      <c r="A5" s="116"/>
      <c r="B5" s="64" t="s">
        <v>326</v>
      </c>
      <c r="C5" s="64" t="s">
        <v>603</v>
      </c>
      <c r="D5" s="73" t="s">
        <v>369</v>
      </c>
      <c r="E5" s="73" t="s">
        <v>370</v>
      </c>
      <c r="F5" s="71" t="s">
        <v>361</v>
      </c>
      <c r="G5" s="71" t="s">
        <v>356</v>
      </c>
      <c r="H5" s="71" t="s">
        <v>361</v>
      </c>
      <c r="I5" s="117" t="s">
        <v>243</v>
      </c>
      <c r="J5" s="74"/>
      <c r="K5" s="96"/>
      <c r="L5" s="96"/>
      <c r="M5" s="74"/>
      <c r="N5" s="67">
        <v>14</v>
      </c>
      <c r="O5" s="67"/>
      <c r="P5" s="67">
        <v>1</v>
      </c>
      <c r="Q5" s="66">
        <v>1</v>
      </c>
      <c r="R5" s="67">
        <v>14</v>
      </c>
      <c r="S5" s="67"/>
      <c r="T5" s="67">
        <v>1</v>
      </c>
      <c r="U5" s="67">
        <v>1</v>
      </c>
      <c r="V5" s="67">
        <v>1</v>
      </c>
      <c r="W5" s="67">
        <v>1</v>
      </c>
      <c r="X5" s="67">
        <v>14</v>
      </c>
      <c r="Y5" s="67"/>
      <c r="Z5" s="66">
        <v>1</v>
      </c>
      <c r="AA5" s="66">
        <v>1</v>
      </c>
      <c r="AB5" s="66">
        <v>1</v>
      </c>
      <c r="AC5" s="66">
        <v>1</v>
      </c>
      <c r="AD5" s="66">
        <v>1</v>
      </c>
      <c r="AE5" s="66">
        <v>1</v>
      </c>
      <c r="AF5" s="66">
        <v>1</v>
      </c>
      <c r="AG5" s="66">
        <v>1</v>
      </c>
      <c r="AH5" s="66">
        <v>1</v>
      </c>
      <c r="AI5" s="66">
        <v>1</v>
      </c>
      <c r="AJ5" s="67">
        <v>14</v>
      </c>
      <c r="AK5" s="67"/>
      <c r="AL5" s="67">
        <v>1</v>
      </c>
      <c r="AM5" s="67">
        <v>1</v>
      </c>
      <c r="AN5" s="67">
        <v>1</v>
      </c>
      <c r="AO5" s="67">
        <v>1</v>
      </c>
      <c r="AP5" s="67">
        <v>1</v>
      </c>
      <c r="AQ5" s="67">
        <v>1</v>
      </c>
      <c r="AR5" s="67">
        <v>14</v>
      </c>
      <c r="AV5" s="67">
        <v>14</v>
      </c>
    </row>
    <row r="6" spans="1:51" s="62" customFormat="1" x14ac:dyDescent="0.2">
      <c r="A6" s="116"/>
      <c r="B6" s="64" t="s">
        <v>326</v>
      </c>
      <c r="C6" s="64" t="s">
        <v>603</v>
      </c>
      <c r="D6" s="73" t="s">
        <v>52</v>
      </c>
      <c r="E6" s="73" t="s">
        <v>218</v>
      </c>
      <c r="F6" s="64" t="s">
        <v>128</v>
      </c>
      <c r="G6" s="71" t="s">
        <v>356</v>
      </c>
      <c r="H6" s="71" t="s">
        <v>363</v>
      </c>
      <c r="I6" s="117" t="s">
        <v>243</v>
      </c>
      <c r="J6" s="74"/>
      <c r="K6" s="96"/>
      <c r="L6" s="96"/>
      <c r="M6" s="74"/>
      <c r="N6" s="67">
        <v>18</v>
      </c>
      <c r="O6" s="67"/>
      <c r="P6" s="67">
        <v>1</v>
      </c>
      <c r="Q6" s="66"/>
      <c r="R6" s="67">
        <v>18</v>
      </c>
      <c r="S6" s="67"/>
      <c r="T6" s="67">
        <v>1</v>
      </c>
      <c r="U6" s="67">
        <v>1</v>
      </c>
      <c r="V6" s="67">
        <v>1</v>
      </c>
      <c r="W6" s="67">
        <v>1</v>
      </c>
      <c r="X6" s="67">
        <v>18</v>
      </c>
      <c r="Y6" s="67"/>
      <c r="Z6" s="66">
        <v>1</v>
      </c>
      <c r="AA6" s="66">
        <v>1</v>
      </c>
      <c r="AB6" s="66">
        <v>1</v>
      </c>
      <c r="AC6" s="66">
        <v>1</v>
      </c>
      <c r="AD6" s="66">
        <v>1</v>
      </c>
      <c r="AE6" s="66">
        <v>1</v>
      </c>
      <c r="AF6" s="66">
        <v>1</v>
      </c>
      <c r="AG6" s="66">
        <v>1</v>
      </c>
      <c r="AH6" s="66">
        <v>1</v>
      </c>
      <c r="AI6" s="66">
        <v>1</v>
      </c>
      <c r="AJ6" s="67">
        <v>18</v>
      </c>
      <c r="AK6" s="67"/>
      <c r="AL6" s="67">
        <v>1</v>
      </c>
      <c r="AM6" s="67">
        <v>1</v>
      </c>
      <c r="AN6" s="67">
        <v>1</v>
      </c>
      <c r="AO6" s="67">
        <v>1</v>
      </c>
      <c r="AP6" s="67">
        <v>1</v>
      </c>
      <c r="AQ6" s="67">
        <v>1</v>
      </c>
      <c r="AR6" s="67"/>
      <c r="AS6" s="67"/>
      <c r="AT6" s="67"/>
      <c r="AU6" s="67"/>
      <c r="AV6" s="67"/>
      <c r="AW6" s="67"/>
    </row>
    <row r="7" spans="1:51" s="62" customFormat="1" ht="15" x14ac:dyDescent="0.2">
      <c r="A7" s="69"/>
      <c r="B7" s="69" t="s">
        <v>326</v>
      </c>
      <c r="C7" s="69"/>
      <c r="D7" s="69"/>
      <c r="E7" s="69" t="s">
        <v>354</v>
      </c>
      <c r="F7" s="69"/>
      <c r="G7" s="69"/>
      <c r="H7" s="69"/>
      <c r="I7" s="69"/>
      <c r="J7" s="69"/>
      <c r="K7" s="69"/>
      <c r="L7" s="69"/>
      <c r="M7" s="69"/>
      <c r="N7" s="70">
        <f t="shared" ref="N7:AW7" si="0">SUM(N5:N6)</f>
        <v>32</v>
      </c>
      <c r="O7" s="70">
        <f t="shared" si="0"/>
        <v>0</v>
      </c>
      <c r="P7" s="70">
        <f t="shared" si="0"/>
        <v>2</v>
      </c>
      <c r="Q7" s="70">
        <f t="shared" si="0"/>
        <v>1</v>
      </c>
      <c r="R7" s="70">
        <f t="shared" si="0"/>
        <v>32</v>
      </c>
      <c r="S7" s="70">
        <f t="shared" si="0"/>
        <v>0</v>
      </c>
      <c r="T7" s="70">
        <f t="shared" si="0"/>
        <v>2</v>
      </c>
      <c r="U7" s="70">
        <f t="shared" si="0"/>
        <v>2</v>
      </c>
      <c r="V7" s="70">
        <f t="shared" si="0"/>
        <v>2</v>
      </c>
      <c r="W7" s="70">
        <f t="shared" si="0"/>
        <v>2</v>
      </c>
      <c r="X7" s="70">
        <f t="shared" si="0"/>
        <v>32</v>
      </c>
      <c r="Y7" s="70">
        <f t="shared" si="0"/>
        <v>0</v>
      </c>
      <c r="Z7" s="70">
        <f t="shared" si="0"/>
        <v>2</v>
      </c>
      <c r="AA7" s="70">
        <f t="shared" si="0"/>
        <v>2</v>
      </c>
      <c r="AB7" s="70">
        <f t="shared" si="0"/>
        <v>2</v>
      </c>
      <c r="AC7" s="70">
        <f t="shared" si="0"/>
        <v>2</v>
      </c>
      <c r="AD7" s="70">
        <f t="shared" si="0"/>
        <v>2</v>
      </c>
      <c r="AE7" s="70">
        <f t="shared" si="0"/>
        <v>2</v>
      </c>
      <c r="AF7" s="70">
        <f t="shared" si="0"/>
        <v>2</v>
      </c>
      <c r="AG7" s="70">
        <f t="shared" si="0"/>
        <v>2</v>
      </c>
      <c r="AH7" s="70">
        <f t="shared" si="0"/>
        <v>2</v>
      </c>
      <c r="AI7" s="70">
        <f t="shared" si="0"/>
        <v>2</v>
      </c>
      <c r="AJ7" s="70">
        <f t="shared" si="0"/>
        <v>32</v>
      </c>
      <c r="AK7" s="70">
        <f t="shared" si="0"/>
        <v>0</v>
      </c>
      <c r="AL7" s="70">
        <f t="shared" si="0"/>
        <v>2</v>
      </c>
      <c r="AM7" s="70">
        <f t="shared" si="0"/>
        <v>2</v>
      </c>
      <c r="AN7" s="70">
        <f t="shared" si="0"/>
        <v>2</v>
      </c>
      <c r="AO7" s="70">
        <f t="shared" si="0"/>
        <v>2</v>
      </c>
      <c r="AP7" s="70">
        <f t="shared" si="0"/>
        <v>2</v>
      </c>
      <c r="AQ7" s="70">
        <f t="shared" si="0"/>
        <v>2</v>
      </c>
      <c r="AR7" s="70">
        <f t="shared" si="0"/>
        <v>14</v>
      </c>
      <c r="AS7" s="70">
        <f t="shared" si="0"/>
        <v>0</v>
      </c>
      <c r="AT7" s="70">
        <f t="shared" si="0"/>
        <v>0</v>
      </c>
      <c r="AU7" s="70">
        <f t="shared" si="0"/>
        <v>0</v>
      </c>
      <c r="AV7" s="70">
        <f t="shared" si="0"/>
        <v>14</v>
      </c>
      <c r="AW7" s="70">
        <f t="shared" si="0"/>
        <v>0</v>
      </c>
    </row>
    <row r="8" spans="1:51" s="62" customFormat="1" x14ac:dyDescent="0.2">
      <c r="A8" s="116"/>
      <c r="B8" s="64"/>
      <c r="C8" s="65"/>
      <c r="D8" s="73"/>
      <c r="E8" s="73"/>
      <c r="F8" s="64"/>
      <c r="G8" s="71"/>
      <c r="H8" s="71"/>
      <c r="I8" s="117"/>
      <c r="J8" s="74"/>
      <c r="K8" s="96"/>
      <c r="L8" s="96"/>
      <c r="M8" s="74"/>
      <c r="N8" s="67"/>
      <c r="O8" s="67"/>
      <c r="P8" s="67"/>
      <c r="Q8" s="66"/>
      <c r="R8" s="67"/>
      <c r="S8" s="67"/>
      <c r="T8" s="67"/>
      <c r="U8" s="67"/>
      <c r="V8" s="67"/>
      <c r="W8" s="67"/>
      <c r="X8" s="67"/>
      <c r="Y8" s="67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</row>
    <row r="9" spans="1:51" s="62" customFormat="1" x14ac:dyDescent="0.2">
      <c r="A9" s="116"/>
      <c r="B9" s="64" t="s">
        <v>415</v>
      </c>
      <c r="C9" s="64" t="s">
        <v>603</v>
      </c>
      <c r="D9" s="73" t="s">
        <v>416</v>
      </c>
      <c r="E9" s="73" t="s">
        <v>417</v>
      </c>
      <c r="F9" s="71" t="s">
        <v>361</v>
      </c>
      <c r="G9" s="71" t="s">
        <v>356</v>
      </c>
      <c r="H9" s="71" t="s">
        <v>361</v>
      </c>
      <c r="I9" s="117" t="s">
        <v>243</v>
      </c>
      <c r="J9" s="74"/>
      <c r="K9" s="96"/>
      <c r="L9" s="96"/>
      <c r="M9" s="74"/>
      <c r="N9" s="67">
        <v>7</v>
      </c>
      <c r="O9" s="67"/>
      <c r="P9" s="67">
        <v>1</v>
      </c>
      <c r="Q9" s="66"/>
      <c r="R9" s="67">
        <v>7</v>
      </c>
      <c r="S9" s="67"/>
      <c r="T9" s="67">
        <v>1</v>
      </c>
      <c r="U9" s="67">
        <v>1</v>
      </c>
      <c r="V9" s="67">
        <v>0</v>
      </c>
      <c r="W9" s="67"/>
      <c r="X9" s="67">
        <v>7</v>
      </c>
      <c r="Y9" s="67"/>
      <c r="Z9" s="66">
        <v>1</v>
      </c>
      <c r="AA9" s="66">
        <v>2</v>
      </c>
      <c r="AB9" s="66">
        <v>0</v>
      </c>
      <c r="AC9" s="66"/>
      <c r="AD9" s="66">
        <v>0</v>
      </c>
      <c r="AE9" s="66"/>
      <c r="AF9" s="66">
        <v>0</v>
      </c>
      <c r="AG9" s="66"/>
      <c r="AH9" s="66">
        <v>0</v>
      </c>
      <c r="AI9" s="66"/>
      <c r="AJ9" s="67">
        <v>3</v>
      </c>
      <c r="AK9" s="67"/>
      <c r="AL9" s="67"/>
      <c r="AM9" s="67"/>
      <c r="AN9" s="67"/>
      <c r="AO9" s="67">
        <v>1</v>
      </c>
      <c r="AP9" s="67">
        <v>1</v>
      </c>
      <c r="AQ9" s="67"/>
      <c r="AR9" s="67">
        <v>7</v>
      </c>
      <c r="AS9" s="67"/>
      <c r="AT9" s="67"/>
      <c r="AU9" s="67"/>
      <c r="AV9" s="67">
        <v>7</v>
      </c>
      <c r="AW9" s="67"/>
    </row>
    <row r="10" spans="1:51" s="62" customFormat="1" ht="15" x14ac:dyDescent="0.2">
      <c r="A10" s="69"/>
      <c r="B10" s="69" t="s">
        <v>415</v>
      </c>
      <c r="C10" s="69"/>
      <c r="D10" s="69"/>
      <c r="E10" s="69" t="s">
        <v>354</v>
      </c>
      <c r="F10" s="69"/>
      <c r="G10" s="69"/>
      <c r="H10" s="69"/>
      <c r="I10" s="69"/>
      <c r="J10" s="69"/>
      <c r="K10" s="69"/>
      <c r="L10" s="69"/>
      <c r="M10" s="69"/>
      <c r="N10" s="70">
        <f>SUM(N8:N9)</f>
        <v>7</v>
      </c>
      <c r="O10" s="70">
        <f>SUM(O8:O9)</f>
        <v>0</v>
      </c>
      <c r="P10" s="70">
        <f>SUM(P8:P9)</f>
        <v>1</v>
      </c>
      <c r="Q10" s="70">
        <f>SUM(Q8:Q9)</f>
        <v>0</v>
      </c>
      <c r="R10" s="70">
        <f t="shared" ref="R10:AE10" si="1">SUM(R8:R9)</f>
        <v>7</v>
      </c>
      <c r="S10" s="70">
        <f t="shared" si="1"/>
        <v>0</v>
      </c>
      <c r="T10" s="70">
        <f t="shared" si="1"/>
        <v>1</v>
      </c>
      <c r="U10" s="70">
        <f t="shared" si="1"/>
        <v>1</v>
      </c>
      <c r="V10" s="70">
        <f t="shared" si="1"/>
        <v>0</v>
      </c>
      <c r="W10" s="70">
        <f t="shared" si="1"/>
        <v>0</v>
      </c>
      <c r="X10" s="70">
        <f t="shared" si="1"/>
        <v>7</v>
      </c>
      <c r="Y10" s="70">
        <f t="shared" si="1"/>
        <v>0</v>
      </c>
      <c r="Z10" s="70">
        <f t="shared" si="1"/>
        <v>1</v>
      </c>
      <c r="AA10" s="70">
        <f t="shared" si="1"/>
        <v>2</v>
      </c>
      <c r="AB10" s="70">
        <f t="shared" si="1"/>
        <v>0</v>
      </c>
      <c r="AC10" s="70">
        <f t="shared" si="1"/>
        <v>0</v>
      </c>
      <c r="AD10" s="70">
        <f t="shared" si="1"/>
        <v>0</v>
      </c>
      <c r="AE10" s="70">
        <f t="shared" si="1"/>
        <v>0</v>
      </c>
      <c r="AF10" s="70">
        <f>SUM(AF8:AF9)</f>
        <v>0</v>
      </c>
      <c r="AG10" s="70">
        <f>SUM(AG8:AG9)</f>
        <v>0</v>
      </c>
      <c r="AH10" s="70">
        <f>SUM(AH8:AH9)</f>
        <v>0</v>
      </c>
      <c r="AI10" s="70">
        <f>SUM(AI8:AI9)</f>
        <v>0</v>
      </c>
      <c r="AJ10" s="70">
        <f>SUM(AJ8:AJ9)</f>
        <v>3</v>
      </c>
      <c r="AK10" s="70">
        <f t="shared" ref="AK10:AW10" si="2">SUM(AK8:AK9)</f>
        <v>0</v>
      </c>
      <c r="AL10" s="70">
        <f t="shared" si="2"/>
        <v>0</v>
      </c>
      <c r="AM10" s="70">
        <f t="shared" si="2"/>
        <v>0</v>
      </c>
      <c r="AN10" s="70">
        <f t="shared" si="2"/>
        <v>0</v>
      </c>
      <c r="AO10" s="70">
        <f t="shared" si="2"/>
        <v>1</v>
      </c>
      <c r="AP10" s="70">
        <f t="shared" si="2"/>
        <v>1</v>
      </c>
      <c r="AQ10" s="70">
        <f t="shared" si="2"/>
        <v>0</v>
      </c>
      <c r="AR10" s="70">
        <f t="shared" si="2"/>
        <v>7</v>
      </c>
      <c r="AS10" s="70">
        <f t="shared" si="2"/>
        <v>0</v>
      </c>
      <c r="AT10" s="70">
        <f t="shared" si="2"/>
        <v>0</v>
      </c>
      <c r="AU10" s="70">
        <f t="shared" si="2"/>
        <v>0</v>
      </c>
      <c r="AV10" s="70">
        <f t="shared" si="2"/>
        <v>7</v>
      </c>
      <c r="AW10" s="70">
        <f t="shared" si="2"/>
        <v>0</v>
      </c>
    </row>
    <row r="11" spans="1:51" s="62" customFormat="1" x14ac:dyDescent="0.2">
      <c r="A11" s="116"/>
      <c r="B11" s="64"/>
      <c r="C11" s="65"/>
      <c r="D11" s="73"/>
      <c r="E11" s="73"/>
      <c r="F11" s="64"/>
      <c r="G11" s="71"/>
      <c r="H11" s="71"/>
      <c r="I11" s="117"/>
      <c r="J11" s="74"/>
      <c r="K11" s="96"/>
      <c r="L11" s="96"/>
      <c r="M11" s="74"/>
      <c r="N11" s="67"/>
      <c r="O11" s="67"/>
      <c r="P11" s="67"/>
      <c r="Q11" s="66"/>
      <c r="R11" s="67"/>
      <c r="S11" s="67"/>
      <c r="T11" s="67"/>
      <c r="U11" s="67"/>
      <c r="V11" s="67"/>
      <c r="W11" s="67"/>
      <c r="X11" s="67"/>
      <c r="Y11" s="67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</row>
    <row r="12" spans="1:51" s="62" customFormat="1" ht="15.75" x14ac:dyDescent="0.2">
      <c r="A12" s="75"/>
      <c r="B12" s="71" t="s">
        <v>341</v>
      </c>
      <c r="C12" s="64" t="s">
        <v>603</v>
      </c>
      <c r="D12" s="73" t="s">
        <v>318</v>
      </c>
      <c r="E12" s="73" t="s">
        <v>319</v>
      </c>
      <c r="F12" s="67" t="s">
        <v>438</v>
      </c>
      <c r="G12" s="71" t="s">
        <v>356</v>
      </c>
      <c r="H12" s="148" t="s">
        <v>363</v>
      </c>
      <c r="I12" s="67" t="s">
        <v>243</v>
      </c>
      <c r="J12" s="74"/>
      <c r="K12" s="158" t="s">
        <v>419</v>
      </c>
      <c r="L12" s="114"/>
      <c r="M12" s="115"/>
      <c r="N12" s="67">
        <v>14</v>
      </c>
      <c r="O12" s="105"/>
      <c r="P12" s="67">
        <v>1</v>
      </c>
      <c r="Q12" s="105"/>
      <c r="R12" s="67">
        <v>14</v>
      </c>
      <c r="S12" s="105"/>
      <c r="T12" s="67">
        <v>1</v>
      </c>
      <c r="U12" s="67">
        <v>1</v>
      </c>
      <c r="V12" s="67">
        <v>1</v>
      </c>
      <c r="W12" s="67">
        <v>1</v>
      </c>
      <c r="X12" s="67">
        <v>14</v>
      </c>
      <c r="Y12" s="104"/>
      <c r="Z12" s="66">
        <v>1</v>
      </c>
      <c r="AA12" s="66">
        <v>1</v>
      </c>
      <c r="AB12" s="66">
        <v>1</v>
      </c>
      <c r="AC12" s="66">
        <v>1</v>
      </c>
      <c r="AD12" s="66">
        <v>1</v>
      </c>
      <c r="AE12" s="67">
        <v>1</v>
      </c>
      <c r="AF12" s="66">
        <v>1</v>
      </c>
      <c r="AG12" s="67">
        <v>1</v>
      </c>
      <c r="AH12" s="66">
        <v>1</v>
      </c>
      <c r="AI12" s="67">
        <v>1</v>
      </c>
      <c r="AJ12" s="67">
        <v>14</v>
      </c>
      <c r="AK12" s="105"/>
      <c r="AL12" s="67">
        <v>1</v>
      </c>
      <c r="AM12" s="67">
        <v>1</v>
      </c>
      <c r="AN12" s="67">
        <v>1</v>
      </c>
      <c r="AO12" s="67">
        <v>1</v>
      </c>
      <c r="AP12" s="67">
        <v>1</v>
      </c>
      <c r="AQ12" s="67">
        <v>1</v>
      </c>
      <c r="AR12" s="67"/>
      <c r="AS12" s="105"/>
      <c r="AT12" s="105"/>
      <c r="AU12" s="105"/>
      <c r="AV12" s="67"/>
      <c r="AW12" s="105"/>
      <c r="AX12" s="62" t="s">
        <v>604</v>
      </c>
    </row>
    <row r="13" spans="1:51" s="62" customFormat="1" ht="15" x14ac:dyDescent="0.2">
      <c r="A13" s="75"/>
      <c r="B13" s="71" t="s">
        <v>341</v>
      </c>
      <c r="C13" s="64" t="s">
        <v>603</v>
      </c>
      <c r="D13" s="73" t="s">
        <v>410</v>
      </c>
      <c r="E13" s="73" t="s">
        <v>411</v>
      </c>
      <c r="F13" s="71" t="s">
        <v>361</v>
      </c>
      <c r="G13" s="71" t="s">
        <v>356</v>
      </c>
      <c r="H13" s="71" t="s">
        <v>361</v>
      </c>
      <c r="I13" s="117" t="s">
        <v>243</v>
      </c>
      <c r="J13" s="74"/>
      <c r="K13" s="114"/>
      <c r="L13" s="114"/>
      <c r="M13" s="115"/>
      <c r="N13" s="67">
        <v>12</v>
      </c>
      <c r="O13" s="105"/>
      <c r="P13" s="67">
        <v>1</v>
      </c>
      <c r="Q13" s="67">
        <v>1</v>
      </c>
      <c r="R13" s="67">
        <v>12</v>
      </c>
      <c r="S13" s="105"/>
      <c r="T13" s="67">
        <v>1</v>
      </c>
      <c r="U13" s="67">
        <v>1</v>
      </c>
      <c r="V13" s="67">
        <v>1</v>
      </c>
      <c r="W13" s="67">
        <v>1</v>
      </c>
      <c r="X13" s="67">
        <v>12</v>
      </c>
      <c r="Y13" s="104"/>
      <c r="Z13" s="66">
        <v>1</v>
      </c>
      <c r="AA13" s="66">
        <v>1</v>
      </c>
      <c r="AB13" s="66">
        <v>1</v>
      </c>
      <c r="AC13" s="66">
        <v>1</v>
      </c>
      <c r="AD13" s="66">
        <v>1</v>
      </c>
      <c r="AE13" s="67">
        <v>1</v>
      </c>
      <c r="AF13" s="66">
        <v>1</v>
      </c>
      <c r="AG13" s="67">
        <v>1</v>
      </c>
      <c r="AH13" s="66">
        <v>1</v>
      </c>
      <c r="AI13" s="67">
        <v>1</v>
      </c>
      <c r="AJ13" s="67">
        <v>12</v>
      </c>
      <c r="AK13" s="105"/>
      <c r="AL13" s="67">
        <v>1</v>
      </c>
      <c r="AM13" s="67">
        <v>1</v>
      </c>
      <c r="AN13" s="67">
        <v>1</v>
      </c>
      <c r="AO13" s="67">
        <v>1</v>
      </c>
      <c r="AP13" s="67">
        <v>1</v>
      </c>
      <c r="AQ13" s="67">
        <v>1</v>
      </c>
      <c r="AR13" s="67">
        <v>12</v>
      </c>
      <c r="AS13" s="105"/>
      <c r="AT13" s="105"/>
      <c r="AU13" s="105"/>
      <c r="AV13" s="67">
        <v>12</v>
      </c>
      <c r="AW13" s="105"/>
    </row>
    <row r="14" spans="1:51" s="62" customFormat="1" ht="15.75" x14ac:dyDescent="0.2">
      <c r="A14" s="118"/>
      <c r="B14" s="64" t="s">
        <v>341</v>
      </c>
      <c r="C14" s="64" t="s">
        <v>603</v>
      </c>
      <c r="D14" s="73" t="s">
        <v>250</v>
      </c>
      <c r="E14" s="73" t="s">
        <v>251</v>
      </c>
      <c r="F14" s="64" t="s">
        <v>128</v>
      </c>
      <c r="G14" s="71" t="s">
        <v>151</v>
      </c>
      <c r="H14" s="71" t="s">
        <v>363</v>
      </c>
      <c r="I14" s="117" t="s">
        <v>243</v>
      </c>
      <c r="J14" s="74"/>
      <c r="K14" s="88"/>
      <c r="L14" s="88"/>
      <c r="M14" s="126"/>
      <c r="N14" s="67">
        <v>6</v>
      </c>
      <c r="O14" s="67"/>
      <c r="P14" s="67">
        <v>1</v>
      </c>
      <c r="Q14" s="66"/>
      <c r="R14" s="67">
        <v>6</v>
      </c>
      <c r="S14" s="67"/>
      <c r="T14" s="67">
        <v>0</v>
      </c>
      <c r="U14" s="67"/>
      <c r="V14" s="67">
        <v>1</v>
      </c>
      <c r="W14" s="67">
        <v>1</v>
      </c>
      <c r="X14" s="67">
        <v>6</v>
      </c>
      <c r="Y14" s="67"/>
      <c r="Z14" s="66">
        <v>0</v>
      </c>
      <c r="AA14" s="66">
        <v>1</v>
      </c>
      <c r="AB14" s="66">
        <v>1</v>
      </c>
      <c r="AC14" s="66">
        <v>1</v>
      </c>
      <c r="AD14" s="66">
        <v>1</v>
      </c>
      <c r="AE14" s="66">
        <v>1</v>
      </c>
      <c r="AF14" s="66">
        <v>1</v>
      </c>
      <c r="AG14" s="66">
        <v>1</v>
      </c>
      <c r="AH14" s="66">
        <v>1</v>
      </c>
      <c r="AI14" s="66">
        <v>1</v>
      </c>
      <c r="AJ14" s="67">
        <v>0</v>
      </c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</row>
    <row r="15" spans="1:51" s="62" customFormat="1" ht="15.75" x14ac:dyDescent="0.2">
      <c r="A15" s="118"/>
      <c r="B15" s="64" t="s">
        <v>341</v>
      </c>
      <c r="C15" s="64" t="s">
        <v>603</v>
      </c>
      <c r="D15" s="73" t="s">
        <v>252</v>
      </c>
      <c r="E15" s="73" t="s">
        <v>253</v>
      </c>
      <c r="F15" s="64" t="s">
        <v>128</v>
      </c>
      <c r="G15" s="71" t="s">
        <v>151</v>
      </c>
      <c r="H15" s="71" t="s">
        <v>363</v>
      </c>
      <c r="I15" s="117" t="s">
        <v>243</v>
      </c>
      <c r="J15" s="74"/>
      <c r="K15" s="88"/>
      <c r="L15" s="88"/>
      <c r="M15" s="126"/>
      <c r="N15" s="67">
        <v>6</v>
      </c>
      <c r="O15" s="67"/>
      <c r="P15" s="67">
        <v>1</v>
      </c>
      <c r="Q15" s="66">
        <v>1</v>
      </c>
      <c r="R15" s="67">
        <v>6</v>
      </c>
      <c r="S15" s="67"/>
      <c r="T15" s="67">
        <v>1</v>
      </c>
      <c r="U15" s="67">
        <v>1</v>
      </c>
      <c r="V15" s="67">
        <v>0</v>
      </c>
      <c r="W15" s="67"/>
      <c r="X15" s="67">
        <v>6</v>
      </c>
      <c r="Y15" s="67"/>
      <c r="Z15" s="66">
        <v>1</v>
      </c>
      <c r="AA15" s="66">
        <v>1</v>
      </c>
      <c r="AB15" s="66">
        <v>0</v>
      </c>
      <c r="AC15" s="66"/>
      <c r="AD15" s="66">
        <v>0</v>
      </c>
      <c r="AE15" s="66"/>
      <c r="AF15" s="66">
        <v>0</v>
      </c>
      <c r="AG15" s="66"/>
      <c r="AH15" s="66">
        <v>0</v>
      </c>
      <c r="AI15" s="66"/>
      <c r="AJ15" s="67">
        <v>0</v>
      </c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</row>
    <row r="16" spans="1:51" s="62" customFormat="1" ht="15" x14ac:dyDescent="0.2">
      <c r="A16" s="69"/>
      <c r="B16" s="69" t="s">
        <v>341</v>
      </c>
      <c r="C16" s="69"/>
      <c r="D16" s="69"/>
      <c r="E16" s="69" t="s">
        <v>354</v>
      </c>
      <c r="F16" s="69"/>
      <c r="G16" s="69"/>
      <c r="H16" s="69"/>
      <c r="I16" s="69"/>
      <c r="J16" s="69"/>
      <c r="K16" s="69"/>
      <c r="L16" s="69"/>
      <c r="M16" s="69"/>
      <c r="N16" s="70">
        <f>SUM(N12:N15)</f>
        <v>38</v>
      </c>
      <c r="O16" s="70">
        <f t="shared" ref="O16:AW16" si="3">SUM(O12:O15)</f>
        <v>0</v>
      </c>
      <c r="P16" s="70">
        <f t="shared" si="3"/>
        <v>4</v>
      </c>
      <c r="Q16" s="70">
        <f t="shared" si="3"/>
        <v>2</v>
      </c>
      <c r="R16" s="70">
        <f>SUM(R12:R15)</f>
        <v>38</v>
      </c>
      <c r="S16" s="70">
        <f t="shared" si="3"/>
        <v>0</v>
      </c>
      <c r="T16" s="70">
        <f t="shared" si="3"/>
        <v>3</v>
      </c>
      <c r="U16" s="70">
        <f t="shared" si="3"/>
        <v>3</v>
      </c>
      <c r="V16" s="70">
        <f t="shared" si="3"/>
        <v>3</v>
      </c>
      <c r="W16" s="70">
        <f t="shared" si="3"/>
        <v>3</v>
      </c>
      <c r="X16" s="70">
        <f>SUM(X12:X15)</f>
        <v>38</v>
      </c>
      <c r="Y16" s="70">
        <f t="shared" si="3"/>
        <v>0</v>
      </c>
      <c r="Z16" s="70">
        <f t="shared" si="3"/>
        <v>3</v>
      </c>
      <c r="AA16" s="70">
        <f t="shared" si="3"/>
        <v>4</v>
      </c>
      <c r="AB16" s="70">
        <f t="shared" si="3"/>
        <v>3</v>
      </c>
      <c r="AC16" s="70">
        <f t="shared" si="3"/>
        <v>3</v>
      </c>
      <c r="AD16" s="70">
        <f>SUM(AD12:AD15)</f>
        <v>3</v>
      </c>
      <c r="AE16" s="70">
        <f>SUM(AE12:AE15)</f>
        <v>3</v>
      </c>
      <c r="AF16" s="70">
        <f>SUM(AF12:AF15)</f>
        <v>3</v>
      </c>
      <c r="AG16" s="70">
        <f t="shared" si="3"/>
        <v>3</v>
      </c>
      <c r="AH16" s="70">
        <f t="shared" si="3"/>
        <v>3</v>
      </c>
      <c r="AI16" s="70">
        <f t="shared" si="3"/>
        <v>3</v>
      </c>
      <c r="AJ16" s="70">
        <f>SUM(AJ12:AJ15)</f>
        <v>26</v>
      </c>
      <c r="AK16" s="70">
        <f t="shared" si="3"/>
        <v>0</v>
      </c>
      <c r="AL16" s="70">
        <f t="shared" si="3"/>
        <v>2</v>
      </c>
      <c r="AM16" s="70">
        <f t="shared" si="3"/>
        <v>2</v>
      </c>
      <c r="AN16" s="70">
        <f t="shared" si="3"/>
        <v>2</v>
      </c>
      <c r="AO16" s="70">
        <f t="shared" si="3"/>
        <v>2</v>
      </c>
      <c r="AP16" s="70">
        <f t="shared" si="3"/>
        <v>2</v>
      </c>
      <c r="AQ16" s="70">
        <f t="shared" si="3"/>
        <v>2</v>
      </c>
      <c r="AR16" s="70">
        <f t="shared" si="3"/>
        <v>12</v>
      </c>
      <c r="AS16" s="70">
        <f t="shared" si="3"/>
        <v>0</v>
      </c>
      <c r="AT16" s="70">
        <f t="shared" si="3"/>
        <v>0</v>
      </c>
      <c r="AU16" s="70">
        <f t="shared" si="3"/>
        <v>0</v>
      </c>
      <c r="AV16" s="70">
        <f t="shared" si="3"/>
        <v>12</v>
      </c>
      <c r="AW16" s="70">
        <f t="shared" si="3"/>
        <v>0</v>
      </c>
    </row>
    <row r="17" spans="1:50" s="62" customFormat="1" ht="15.75" x14ac:dyDescent="0.2">
      <c r="A17" s="118"/>
      <c r="B17" s="64"/>
      <c r="C17" s="64"/>
      <c r="D17" s="73"/>
      <c r="E17" s="73"/>
      <c r="F17" s="64"/>
      <c r="G17" s="71"/>
      <c r="H17" s="71"/>
      <c r="I17" s="67"/>
      <c r="J17" s="74"/>
      <c r="K17" s="88"/>
      <c r="L17" s="88"/>
      <c r="M17" s="126"/>
      <c r="N17" s="67"/>
      <c r="O17" s="67"/>
      <c r="P17" s="67"/>
      <c r="Q17" s="66"/>
      <c r="R17" s="67"/>
      <c r="S17" s="67"/>
      <c r="T17" s="67"/>
      <c r="U17" s="67"/>
      <c r="V17" s="67"/>
      <c r="W17" s="67"/>
      <c r="X17" s="67"/>
      <c r="Y17" s="67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</row>
    <row r="18" spans="1:50" s="62" customFormat="1" ht="28.5" x14ac:dyDescent="0.2">
      <c r="A18" s="116"/>
      <c r="B18" s="71" t="s">
        <v>339</v>
      </c>
      <c r="C18" s="64" t="s">
        <v>603</v>
      </c>
      <c r="D18" s="73" t="s">
        <v>392</v>
      </c>
      <c r="E18" s="73" t="s">
        <v>391</v>
      </c>
      <c r="F18" s="71" t="s">
        <v>361</v>
      </c>
      <c r="G18" s="71" t="s">
        <v>356</v>
      </c>
      <c r="H18" s="71" t="s">
        <v>361</v>
      </c>
      <c r="I18" s="117" t="s">
        <v>243</v>
      </c>
      <c r="J18" s="189">
        <v>5510</v>
      </c>
      <c r="K18" s="96"/>
      <c r="L18" s="96"/>
      <c r="M18" s="74"/>
      <c r="N18" s="67">
        <v>14</v>
      </c>
      <c r="O18" s="67"/>
      <c r="P18" s="67">
        <v>1</v>
      </c>
      <c r="Q18" s="66"/>
      <c r="R18" s="67">
        <v>14</v>
      </c>
      <c r="S18" s="67"/>
      <c r="T18" s="67">
        <v>1</v>
      </c>
      <c r="U18" s="67">
        <v>1</v>
      </c>
      <c r="V18" s="67">
        <v>1</v>
      </c>
      <c r="W18" s="67">
        <v>1</v>
      </c>
      <c r="X18" s="67">
        <v>14</v>
      </c>
      <c r="Y18" s="67"/>
      <c r="Z18" s="66">
        <v>1</v>
      </c>
      <c r="AA18" s="66">
        <v>1</v>
      </c>
      <c r="AB18" s="66">
        <v>1</v>
      </c>
      <c r="AC18" s="66">
        <v>1</v>
      </c>
      <c r="AD18" s="66">
        <v>1</v>
      </c>
      <c r="AE18" s="66"/>
      <c r="AF18" s="66">
        <v>1</v>
      </c>
      <c r="AG18" s="66"/>
      <c r="AH18" s="66">
        <v>1</v>
      </c>
      <c r="AI18" s="66"/>
      <c r="AJ18" s="67">
        <v>14</v>
      </c>
      <c r="AK18" s="67"/>
      <c r="AL18" s="67">
        <v>1</v>
      </c>
      <c r="AM18" s="67">
        <v>1</v>
      </c>
      <c r="AN18" s="67">
        <v>1</v>
      </c>
      <c r="AO18" s="67">
        <v>1</v>
      </c>
      <c r="AP18" s="67">
        <v>1</v>
      </c>
      <c r="AQ18" s="67"/>
      <c r="AR18" s="67">
        <v>14</v>
      </c>
      <c r="AS18" s="67"/>
      <c r="AT18" s="67"/>
      <c r="AU18" s="67"/>
      <c r="AV18" s="67">
        <v>14</v>
      </c>
      <c r="AW18" s="67"/>
      <c r="AX18" s="30"/>
    </row>
    <row r="19" spans="1:50" s="62" customFormat="1" ht="15" x14ac:dyDescent="0.2">
      <c r="A19" s="116"/>
      <c r="B19" s="71" t="s">
        <v>339</v>
      </c>
      <c r="C19" s="64" t="s">
        <v>603</v>
      </c>
      <c r="D19" s="73" t="s">
        <v>53</v>
      </c>
      <c r="E19" s="73" t="s">
        <v>85</v>
      </c>
      <c r="F19" s="71" t="s">
        <v>128</v>
      </c>
      <c r="G19" s="71" t="s">
        <v>151</v>
      </c>
      <c r="H19" s="71" t="s">
        <v>363</v>
      </c>
      <c r="I19" s="67" t="s">
        <v>243</v>
      </c>
      <c r="J19" s="74"/>
      <c r="K19" s="96"/>
      <c r="L19" s="96"/>
      <c r="M19" s="74"/>
      <c r="N19" s="67">
        <v>6</v>
      </c>
      <c r="O19" s="67"/>
      <c r="P19" s="67">
        <v>1</v>
      </c>
      <c r="Q19" s="66"/>
      <c r="R19" s="67">
        <v>6</v>
      </c>
      <c r="S19" s="67"/>
      <c r="T19" s="67">
        <v>0</v>
      </c>
      <c r="U19" s="67"/>
      <c r="V19" s="67">
        <v>1</v>
      </c>
      <c r="W19" s="67"/>
      <c r="X19" s="67">
        <v>6</v>
      </c>
      <c r="Y19" s="67"/>
      <c r="Z19" s="66">
        <v>0</v>
      </c>
      <c r="AA19" s="66"/>
      <c r="AB19" s="66">
        <v>1</v>
      </c>
      <c r="AC19" s="66">
        <v>2</v>
      </c>
      <c r="AD19" s="66">
        <v>1</v>
      </c>
      <c r="AE19" s="66">
        <v>1</v>
      </c>
      <c r="AF19" s="66">
        <v>1</v>
      </c>
      <c r="AG19" s="66">
        <v>1</v>
      </c>
      <c r="AH19" s="66">
        <v>1</v>
      </c>
      <c r="AI19" s="66"/>
      <c r="AJ19" s="67">
        <v>0</v>
      </c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30"/>
    </row>
    <row r="20" spans="1:50" s="62" customFormat="1" x14ac:dyDescent="0.2">
      <c r="A20" s="116"/>
      <c r="B20" s="71" t="s">
        <v>339</v>
      </c>
      <c r="C20" s="64" t="s">
        <v>603</v>
      </c>
      <c r="D20" s="73" t="s">
        <v>54</v>
      </c>
      <c r="E20" s="73" t="s">
        <v>86</v>
      </c>
      <c r="F20" s="71" t="s">
        <v>418</v>
      </c>
      <c r="G20" s="71" t="s">
        <v>151</v>
      </c>
      <c r="H20" s="71" t="s">
        <v>363</v>
      </c>
      <c r="I20" s="67" t="s">
        <v>243</v>
      </c>
      <c r="J20" s="74"/>
      <c r="K20" s="96"/>
      <c r="L20" s="96"/>
      <c r="M20" s="74"/>
      <c r="N20" s="67">
        <v>6</v>
      </c>
      <c r="O20" s="67"/>
      <c r="P20" s="67">
        <v>1</v>
      </c>
      <c r="Q20" s="66"/>
      <c r="R20" s="67">
        <v>6</v>
      </c>
      <c r="S20" s="67"/>
      <c r="T20" s="67">
        <v>1</v>
      </c>
      <c r="U20" s="67"/>
      <c r="V20" s="67">
        <v>0</v>
      </c>
      <c r="W20" s="67"/>
      <c r="X20" s="67">
        <v>6</v>
      </c>
      <c r="Y20" s="67"/>
      <c r="Z20" s="66">
        <v>1</v>
      </c>
      <c r="AA20" s="66"/>
      <c r="AB20" s="66">
        <v>0</v>
      </c>
      <c r="AC20" s="66">
        <v>1</v>
      </c>
      <c r="AD20" s="66">
        <v>0</v>
      </c>
      <c r="AE20" s="66">
        <v>1</v>
      </c>
      <c r="AF20" s="66">
        <v>0</v>
      </c>
      <c r="AG20" s="66">
        <v>1</v>
      </c>
      <c r="AH20" s="66">
        <v>0</v>
      </c>
      <c r="AI20" s="66">
        <v>1</v>
      </c>
      <c r="AJ20" s="67">
        <v>0</v>
      </c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</row>
    <row r="21" spans="1:50" s="62" customFormat="1" ht="15" x14ac:dyDescent="0.2">
      <c r="A21" s="69"/>
      <c r="B21" s="69" t="s">
        <v>339</v>
      </c>
      <c r="C21" s="69"/>
      <c r="D21" s="69"/>
      <c r="E21" s="69" t="s">
        <v>354</v>
      </c>
      <c r="F21" s="69"/>
      <c r="G21" s="69"/>
      <c r="H21" s="69"/>
      <c r="I21" s="69"/>
      <c r="J21" s="69"/>
      <c r="K21" s="69"/>
      <c r="L21" s="69"/>
      <c r="M21" s="69"/>
      <c r="N21" s="70">
        <f>SUM(N18:N20)</f>
        <v>26</v>
      </c>
      <c r="O21" s="70">
        <f>SUM(O18:O20)</f>
        <v>0</v>
      </c>
      <c r="P21" s="70">
        <f>SUM(P18:P20)</f>
        <v>3</v>
      </c>
      <c r="Q21" s="70">
        <f>SUM(Q18:Q20)</f>
        <v>0</v>
      </c>
      <c r="R21" s="70">
        <f>SUM(R18:R20)</f>
        <v>26</v>
      </c>
      <c r="S21" s="70">
        <f t="shared" ref="S21:AW21" si="4">SUM(S18:S20)</f>
        <v>0</v>
      </c>
      <c r="T21" s="70">
        <f t="shared" si="4"/>
        <v>2</v>
      </c>
      <c r="U21" s="70">
        <f t="shared" si="4"/>
        <v>1</v>
      </c>
      <c r="V21" s="70">
        <f t="shared" si="4"/>
        <v>2</v>
      </c>
      <c r="W21" s="70">
        <f t="shared" si="4"/>
        <v>1</v>
      </c>
      <c r="X21" s="70">
        <f t="shared" si="4"/>
        <v>26</v>
      </c>
      <c r="Y21" s="70">
        <f t="shared" si="4"/>
        <v>0</v>
      </c>
      <c r="Z21" s="70">
        <f t="shared" si="4"/>
        <v>2</v>
      </c>
      <c r="AA21" s="70">
        <f t="shared" si="4"/>
        <v>1</v>
      </c>
      <c r="AB21" s="70">
        <f t="shared" si="4"/>
        <v>2</v>
      </c>
      <c r="AC21" s="70">
        <f t="shared" si="4"/>
        <v>4</v>
      </c>
      <c r="AD21" s="70">
        <f t="shared" si="4"/>
        <v>2</v>
      </c>
      <c r="AE21" s="70">
        <f t="shared" si="4"/>
        <v>2</v>
      </c>
      <c r="AF21" s="70">
        <f t="shared" si="4"/>
        <v>2</v>
      </c>
      <c r="AG21" s="70">
        <f t="shared" si="4"/>
        <v>2</v>
      </c>
      <c r="AH21" s="70">
        <f t="shared" si="4"/>
        <v>2</v>
      </c>
      <c r="AI21" s="70">
        <f t="shared" si="4"/>
        <v>1</v>
      </c>
      <c r="AJ21" s="70">
        <f t="shared" si="4"/>
        <v>14</v>
      </c>
      <c r="AK21" s="70">
        <f t="shared" si="4"/>
        <v>0</v>
      </c>
      <c r="AL21" s="70">
        <f t="shared" si="4"/>
        <v>1</v>
      </c>
      <c r="AM21" s="70">
        <f t="shared" si="4"/>
        <v>1</v>
      </c>
      <c r="AN21" s="70">
        <f t="shared" si="4"/>
        <v>1</v>
      </c>
      <c r="AO21" s="70">
        <f t="shared" si="4"/>
        <v>1</v>
      </c>
      <c r="AP21" s="70">
        <f t="shared" si="4"/>
        <v>1</v>
      </c>
      <c r="AQ21" s="70">
        <f t="shared" si="4"/>
        <v>0</v>
      </c>
      <c r="AR21" s="70">
        <f t="shared" si="4"/>
        <v>14</v>
      </c>
      <c r="AS21" s="70">
        <f t="shared" si="4"/>
        <v>0</v>
      </c>
      <c r="AT21" s="70">
        <f t="shared" si="4"/>
        <v>0</v>
      </c>
      <c r="AU21" s="70">
        <f t="shared" si="4"/>
        <v>0</v>
      </c>
      <c r="AV21" s="70">
        <f t="shared" si="4"/>
        <v>14</v>
      </c>
      <c r="AW21" s="70">
        <f t="shared" si="4"/>
        <v>0</v>
      </c>
    </row>
    <row r="22" spans="1:50" s="62" customFormat="1" ht="15" x14ac:dyDescent="0.2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</row>
    <row r="23" spans="1:50" s="62" customFormat="1" x14ac:dyDescent="0.2">
      <c r="A23" s="75"/>
      <c r="B23" s="78" t="s">
        <v>344</v>
      </c>
      <c r="C23" s="64" t="s">
        <v>603</v>
      </c>
      <c r="D23" s="73" t="s">
        <v>187</v>
      </c>
      <c r="E23" s="73" t="s">
        <v>64</v>
      </c>
      <c r="F23" s="67" t="s">
        <v>125</v>
      </c>
      <c r="G23" s="71" t="s">
        <v>151</v>
      </c>
      <c r="H23" s="71" t="s">
        <v>363</v>
      </c>
      <c r="I23" s="67" t="s">
        <v>243</v>
      </c>
      <c r="J23" s="74"/>
      <c r="K23" s="96"/>
      <c r="L23" s="96"/>
      <c r="M23" s="74"/>
      <c r="N23" s="67">
        <v>6</v>
      </c>
      <c r="O23" s="67"/>
      <c r="P23" s="67">
        <v>1</v>
      </c>
      <c r="Q23" s="66"/>
      <c r="R23" s="67">
        <v>6</v>
      </c>
      <c r="S23" s="67"/>
      <c r="T23" s="67">
        <v>1</v>
      </c>
      <c r="U23" s="67"/>
      <c r="V23" s="67">
        <v>1</v>
      </c>
      <c r="W23" s="67">
        <v>1</v>
      </c>
      <c r="X23" s="67">
        <v>6</v>
      </c>
      <c r="Y23" s="67"/>
      <c r="Z23" s="66">
        <v>1</v>
      </c>
      <c r="AA23" s="66"/>
      <c r="AB23" s="66">
        <v>1</v>
      </c>
      <c r="AC23" s="66">
        <v>1</v>
      </c>
      <c r="AD23" s="66">
        <v>1</v>
      </c>
      <c r="AE23" s="66">
        <v>1</v>
      </c>
      <c r="AF23" s="66"/>
      <c r="AG23" s="66"/>
      <c r="AH23" s="66"/>
      <c r="AI23" s="66"/>
      <c r="AJ23" s="67">
        <v>0</v>
      </c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</row>
    <row r="24" spans="1:50" s="62" customFormat="1" ht="15.75" x14ac:dyDescent="0.2">
      <c r="A24" s="75"/>
      <c r="B24" s="71" t="s">
        <v>344</v>
      </c>
      <c r="C24" s="64" t="s">
        <v>603</v>
      </c>
      <c r="D24" s="73" t="s">
        <v>65</v>
      </c>
      <c r="E24" s="73" t="s">
        <v>66</v>
      </c>
      <c r="F24" s="71" t="s">
        <v>128</v>
      </c>
      <c r="G24" s="71" t="s">
        <v>352</v>
      </c>
      <c r="H24" s="71" t="s">
        <v>363</v>
      </c>
      <c r="I24" s="67" t="s">
        <v>243</v>
      </c>
      <c r="J24" s="189">
        <v>22600</v>
      </c>
      <c r="K24" s="158" t="s">
        <v>419</v>
      </c>
      <c r="L24" s="96"/>
      <c r="M24" s="74"/>
      <c r="N24" s="67">
        <v>24</v>
      </c>
      <c r="O24" s="67"/>
      <c r="P24" s="67">
        <v>1</v>
      </c>
      <c r="Q24" s="66"/>
      <c r="R24" s="67">
        <v>24</v>
      </c>
      <c r="S24" s="67"/>
      <c r="T24" s="67">
        <v>1</v>
      </c>
      <c r="U24" s="67"/>
      <c r="V24" s="67">
        <v>1</v>
      </c>
      <c r="W24" s="67"/>
      <c r="X24" s="67">
        <v>24</v>
      </c>
      <c r="Y24" s="67"/>
      <c r="Z24" s="66">
        <v>2</v>
      </c>
      <c r="AA24" s="66"/>
      <c r="AB24" s="66">
        <v>2</v>
      </c>
      <c r="AC24" s="66"/>
      <c r="AD24" s="66">
        <v>2</v>
      </c>
      <c r="AE24" s="66"/>
      <c r="AF24" s="66">
        <v>2</v>
      </c>
      <c r="AG24" s="66"/>
      <c r="AH24" s="66">
        <v>2</v>
      </c>
      <c r="AI24" s="66"/>
      <c r="AJ24" s="67">
        <v>24</v>
      </c>
      <c r="AK24" s="67"/>
      <c r="AL24" s="67">
        <v>1</v>
      </c>
      <c r="AM24" s="67"/>
      <c r="AN24" s="67">
        <v>1</v>
      </c>
      <c r="AO24" s="67"/>
      <c r="AP24" s="67">
        <v>1</v>
      </c>
      <c r="AQ24" s="67"/>
      <c r="AR24" s="67"/>
      <c r="AS24" s="67"/>
      <c r="AT24" s="67"/>
      <c r="AU24" s="67"/>
      <c r="AV24" s="67"/>
      <c r="AW24" s="67"/>
    </row>
    <row r="25" spans="1:50" s="62" customFormat="1" ht="15.75" x14ac:dyDescent="0.2">
      <c r="A25" s="116"/>
      <c r="B25" s="71" t="s">
        <v>344</v>
      </c>
      <c r="C25" s="64" t="s">
        <v>603</v>
      </c>
      <c r="D25" s="73" t="s">
        <v>62</v>
      </c>
      <c r="E25" s="73" t="s">
        <v>63</v>
      </c>
      <c r="F25" s="80" t="s">
        <v>412</v>
      </c>
      <c r="G25" s="71" t="s">
        <v>356</v>
      </c>
      <c r="H25" s="71" t="s">
        <v>363</v>
      </c>
      <c r="I25" s="67" t="s">
        <v>243</v>
      </c>
      <c r="J25" s="74"/>
      <c r="K25" s="158" t="s">
        <v>419</v>
      </c>
      <c r="L25" s="100"/>
      <c r="M25" s="129"/>
      <c r="N25" s="66">
        <v>14</v>
      </c>
      <c r="O25" s="66"/>
      <c r="P25" s="66">
        <v>1</v>
      </c>
      <c r="Q25" s="66"/>
      <c r="R25" s="66">
        <v>14</v>
      </c>
      <c r="S25" s="67"/>
      <c r="T25" s="67">
        <v>1</v>
      </c>
      <c r="U25" s="67"/>
      <c r="V25" s="67">
        <v>1</v>
      </c>
      <c r="W25" s="67"/>
      <c r="X25" s="66">
        <v>14</v>
      </c>
      <c r="Y25" s="67"/>
      <c r="Z25" s="66">
        <v>1</v>
      </c>
      <c r="AA25" s="66"/>
      <c r="AB25" s="66">
        <v>1</v>
      </c>
      <c r="AC25" s="66"/>
      <c r="AD25" s="66">
        <v>1</v>
      </c>
      <c r="AE25" s="66"/>
      <c r="AF25" s="66">
        <v>1</v>
      </c>
      <c r="AG25" s="67"/>
      <c r="AH25" s="66">
        <v>1</v>
      </c>
      <c r="AI25" s="67"/>
      <c r="AJ25" s="66">
        <v>14</v>
      </c>
      <c r="AK25" s="67"/>
      <c r="AL25" s="67">
        <v>1</v>
      </c>
      <c r="AM25" s="67"/>
      <c r="AN25" s="67">
        <v>1</v>
      </c>
      <c r="AO25" s="67"/>
      <c r="AP25" s="67">
        <v>1</v>
      </c>
      <c r="AQ25" s="67"/>
      <c r="AR25" s="67">
        <v>14</v>
      </c>
      <c r="AS25" s="67"/>
      <c r="AT25" s="67"/>
      <c r="AU25" s="67"/>
      <c r="AV25" s="67">
        <v>14</v>
      </c>
      <c r="AW25" s="67"/>
    </row>
    <row r="26" spans="1:50" s="62" customFormat="1" x14ac:dyDescent="0.2">
      <c r="A26" s="75"/>
      <c r="B26" s="71" t="s">
        <v>344</v>
      </c>
      <c r="C26" s="64" t="s">
        <v>603</v>
      </c>
      <c r="D26" s="73" t="s">
        <v>67</v>
      </c>
      <c r="E26" s="73" t="s">
        <v>68</v>
      </c>
      <c r="F26" s="71" t="s">
        <v>129</v>
      </c>
      <c r="G26" s="71" t="s">
        <v>356</v>
      </c>
      <c r="H26" s="71" t="s">
        <v>363</v>
      </c>
      <c r="I26" s="67" t="s">
        <v>243</v>
      </c>
      <c r="J26" s="74"/>
      <c r="K26" s="96"/>
      <c r="L26" s="96"/>
      <c r="M26" s="74"/>
      <c r="N26" s="67">
        <v>18</v>
      </c>
      <c r="O26" s="67"/>
      <c r="P26" s="67">
        <v>1</v>
      </c>
      <c r="Q26" s="66"/>
      <c r="R26" s="67">
        <v>18</v>
      </c>
      <c r="S26" s="67"/>
      <c r="T26" s="67">
        <v>1</v>
      </c>
      <c r="U26" s="67"/>
      <c r="V26" s="67">
        <v>1</v>
      </c>
      <c r="W26" s="67"/>
      <c r="X26" s="67">
        <v>18</v>
      </c>
      <c r="Y26" s="67"/>
      <c r="Z26" s="66">
        <v>1</v>
      </c>
      <c r="AA26" s="66"/>
      <c r="AB26" s="66">
        <v>1</v>
      </c>
      <c r="AC26" s="66"/>
      <c r="AD26" s="66">
        <v>1</v>
      </c>
      <c r="AE26" s="66"/>
      <c r="AF26" s="66">
        <v>1</v>
      </c>
      <c r="AG26" s="66"/>
      <c r="AH26" s="66">
        <v>1</v>
      </c>
      <c r="AI26" s="66"/>
      <c r="AJ26" s="67">
        <v>18</v>
      </c>
      <c r="AK26" s="67"/>
      <c r="AL26" s="67">
        <v>1</v>
      </c>
      <c r="AM26" s="67"/>
      <c r="AN26" s="67">
        <v>1</v>
      </c>
      <c r="AO26" s="67"/>
      <c r="AP26" s="67">
        <v>1</v>
      </c>
      <c r="AQ26" s="67">
        <v>1</v>
      </c>
      <c r="AR26" s="67"/>
      <c r="AS26" s="67"/>
      <c r="AT26" s="67"/>
      <c r="AU26" s="67"/>
      <c r="AV26" s="67">
        <v>14</v>
      </c>
      <c r="AW26" s="67"/>
    </row>
    <row r="27" spans="1:50" s="62" customFormat="1" x14ac:dyDescent="0.2">
      <c r="A27" s="116"/>
      <c r="B27" s="71" t="s">
        <v>344</v>
      </c>
      <c r="C27" s="64" t="s">
        <v>603</v>
      </c>
      <c r="D27" s="73" t="s">
        <v>189</v>
      </c>
      <c r="E27" s="73" t="s">
        <v>153</v>
      </c>
      <c r="F27" s="80" t="s">
        <v>125</v>
      </c>
      <c r="G27" s="71" t="s">
        <v>151</v>
      </c>
      <c r="H27" s="71" t="s">
        <v>363</v>
      </c>
      <c r="I27" s="184" t="s">
        <v>503</v>
      </c>
      <c r="J27" s="74"/>
      <c r="K27" s="100"/>
      <c r="L27" s="100"/>
      <c r="M27" s="129"/>
      <c r="N27" s="66">
        <v>6</v>
      </c>
      <c r="O27" s="66"/>
      <c r="P27" s="66">
        <v>1</v>
      </c>
      <c r="Q27" s="66"/>
      <c r="R27" s="66">
        <v>6</v>
      </c>
      <c r="S27" s="67"/>
      <c r="T27" s="67">
        <v>0</v>
      </c>
      <c r="U27" s="67"/>
      <c r="V27" s="67">
        <v>1</v>
      </c>
      <c r="W27" s="67"/>
      <c r="X27" s="66">
        <v>6</v>
      </c>
      <c r="Y27" s="67"/>
      <c r="Z27" s="66">
        <v>0</v>
      </c>
      <c r="AA27" s="66"/>
      <c r="AB27" s="66">
        <v>1</v>
      </c>
      <c r="AC27" s="66"/>
      <c r="AD27" s="66">
        <v>1</v>
      </c>
      <c r="AE27" s="66">
        <v>1</v>
      </c>
      <c r="AF27" s="67">
        <v>1</v>
      </c>
      <c r="AG27" s="67">
        <v>1</v>
      </c>
      <c r="AH27" s="67">
        <v>1</v>
      </c>
      <c r="AI27" s="67">
        <v>1</v>
      </c>
      <c r="AJ27" s="66">
        <v>0</v>
      </c>
      <c r="AK27" s="67"/>
      <c r="AL27" s="66"/>
      <c r="AM27" s="66"/>
      <c r="AN27" s="66"/>
      <c r="AO27" s="67"/>
      <c r="AP27" s="67"/>
      <c r="AQ27" s="67"/>
      <c r="AR27" s="67"/>
      <c r="AS27" s="67"/>
      <c r="AT27" s="67"/>
      <c r="AU27" s="67"/>
      <c r="AV27" s="67"/>
      <c r="AW27" s="67"/>
    </row>
    <row r="28" spans="1:50" s="62" customFormat="1" x14ac:dyDescent="0.2">
      <c r="A28" s="116"/>
      <c r="B28" s="71" t="s">
        <v>344</v>
      </c>
      <c r="C28" s="64" t="s">
        <v>603</v>
      </c>
      <c r="D28" s="73" t="s">
        <v>180</v>
      </c>
      <c r="E28" s="73" t="s">
        <v>181</v>
      </c>
      <c r="F28" s="80" t="s">
        <v>127</v>
      </c>
      <c r="G28" s="71" t="s">
        <v>356</v>
      </c>
      <c r="H28" s="71" t="s">
        <v>363</v>
      </c>
      <c r="I28" s="67" t="s">
        <v>243</v>
      </c>
      <c r="J28" s="74"/>
      <c r="K28" s="100"/>
      <c r="L28" s="100"/>
      <c r="M28" s="129"/>
      <c r="N28" s="67">
        <v>18</v>
      </c>
      <c r="O28" s="67"/>
      <c r="P28" s="67">
        <v>1</v>
      </c>
      <c r="Q28" s="66"/>
      <c r="R28" s="67">
        <v>18</v>
      </c>
      <c r="S28" s="67"/>
      <c r="T28" s="67">
        <v>1</v>
      </c>
      <c r="U28" s="67">
        <v>1</v>
      </c>
      <c r="V28" s="67">
        <v>1</v>
      </c>
      <c r="W28" s="67">
        <v>1</v>
      </c>
      <c r="X28" s="67">
        <v>18</v>
      </c>
      <c r="Y28" s="67"/>
      <c r="Z28" s="66">
        <v>1</v>
      </c>
      <c r="AA28" s="66">
        <v>1</v>
      </c>
      <c r="AB28" s="66">
        <v>1</v>
      </c>
      <c r="AC28" s="66">
        <v>1</v>
      </c>
      <c r="AD28" s="66">
        <v>1</v>
      </c>
      <c r="AE28" s="66">
        <v>1</v>
      </c>
      <c r="AF28" s="66">
        <v>1</v>
      </c>
      <c r="AG28" s="66">
        <v>1</v>
      </c>
      <c r="AH28" s="66">
        <v>1</v>
      </c>
      <c r="AI28" s="66">
        <v>1</v>
      </c>
      <c r="AJ28" s="67">
        <v>18</v>
      </c>
      <c r="AK28" s="67"/>
      <c r="AL28" s="67">
        <v>1</v>
      </c>
      <c r="AM28" s="67">
        <v>1</v>
      </c>
      <c r="AN28" s="67">
        <v>1</v>
      </c>
      <c r="AO28" s="67">
        <v>1</v>
      </c>
      <c r="AP28" s="67">
        <v>1</v>
      </c>
      <c r="AQ28" s="67">
        <v>1</v>
      </c>
      <c r="AR28" s="67"/>
      <c r="AS28" s="67"/>
      <c r="AT28" s="67"/>
      <c r="AU28" s="67"/>
      <c r="AV28" s="67"/>
      <c r="AW28" s="67"/>
    </row>
    <row r="29" spans="1:50" s="62" customFormat="1" ht="15" x14ac:dyDescent="0.2">
      <c r="A29" s="69"/>
      <c r="B29" s="69" t="s">
        <v>344</v>
      </c>
      <c r="C29" s="69"/>
      <c r="D29" s="69"/>
      <c r="E29" s="69" t="s">
        <v>354</v>
      </c>
      <c r="F29" s="69"/>
      <c r="G29" s="69"/>
      <c r="H29" s="69"/>
      <c r="I29" s="69"/>
      <c r="J29" s="69"/>
      <c r="K29" s="69"/>
      <c r="L29" s="69"/>
      <c r="M29" s="69"/>
      <c r="N29" s="70">
        <f>SUM(N23:N28)</f>
        <v>86</v>
      </c>
      <c r="O29" s="70">
        <f t="shared" ref="O29:AW29" si="5">SUM(O23:O28)</f>
        <v>0</v>
      </c>
      <c r="P29" s="70">
        <f t="shared" si="5"/>
        <v>6</v>
      </c>
      <c r="Q29" s="70">
        <f t="shared" si="5"/>
        <v>0</v>
      </c>
      <c r="R29" s="70">
        <f>SUM(R23:R28)</f>
        <v>86</v>
      </c>
      <c r="S29" s="70">
        <f t="shared" si="5"/>
        <v>0</v>
      </c>
      <c r="T29" s="70">
        <f t="shared" si="5"/>
        <v>5</v>
      </c>
      <c r="U29" s="70">
        <f t="shared" si="5"/>
        <v>1</v>
      </c>
      <c r="V29" s="70">
        <f t="shared" si="5"/>
        <v>6</v>
      </c>
      <c r="W29" s="70">
        <f t="shared" si="5"/>
        <v>2</v>
      </c>
      <c r="X29" s="70">
        <f>SUM(X23:X28)</f>
        <v>86</v>
      </c>
      <c r="Y29" s="70">
        <f t="shared" si="5"/>
        <v>0</v>
      </c>
      <c r="Z29" s="70">
        <f t="shared" si="5"/>
        <v>6</v>
      </c>
      <c r="AA29" s="70">
        <f t="shared" si="5"/>
        <v>1</v>
      </c>
      <c r="AB29" s="70">
        <f t="shared" si="5"/>
        <v>7</v>
      </c>
      <c r="AC29" s="70">
        <f t="shared" si="5"/>
        <v>2</v>
      </c>
      <c r="AD29" s="70">
        <f>SUM(AD23:AD28)</f>
        <v>7</v>
      </c>
      <c r="AE29" s="70">
        <f>SUM(AE23:AE28)</f>
        <v>3</v>
      </c>
      <c r="AF29" s="70">
        <f>SUM(AF23:AF28)</f>
        <v>6</v>
      </c>
      <c r="AG29" s="70">
        <f t="shared" si="5"/>
        <v>2</v>
      </c>
      <c r="AH29" s="70">
        <f t="shared" si="5"/>
        <v>6</v>
      </c>
      <c r="AI29" s="70">
        <f t="shared" si="5"/>
        <v>2</v>
      </c>
      <c r="AJ29" s="70">
        <f>SUM(AJ23:AJ28)</f>
        <v>74</v>
      </c>
      <c r="AK29" s="70">
        <f t="shared" si="5"/>
        <v>0</v>
      </c>
      <c r="AL29" s="70">
        <f t="shared" si="5"/>
        <v>4</v>
      </c>
      <c r="AM29" s="70">
        <f t="shared" si="5"/>
        <v>1</v>
      </c>
      <c r="AN29" s="70">
        <f t="shared" si="5"/>
        <v>4</v>
      </c>
      <c r="AO29" s="70">
        <f t="shared" si="5"/>
        <v>1</v>
      </c>
      <c r="AP29" s="70">
        <f t="shared" si="5"/>
        <v>4</v>
      </c>
      <c r="AQ29" s="70">
        <f t="shared" si="5"/>
        <v>2</v>
      </c>
      <c r="AR29" s="70">
        <f t="shared" si="5"/>
        <v>14</v>
      </c>
      <c r="AS29" s="70">
        <f t="shared" si="5"/>
        <v>0</v>
      </c>
      <c r="AT29" s="70">
        <f t="shared" si="5"/>
        <v>0</v>
      </c>
      <c r="AU29" s="70">
        <f t="shared" si="5"/>
        <v>0</v>
      </c>
      <c r="AV29" s="70">
        <f t="shared" si="5"/>
        <v>28</v>
      </c>
      <c r="AW29" s="70">
        <f t="shared" si="5"/>
        <v>0</v>
      </c>
    </row>
    <row r="30" spans="1:50" s="62" customFormat="1" x14ac:dyDescent="0.2">
      <c r="A30" s="116"/>
      <c r="B30" s="71"/>
      <c r="C30" s="72"/>
      <c r="D30" s="73"/>
      <c r="E30" s="73"/>
      <c r="F30" s="80"/>
      <c r="G30" s="71"/>
      <c r="H30" s="71"/>
      <c r="I30" s="67"/>
      <c r="J30" s="74"/>
      <c r="K30" s="100"/>
      <c r="L30" s="100"/>
      <c r="M30" s="129"/>
      <c r="N30" s="67"/>
      <c r="O30" s="67"/>
      <c r="P30" s="67"/>
      <c r="Q30" s="66"/>
      <c r="R30" s="67"/>
      <c r="S30" s="67"/>
      <c r="T30" s="67"/>
      <c r="U30" s="67"/>
      <c r="V30" s="67"/>
      <c r="W30" s="67"/>
      <c r="X30" s="67"/>
      <c r="Y30" s="67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</row>
    <row r="31" spans="1:50" s="62" customFormat="1" x14ac:dyDescent="0.2">
      <c r="A31" s="116"/>
      <c r="B31" s="71" t="s">
        <v>336</v>
      </c>
      <c r="C31" s="64" t="s">
        <v>603</v>
      </c>
      <c r="D31" s="73" t="s">
        <v>204</v>
      </c>
      <c r="E31" s="73" t="s">
        <v>205</v>
      </c>
      <c r="F31" s="71" t="s">
        <v>126</v>
      </c>
      <c r="G31" s="71" t="s">
        <v>242</v>
      </c>
      <c r="H31" s="71" t="s">
        <v>363</v>
      </c>
      <c r="I31" s="67" t="s">
        <v>243</v>
      </c>
      <c r="J31" s="74"/>
      <c r="K31" s="96"/>
      <c r="L31" s="96"/>
      <c r="M31" s="74"/>
      <c r="N31" s="66">
        <v>24</v>
      </c>
      <c r="O31" s="66"/>
      <c r="P31" s="66">
        <v>1</v>
      </c>
      <c r="Q31" s="66"/>
      <c r="R31" s="66">
        <v>24</v>
      </c>
      <c r="S31" s="67"/>
      <c r="T31" s="67">
        <v>1</v>
      </c>
      <c r="U31" s="67">
        <v>1</v>
      </c>
      <c r="V31" s="67">
        <v>1</v>
      </c>
      <c r="W31" s="67"/>
      <c r="X31" s="66">
        <v>24</v>
      </c>
      <c r="Y31" s="67"/>
      <c r="Z31" s="66">
        <v>2</v>
      </c>
      <c r="AA31" s="66">
        <v>1</v>
      </c>
      <c r="AB31" s="66">
        <v>2</v>
      </c>
      <c r="AC31" s="66">
        <v>1</v>
      </c>
      <c r="AD31" s="66">
        <v>2</v>
      </c>
      <c r="AE31" s="66">
        <v>1</v>
      </c>
      <c r="AF31" s="67">
        <v>2</v>
      </c>
      <c r="AG31" s="67"/>
      <c r="AH31" s="67">
        <v>2</v>
      </c>
      <c r="AI31" s="67">
        <v>1</v>
      </c>
      <c r="AJ31" s="66">
        <v>24</v>
      </c>
      <c r="AL31" s="62">
        <v>1</v>
      </c>
      <c r="AN31" s="62">
        <v>1</v>
      </c>
      <c r="AO31" s="62">
        <v>1</v>
      </c>
      <c r="AP31" s="67">
        <v>1</v>
      </c>
      <c r="AQ31" s="62">
        <v>1</v>
      </c>
    </row>
    <row r="32" spans="1:50" s="62" customFormat="1" ht="15.75" x14ac:dyDescent="0.2">
      <c r="A32" s="116"/>
      <c r="B32" s="71" t="s">
        <v>336</v>
      </c>
      <c r="C32" s="64" t="s">
        <v>603</v>
      </c>
      <c r="D32" s="73" t="s">
        <v>199</v>
      </c>
      <c r="E32" s="73" t="s">
        <v>182</v>
      </c>
      <c r="F32" s="71" t="s">
        <v>128</v>
      </c>
      <c r="G32" s="71" t="s">
        <v>356</v>
      </c>
      <c r="H32" s="71" t="s">
        <v>363</v>
      </c>
      <c r="I32" s="67" t="s">
        <v>243</v>
      </c>
      <c r="J32" s="74"/>
      <c r="K32" s="158" t="s">
        <v>419</v>
      </c>
      <c r="L32" s="96"/>
      <c r="M32" s="74"/>
      <c r="N32" s="67">
        <v>18</v>
      </c>
      <c r="O32" s="67"/>
      <c r="P32" s="67">
        <v>1</v>
      </c>
      <c r="Q32" s="66"/>
      <c r="R32" s="67">
        <v>18</v>
      </c>
      <c r="S32" s="67"/>
      <c r="T32" s="67">
        <v>1</v>
      </c>
      <c r="U32" s="67">
        <v>1</v>
      </c>
      <c r="V32" s="67">
        <v>1</v>
      </c>
      <c r="W32" s="67">
        <v>1</v>
      </c>
      <c r="X32" s="67">
        <v>18</v>
      </c>
      <c r="Y32" s="67"/>
      <c r="Z32" s="66">
        <v>1</v>
      </c>
      <c r="AA32" s="66">
        <v>1</v>
      </c>
      <c r="AB32" s="66">
        <v>1</v>
      </c>
      <c r="AC32" s="66">
        <v>1</v>
      </c>
      <c r="AD32" s="66">
        <v>1</v>
      </c>
      <c r="AE32" s="66"/>
      <c r="AF32" s="66">
        <v>1</v>
      </c>
      <c r="AG32" s="66"/>
      <c r="AH32" s="66">
        <v>1</v>
      </c>
      <c r="AI32" s="66">
        <v>1</v>
      </c>
      <c r="AJ32" s="67">
        <v>18</v>
      </c>
      <c r="AK32" s="67"/>
      <c r="AL32" s="67">
        <v>1</v>
      </c>
      <c r="AM32" s="67"/>
      <c r="AN32" s="67">
        <v>1</v>
      </c>
      <c r="AO32" s="67"/>
      <c r="AP32" s="67">
        <v>1</v>
      </c>
      <c r="AQ32" s="67">
        <v>1</v>
      </c>
      <c r="AR32" s="67"/>
      <c r="AS32" s="67"/>
      <c r="AT32" s="67"/>
      <c r="AU32" s="67"/>
      <c r="AV32" s="67"/>
      <c r="AW32" s="67"/>
    </row>
    <row r="33" spans="1:49" s="62" customFormat="1" x14ac:dyDescent="0.2">
      <c r="A33" s="116"/>
      <c r="B33" s="71" t="s">
        <v>336</v>
      </c>
      <c r="C33" s="64" t="s">
        <v>603</v>
      </c>
      <c r="D33" s="73" t="s">
        <v>206</v>
      </c>
      <c r="E33" s="73" t="s">
        <v>207</v>
      </c>
      <c r="F33" s="71" t="s">
        <v>128</v>
      </c>
      <c r="G33" s="71" t="s">
        <v>356</v>
      </c>
      <c r="H33" s="71" t="s">
        <v>363</v>
      </c>
      <c r="I33" s="67" t="s">
        <v>243</v>
      </c>
      <c r="J33" s="74"/>
      <c r="K33" s="96"/>
      <c r="L33" s="96"/>
      <c r="M33" s="74"/>
      <c r="N33" s="66">
        <v>18</v>
      </c>
      <c r="O33" s="66"/>
      <c r="P33" s="66">
        <v>1</v>
      </c>
      <c r="Q33" s="66"/>
      <c r="R33" s="66">
        <v>18</v>
      </c>
      <c r="S33" s="67"/>
      <c r="T33" s="67">
        <v>1</v>
      </c>
      <c r="U33" s="67"/>
      <c r="V33" s="67">
        <v>1</v>
      </c>
      <c r="W33" s="67">
        <v>1</v>
      </c>
      <c r="X33" s="66">
        <v>18</v>
      </c>
      <c r="Y33" s="67"/>
      <c r="Z33" s="66">
        <v>1</v>
      </c>
      <c r="AA33" s="66"/>
      <c r="AB33" s="66">
        <v>1</v>
      </c>
      <c r="AC33" s="66">
        <v>1</v>
      </c>
      <c r="AD33" s="66">
        <v>1</v>
      </c>
      <c r="AE33" s="66">
        <v>1</v>
      </c>
      <c r="AF33" s="66">
        <v>1</v>
      </c>
      <c r="AG33" s="67">
        <v>1</v>
      </c>
      <c r="AH33" s="66">
        <v>1</v>
      </c>
      <c r="AI33" s="67">
        <v>1</v>
      </c>
      <c r="AJ33" s="66">
        <v>18</v>
      </c>
      <c r="AL33" s="67">
        <v>1</v>
      </c>
      <c r="AM33" s="67"/>
      <c r="AN33" s="67">
        <v>1</v>
      </c>
      <c r="AO33" s="62">
        <v>1</v>
      </c>
      <c r="AP33" s="67">
        <v>1</v>
      </c>
    </row>
    <row r="34" spans="1:49" s="62" customFormat="1" ht="15" x14ac:dyDescent="0.2">
      <c r="A34" s="69"/>
      <c r="B34" s="69" t="s">
        <v>336</v>
      </c>
      <c r="C34" s="69"/>
      <c r="D34" s="69"/>
      <c r="E34" s="69" t="s">
        <v>354</v>
      </c>
      <c r="F34" s="69"/>
      <c r="G34" s="69"/>
      <c r="H34" s="69"/>
      <c r="I34" s="69"/>
      <c r="J34" s="69"/>
      <c r="K34" s="69"/>
      <c r="L34" s="69"/>
      <c r="M34" s="69"/>
      <c r="N34" s="70">
        <f t="shared" ref="N34:AW34" si="6">SUM(N31:N33)</f>
        <v>60</v>
      </c>
      <c r="O34" s="70">
        <f t="shared" si="6"/>
        <v>0</v>
      </c>
      <c r="P34" s="70">
        <f t="shared" si="6"/>
        <v>3</v>
      </c>
      <c r="Q34" s="70">
        <f t="shared" si="6"/>
        <v>0</v>
      </c>
      <c r="R34" s="70">
        <f t="shared" si="6"/>
        <v>60</v>
      </c>
      <c r="S34" s="70">
        <f t="shared" si="6"/>
        <v>0</v>
      </c>
      <c r="T34" s="70">
        <f t="shared" si="6"/>
        <v>3</v>
      </c>
      <c r="U34" s="70">
        <f t="shared" si="6"/>
        <v>2</v>
      </c>
      <c r="V34" s="70">
        <f t="shared" si="6"/>
        <v>3</v>
      </c>
      <c r="W34" s="70">
        <f t="shared" si="6"/>
        <v>2</v>
      </c>
      <c r="X34" s="70">
        <f t="shared" si="6"/>
        <v>60</v>
      </c>
      <c r="Y34" s="70">
        <f t="shared" si="6"/>
        <v>0</v>
      </c>
      <c r="Z34" s="70">
        <f t="shared" si="6"/>
        <v>4</v>
      </c>
      <c r="AA34" s="70">
        <f t="shared" si="6"/>
        <v>2</v>
      </c>
      <c r="AB34" s="70">
        <f t="shared" si="6"/>
        <v>4</v>
      </c>
      <c r="AC34" s="70">
        <f t="shared" si="6"/>
        <v>3</v>
      </c>
      <c r="AD34" s="70">
        <f t="shared" si="6"/>
        <v>4</v>
      </c>
      <c r="AE34" s="70">
        <f t="shared" si="6"/>
        <v>2</v>
      </c>
      <c r="AF34" s="70">
        <f t="shared" si="6"/>
        <v>4</v>
      </c>
      <c r="AG34" s="70">
        <f t="shared" si="6"/>
        <v>1</v>
      </c>
      <c r="AH34" s="70">
        <f t="shared" si="6"/>
        <v>4</v>
      </c>
      <c r="AI34" s="70">
        <f t="shared" si="6"/>
        <v>3</v>
      </c>
      <c r="AJ34" s="70">
        <f t="shared" si="6"/>
        <v>60</v>
      </c>
      <c r="AK34" s="70">
        <f t="shared" si="6"/>
        <v>0</v>
      </c>
      <c r="AL34" s="70">
        <f t="shared" si="6"/>
        <v>3</v>
      </c>
      <c r="AM34" s="70">
        <f t="shared" si="6"/>
        <v>0</v>
      </c>
      <c r="AN34" s="70">
        <f t="shared" si="6"/>
        <v>3</v>
      </c>
      <c r="AO34" s="70">
        <f t="shared" si="6"/>
        <v>2</v>
      </c>
      <c r="AP34" s="70">
        <f t="shared" si="6"/>
        <v>3</v>
      </c>
      <c r="AQ34" s="70">
        <f t="shared" si="6"/>
        <v>2</v>
      </c>
      <c r="AR34" s="70">
        <f t="shared" si="6"/>
        <v>0</v>
      </c>
      <c r="AS34" s="70">
        <f t="shared" si="6"/>
        <v>0</v>
      </c>
      <c r="AT34" s="70">
        <f t="shared" si="6"/>
        <v>0</v>
      </c>
      <c r="AU34" s="70">
        <f t="shared" si="6"/>
        <v>0</v>
      </c>
      <c r="AV34" s="70">
        <f t="shared" si="6"/>
        <v>0</v>
      </c>
      <c r="AW34" s="70">
        <f t="shared" si="6"/>
        <v>0</v>
      </c>
    </row>
    <row r="35" spans="1:49" s="62" customFormat="1" x14ac:dyDescent="0.2">
      <c r="A35" s="116"/>
      <c r="B35" s="71"/>
      <c r="C35" s="72"/>
      <c r="D35" s="73"/>
      <c r="E35" s="73"/>
      <c r="F35" s="71"/>
      <c r="G35" s="71"/>
      <c r="H35" s="71"/>
      <c r="I35" s="67"/>
      <c r="J35" s="74"/>
      <c r="K35" s="96"/>
      <c r="L35" s="96"/>
      <c r="M35" s="74"/>
      <c r="N35" s="66"/>
      <c r="O35" s="66"/>
      <c r="P35" s="66"/>
      <c r="Q35" s="66"/>
      <c r="R35" s="66"/>
      <c r="S35" s="67"/>
      <c r="T35" s="67"/>
      <c r="U35" s="67"/>
      <c r="V35" s="67"/>
      <c r="W35" s="67"/>
      <c r="X35" s="66"/>
      <c r="Y35" s="67"/>
      <c r="Z35" s="67"/>
      <c r="AA35" s="67"/>
      <c r="AB35" s="66"/>
      <c r="AC35" s="66"/>
      <c r="AD35" s="66"/>
      <c r="AE35" s="66"/>
      <c r="AF35" s="67"/>
      <c r="AG35" s="67"/>
      <c r="AH35" s="67"/>
      <c r="AI35" s="67"/>
      <c r="AJ35" s="66"/>
    </row>
    <row r="36" spans="1:49" s="62" customFormat="1" x14ac:dyDescent="0.2">
      <c r="A36" s="76"/>
      <c r="B36" s="71" t="s">
        <v>320</v>
      </c>
      <c r="C36" s="64" t="s">
        <v>603</v>
      </c>
      <c r="D36" s="73" t="s">
        <v>34</v>
      </c>
      <c r="E36" s="73" t="s">
        <v>35</v>
      </c>
      <c r="F36" s="71" t="s">
        <v>128</v>
      </c>
      <c r="G36" s="71" t="s">
        <v>356</v>
      </c>
      <c r="H36" s="71" t="s">
        <v>363</v>
      </c>
      <c r="I36" s="67" t="s">
        <v>243</v>
      </c>
      <c r="J36" s="74"/>
      <c r="K36" s="100"/>
      <c r="L36" s="100"/>
      <c r="M36" s="74"/>
      <c r="N36" s="67">
        <v>18</v>
      </c>
      <c r="O36" s="67"/>
      <c r="P36" s="67">
        <v>1</v>
      </c>
      <c r="Q36" s="66"/>
      <c r="R36" s="67">
        <v>18</v>
      </c>
      <c r="S36" s="67"/>
      <c r="T36" s="67">
        <v>1</v>
      </c>
      <c r="U36" s="67"/>
      <c r="V36" s="67">
        <v>1</v>
      </c>
      <c r="W36" s="67"/>
      <c r="X36" s="67">
        <v>18</v>
      </c>
      <c r="Y36" s="67"/>
      <c r="Z36" s="66">
        <v>1</v>
      </c>
      <c r="AA36" s="66"/>
      <c r="AB36" s="66">
        <v>1</v>
      </c>
      <c r="AC36" s="66"/>
      <c r="AD36" s="66">
        <v>1</v>
      </c>
      <c r="AE36" s="66"/>
      <c r="AF36" s="66">
        <v>1</v>
      </c>
      <c r="AG36" s="66"/>
      <c r="AH36" s="66">
        <v>1</v>
      </c>
      <c r="AI36" s="66"/>
      <c r="AJ36" s="67">
        <v>18</v>
      </c>
      <c r="AK36" s="67"/>
      <c r="AL36" s="67">
        <v>1</v>
      </c>
      <c r="AM36" s="67"/>
      <c r="AN36" s="67">
        <v>1</v>
      </c>
      <c r="AO36" s="67"/>
      <c r="AP36" s="67">
        <v>1</v>
      </c>
      <c r="AQ36" s="67"/>
      <c r="AR36" s="67"/>
      <c r="AS36" s="67"/>
      <c r="AT36" s="67"/>
      <c r="AU36" s="67"/>
      <c r="AV36" s="67"/>
      <c r="AW36" s="67"/>
    </row>
    <row r="37" spans="1:49" s="62" customFormat="1" x14ac:dyDescent="0.2">
      <c r="A37" s="76"/>
      <c r="B37" s="71" t="s">
        <v>320</v>
      </c>
      <c r="C37" s="64" t="s">
        <v>603</v>
      </c>
      <c r="D37" s="73" t="s">
        <v>33</v>
      </c>
      <c r="E37" s="73" t="s">
        <v>37</v>
      </c>
      <c r="F37" s="71" t="s">
        <v>128</v>
      </c>
      <c r="G37" s="71" t="s">
        <v>151</v>
      </c>
      <c r="H37" s="71" t="s">
        <v>363</v>
      </c>
      <c r="I37" s="67" t="s">
        <v>243</v>
      </c>
      <c r="J37" s="74"/>
      <c r="K37" s="100"/>
      <c r="L37" s="100"/>
      <c r="M37" s="74"/>
      <c r="N37" s="66">
        <v>6</v>
      </c>
      <c r="O37" s="66"/>
      <c r="P37" s="66">
        <v>1</v>
      </c>
      <c r="Q37" s="66"/>
      <c r="R37" s="66">
        <v>6</v>
      </c>
      <c r="S37" s="67"/>
      <c r="T37" s="67">
        <v>1</v>
      </c>
      <c r="U37" s="67"/>
      <c r="V37" s="67">
        <v>0</v>
      </c>
      <c r="W37" s="67"/>
      <c r="X37" s="66">
        <v>6</v>
      </c>
      <c r="Y37" s="67"/>
      <c r="Z37" s="66">
        <v>1</v>
      </c>
      <c r="AA37" s="66"/>
      <c r="AB37" s="66">
        <v>0</v>
      </c>
      <c r="AC37" s="66"/>
      <c r="AD37" s="66">
        <v>0</v>
      </c>
      <c r="AE37" s="66"/>
      <c r="AF37" s="67">
        <v>0</v>
      </c>
      <c r="AG37" s="67"/>
      <c r="AH37" s="67">
        <v>0</v>
      </c>
      <c r="AI37" s="67"/>
      <c r="AJ37" s="66">
        <v>0</v>
      </c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</row>
    <row r="38" spans="1:49" s="62" customFormat="1" x14ac:dyDescent="0.2">
      <c r="A38" s="76"/>
      <c r="B38" s="71" t="s">
        <v>320</v>
      </c>
      <c r="C38" s="64" t="s">
        <v>603</v>
      </c>
      <c r="D38" s="73" t="s">
        <v>36</v>
      </c>
      <c r="E38" s="73" t="s">
        <v>38</v>
      </c>
      <c r="F38" s="71" t="s">
        <v>128</v>
      </c>
      <c r="G38" s="71" t="s">
        <v>242</v>
      </c>
      <c r="H38" s="71" t="s">
        <v>363</v>
      </c>
      <c r="I38" s="67" t="s">
        <v>243</v>
      </c>
      <c r="J38" s="74"/>
      <c r="K38" s="100"/>
      <c r="L38" s="100"/>
      <c r="M38" s="74"/>
      <c r="N38" s="66">
        <v>24</v>
      </c>
      <c r="O38" s="66"/>
      <c r="P38" s="66">
        <v>1</v>
      </c>
      <c r="Q38" s="66"/>
      <c r="R38" s="66">
        <v>24</v>
      </c>
      <c r="S38" s="67"/>
      <c r="T38" s="67">
        <v>1</v>
      </c>
      <c r="U38" s="67"/>
      <c r="V38" s="67">
        <v>1</v>
      </c>
      <c r="W38" s="67"/>
      <c r="X38" s="66">
        <v>24</v>
      </c>
      <c r="Y38" s="67"/>
      <c r="Z38" s="66">
        <v>2</v>
      </c>
      <c r="AA38" s="66"/>
      <c r="AB38" s="66">
        <v>2</v>
      </c>
      <c r="AC38" s="66"/>
      <c r="AD38" s="66">
        <v>2</v>
      </c>
      <c r="AE38" s="66"/>
      <c r="AF38" s="67">
        <v>2</v>
      </c>
      <c r="AG38" s="67"/>
      <c r="AH38" s="67">
        <v>2</v>
      </c>
      <c r="AI38" s="67"/>
      <c r="AJ38" s="66">
        <v>24</v>
      </c>
      <c r="AK38" s="67"/>
      <c r="AL38" s="67">
        <v>1</v>
      </c>
      <c r="AM38" s="67"/>
      <c r="AN38" s="67">
        <v>1</v>
      </c>
      <c r="AO38" s="67"/>
      <c r="AP38" s="67">
        <v>1</v>
      </c>
      <c r="AQ38" s="67"/>
      <c r="AR38" s="67"/>
      <c r="AS38" s="67"/>
      <c r="AT38" s="67"/>
      <c r="AU38" s="67"/>
      <c r="AV38" s="67"/>
      <c r="AW38" s="67"/>
    </row>
    <row r="39" spans="1:49" s="62" customFormat="1" ht="15" x14ac:dyDescent="0.2">
      <c r="A39" s="69"/>
      <c r="B39" s="69" t="s">
        <v>320</v>
      </c>
      <c r="C39" s="69"/>
      <c r="D39" s="69"/>
      <c r="E39" s="69" t="s">
        <v>354</v>
      </c>
      <c r="F39" s="69"/>
      <c r="G39" s="69"/>
      <c r="H39" s="69"/>
      <c r="I39" s="69"/>
      <c r="J39" s="69"/>
      <c r="K39" s="69"/>
      <c r="L39" s="69"/>
      <c r="M39" s="69"/>
      <c r="N39" s="70">
        <f t="shared" ref="N39:AW39" si="7">SUM(N36:N38)</f>
        <v>48</v>
      </c>
      <c r="O39" s="70">
        <f t="shared" si="7"/>
        <v>0</v>
      </c>
      <c r="P39" s="70">
        <f t="shared" si="7"/>
        <v>3</v>
      </c>
      <c r="Q39" s="70">
        <f t="shared" si="7"/>
        <v>0</v>
      </c>
      <c r="R39" s="70">
        <f t="shared" si="7"/>
        <v>48</v>
      </c>
      <c r="S39" s="70">
        <f t="shared" si="7"/>
        <v>0</v>
      </c>
      <c r="T39" s="70">
        <f t="shared" si="7"/>
        <v>3</v>
      </c>
      <c r="U39" s="70">
        <f t="shared" si="7"/>
        <v>0</v>
      </c>
      <c r="V39" s="70">
        <f t="shared" si="7"/>
        <v>2</v>
      </c>
      <c r="W39" s="70">
        <f t="shared" si="7"/>
        <v>0</v>
      </c>
      <c r="X39" s="70">
        <f t="shared" si="7"/>
        <v>48</v>
      </c>
      <c r="Y39" s="70">
        <f t="shared" si="7"/>
        <v>0</v>
      </c>
      <c r="Z39" s="70">
        <f t="shared" si="7"/>
        <v>4</v>
      </c>
      <c r="AA39" s="70">
        <f t="shared" si="7"/>
        <v>0</v>
      </c>
      <c r="AB39" s="70">
        <f t="shared" si="7"/>
        <v>3</v>
      </c>
      <c r="AC39" s="70">
        <f t="shared" si="7"/>
        <v>0</v>
      </c>
      <c r="AD39" s="70">
        <f t="shared" si="7"/>
        <v>3</v>
      </c>
      <c r="AE39" s="70">
        <f t="shared" si="7"/>
        <v>0</v>
      </c>
      <c r="AF39" s="70">
        <f t="shared" si="7"/>
        <v>3</v>
      </c>
      <c r="AG39" s="70">
        <f t="shared" si="7"/>
        <v>0</v>
      </c>
      <c r="AH39" s="70">
        <f t="shared" si="7"/>
        <v>3</v>
      </c>
      <c r="AI39" s="70">
        <f t="shared" si="7"/>
        <v>0</v>
      </c>
      <c r="AJ39" s="70">
        <f t="shared" si="7"/>
        <v>42</v>
      </c>
      <c r="AK39" s="70">
        <f t="shared" si="7"/>
        <v>0</v>
      </c>
      <c r="AL39" s="70">
        <f t="shared" si="7"/>
        <v>2</v>
      </c>
      <c r="AM39" s="70">
        <f t="shared" si="7"/>
        <v>0</v>
      </c>
      <c r="AN39" s="70">
        <f t="shared" si="7"/>
        <v>2</v>
      </c>
      <c r="AO39" s="70">
        <f t="shared" si="7"/>
        <v>0</v>
      </c>
      <c r="AP39" s="70">
        <f t="shared" si="7"/>
        <v>2</v>
      </c>
      <c r="AQ39" s="70">
        <f t="shared" si="7"/>
        <v>0</v>
      </c>
      <c r="AR39" s="70">
        <f t="shared" si="7"/>
        <v>0</v>
      </c>
      <c r="AS39" s="70">
        <f t="shared" si="7"/>
        <v>0</v>
      </c>
      <c r="AT39" s="70">
        <f t="shared" si="7"/>
        <v>0</v>
      </c>
      <c r="AU39" s="70">
        <f t="shared" si="7"/>
        <v>0</v>
      </c>
      <c r="AV39" s="70">
        <f t="shared" si="7"/>
        <v>0</v>
      </c>
      <c r="AW39" s="70">
        <f t="shared" si="7"/>
        <v>0</v>
      </c>
    </row>
    <row r="40" spans="1:49" s="62" customFormat="1" x14ac:dyDescent="0.2">
      <c r="A40" s="76"/>
      <c r="B40" s="71"/>
      <c r="C40" s="72"/>
      <c r="D40" s="73"/>
      <c r="E40" s="73"/>
      <c r="F40" s="71"/>
      <c r="G40" s="71"/>
      <c r="H40" s="71"/>
      <c r="I40" s="67"/>
      <c r="J40" s="74"/>
      <c r="K40" s="100"/>
      <c r="L40" s="100"/>
      <c r="M40" s="74"/>
      <c r="N40" s="66"/>
      <c r="O40" s="66"/>
      <c r="P40" s="66"/>
      <c r="Q40" s="66"/>
      <c r="R40" s="66"/>
      <c r="S40" s="67"/>
      <c r="T40" s="67"/>
      <c r="U40" s="67"/>
      <c r="V40" s="67"/>
      <c r="W40" s="67"/>
      <c r="X40" s="66"/>
      <c r="Y40" s="67"/>
      <c r="Z40" s="67"/>
      <c r="AA40" s="67"/>
      <c r="AB40" s="66"/>
      <c r="AC40" s="66"/>
      <c r="AD40" s="66"/>
      <c r="AE40" s="66"/>
      <c r="AF40" s="67"/>
      <c r="AG40" s="67"/>
      <c r="AH40" s="67"/>
      <c r="AI40" s="67"/>
      <c r="AJ40" s="66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</row>
    <row r="41" spans="1:49" s="62" customFormat="1" x14ac:dyDescent="0.2">
      <c r="A41" s="76"/>
      <c r="B41" s="71" t="s">
        <v>366</v>
      </c>
      <c r="C41" s="64" t="s">
        <v>603</v>
      </c>
      <c r="D41" s="73" t="s">
        <v>368</v>
      </c>
      <c r="E41" s="73" t="s">
        <v>367</v>
      </c>
      <c r="F41" s="148" t="s">
        <v>357</v>
      </c>
      <c r="G41" s="148" t="s">
        <v>356</v>
      </c>
      <c r="H41" s="148" t="s">
        <v>357</v>
      </c>
      <c r="I41" s="117" t="s">
        <v>243</v>
      </c>
      <c r="J41" s="74"/>
      <c r="K41" s="100"/>
      <c r="L41" s="100"/>
      <c r="M41" s="74"/>
      <c r="N41" s="66">
        <v>14</v>
      </c>
      <c r="O41" s="66"/>
      <c r="P41" s="66">
        <v>1</v>
      </c>
      <c r="Q41" s="66">
        <v>1</v>
      </c>
      <c r="R41" s="66">
        <v>14</v>
      </c>
      <c r="S41" s="67"/>
      <c r="T41" s="67">
        <v>1</v>
      </c>
      <c r="U41" s="67">
        <v>1</v>
      </c>
      <c r="V41" s="67">
        <v>1</v>
      </c>
      <c r="W41" s="67"/>
      <c r="X41" s="66">
        <v>14</v>
      </c>
      <c r="Y41" s="67"/>
      <c r="Z41" s="66">
        <v>1</v>
      </c>
      <c r="AA41" s="66">
        <v>1</v>
      </c>
      <c r="AB41" s="66">
        <v>1</v>
      </c>
      <c r="AC41" s="66"/>
      <c r="AD41" s="66">
        <v>1</v>
      </c>
      <c r="AE41" s="66"/>
      <c r="AF41" s="66">
        <v>1</v>
      </c>
      <c r="AG41" s="67"/>
      <c r="AH41" s="66">
        <v>1</v>
      </c>
      <c r="AI41" s="67"/>
      <c r="AJ41" s="66">
        <v>14</v>
      </c>
      <c r="AK41" s="67"/>
      <c r="AL41" s="67">
        <v>1</v>
      </c>
      <c r="AM41" s="67"/>
      <c r="AN41" s="67">
        <v>1</v>
      </c>
      <c r="AO41" s="67">
        <v>1</v>
      </c>
      <c r="AP41" s="67">
        <v>1</v>
      </c>
      <c r="AQ41" s="67">
        <v>1</v>
      </c>
      <c r="AR41" s="67">
        <v>14</v>
      </c>
      <c r="AS41" s="67"/>
      <c r="AT41" s="67"/>
      <c r="AU41" s="67"/>
      <c r="AV41" s="67">
        <v>14</v>
      </c>
      <c r="AW41" s="67"/>
    </row>
    <row r="42" spans="1:49" s="62" customFormat="1" ht="15" x14ac:dyDescent="0.2">
      <c r="A42" s="69"/>
      <c r="B42" s="69" t="s">
        <v>366</v>
      </c>
      <c r="C42" s="69"/>
      <c r="D42" s="69"/>
      <c r="E42" s="69" t="s">
        <v>354</v>
      </c>
      <c r="F42" s="69"/>
      <c r="G42" s="69"/>
      <c r="H42" s="69"/>
      <c r="I42" s="69"/>
      <c r="J42" s="69"/>
      <c r="K42" s="69"/>
      <c r="L42" s="69"/>
      <c r="M42" s="69"/>
      <c r="N42" s="70">
        <f>SUM(N41)</f>
        <v>14</v>
      </c>
      <c r="O42" s="70">
        <f t="shared" ref="O42:AW42" si="8">SUM(O40:O41)</f>
        <v>0</v>
      </c>
      <c r="P42" s="70">
        <f t="shared" si="8"/>
        <v>1</v>
      </c>
      <c r="Q42" s="70">
        <f t="shared" si="8"/>
        <v>1</v>
      </c>
      <c r="R42" s="70">
        <f>SUM(R40:R41)</f>
        <v>14</v>
      </c>
      <c r="S42" s="70">
        <f t="shared" si="8"/>
        <v>0</v>
      </c>
      <c r="T42" s="70">
        <f t="shared" si="8"/>
        <v>1</v>
      </c>
      <c r="U42" s="70">
        <f t="shared" si="8"/>
        <v>1</v>
      </c>
      <c r="V42" s="70">
        <f t="shared" si="8"/>
        <v>1</v>
      </c>
      <c r="W42" s="70">
        <f t="shared" si="8"/>
        <v>0</v>
      </c>
      <c r="X42" s="70">
        <f>SUM(X40:X41)</f>
        <v>14</v>
      </c>
      <c r="Y42" s="70">
        <f t="shared" si="8"/>
        <v>0</v>
      </c>
      <c r="Z42" s="70">
        <f t="shared" si="8"/>
        <v>1</v>
      </c>
      <c r="AA42" s="70">
        <f t="shared" si="8"/>
        <v>1</v>
      </c>
      <c r="AB42" s="70">
        <f t="shared" si="8"/>
        <v>1</v>
      </c>
      <c r="AC42" s="70">
        <f t="shared" si="8"/>
        <v>0</v>
      </c>
      <c r="AD42" s="70">
        <f t="shared" si="8"/>
        <v>1</v>
      </c>
      <c r="AE42" s="70">
        <f t="shared" si="8"/>
        <v>0</v>
      </c>
      <c r="AF42" s="70">
        <f>SUM(AF40:AF41)</f>
        <v>1</v>
      </c>
      <c r="AG42" s="70">
        <f t="shared" si="8"/>
        <v>0</v>
      </c>
      <c r="AH42" s="70">
        <f t="shared" si="8"/>
        <v>1</v>
      </c>
      <c r="AI42" s="70">
        <f t="shared" si="8"/>
        <v>0</v>
      </c>
      <c r="AJ42" s="70">
        <f>SUM(AJ40:AJ41)</f>
        <v>14</v>
      </c>
      <c r="AK42" s="70">
        <f t="shared" si="8"/>
        <v>0</v>
      </c>
      <c r="AL42" s="70">
        <f t="shared" si="8"/>
        <v>1</v>
      </c>
      <c r="AM42" s="70">
        <f t="shared" si="8"/>
        <v>0</v>
      </c>
      <c r="AN42" s="70">
        <f t="shared" si="8"/>
        <v>1</v>
      </c>
      <c r="AO42" s="70">
        <f t="shared" si="8"/>
        <v>1</v>
      </c>
      <c r="AP42" s="70">
        <f t="shared" si="8"/>
        <v>1</v>
      </c>
      <c r="AQ42" s="70">
        <f t="shared" si="8"/>
        <v>1</v>
      </c>
      <c r="AR42" s="70">
        <f t="shared" si="8"/>
        <v>14</v>
      </c>
      <c r="AS42" s="70">
        <f t="shared" si="8"/>
        <v>0</v>
      </c>
      <c r="AT42" s="70">
        <f t="shared" si="8"/>
        <v>0</v>
      </c>
      <c r="AU42" s="70">
        <f t="shared" si="8"/>
        <v>0</v>
      </c>
      <c r="AV42" s="70">
        <f t="shared" si="8"/>
        <v>14</v>
      </c>
      <c r="AW42" s="70">
        <f t="shared" si="8"/>
        <v>0</v>
      </c>
    </row>
    <row r="43" spans="1:49" s="62" customFormat="1" x14ac:dyDescent="0.2">
      <c r="A43" s="76"/>
      <c r="B43" s="71"/>
      <c r="C43" s="72"/>
      <c r="D43" s="73"/>
      <c r="E43" s="73"/>
      <c r="F43" s="71"/>
      <c r="G43" s="71"/>
      <c r="H43" s="71"/>
      <c r="I43" s="67"/>
      <c r="J43" s="74"/>
      <c r="K43" s="100"/>
      <c r="L43" s="100"/>
      <c r="M43" s="74"/>
      <c r="N43" s="66"/>
      <c r="O43" s="66"/>
      <c r="P43" s="66"/>
      <c r="Q43" s="66"/>
      <c r="R43" s="66"/>
      <c r="S43" s="67"/>
      <c r="T43" s="67"/>
      <c r="U43" s="67"/>
      <c r="V43" s="67"/>
      <c r="W43" s="67"/>
      <c r="X43" s="66"/>
      <c r="Y43" s="67"/>
      <c r="Z43" s="67"/>
      <c r="AA43" s="67"/>
      <c r="AB43" s="66"/>
      <c r="AC43" s="66"/>
      <c r="AD43" s="66"/>
      <c r="AE43" s="66"/>
      <c r="AF43" s="67"/>
      <c r="AG43" s="67"/>
      <c r="AH43" s="67"/>
      <c r="AI43" s="67"/>
      <c r="AJ43" s="66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</row>
    <row r="44" spans="1:49" s="62" customFormat="1" x14ac:dyDescent="0.2">
      <c r="A44" s="76"/>
      <c r="B44" s="68" t="s">
        <v>324</v>
      </c>
      <c r="C44" s="64" t="s">
        <v>603</v>
      </c>
      <c r="D44" s="73" t="s">
        <v>365</v>
      </c>
      <c r="E44" s="73" t="s">
        <v>364</v>
      </c>
      <c r="F44" s="71" t="s">
        <v>361</v>
      </c>
      <c r="G44" s="71" t="s">
        <v>356</v>
      </c>
      <c r="H44" s="71" t="s">
        <v>361</v>
      </c>
      <c r="I44" s="117" t="s">
        <v>243</v>
      </c>
      <c r="J44" s="189">
        <v>24250</v>
      </c>
      <c r="K44" s="100"/>
      <c r="L44" s="100"/>
      <c r="M44" s="74"/>
      <c r="N44" s="66">
        <v>14</v>
      </c>
      <c r="O44" s="66"/>
      <c r="P44" s="66">
        <v>1</v>
      </c>
      <c r="Q44" s="66">
        <v>1</v>
      </c>
      <c r="R44" s="66">
        <v>14</v>
      </c>
      <c r="S44" s="67"/>
      <c r="T44" s="67">
        <v>1</v>
      </c>
      <c r="U44" s="67">
        <v>1</v>
      </c>
      <c r="V44" s="67">
        <v>1</v>
      </c>
      <c r="W44" s="67"/>
      <c r="X44" s="66">
        <v>14</v>
      </c>
      <c r="Y44" s="67"/>
      <c r="Z44" s="66">
        <v>1</v>
      </c>
      <c r="AA44" s="66">
        <v>1</v>
      </c>
      <c r="AB44" s="66">
        <v>1</v>
      </c>
      <c r="AC44" s="66"/>
      <c r="AD44" s="66">
        <v>1</v>
      </c>
      <c r="AE44" s="66">
        <v>1</v>
      </c>
      <c r="AF44" s="66">
        <v>1</v>
      </c>
      <c r="AG44" s="67">
        <v>1</v>
      </c>
      <c r="AH44" s="66">
        <v>1</v>
      </c>
      <c r="AI44" s="67">
        <v>1</v>
      </c>
      <c r="AJ44" s="66">
        <v>14</v>
      </c>
      <c r="AK44" s="67"/>
      <c r="AL44" s="67">
        <v>1</v>
      </c>
      <c r="AM44" s="67"/>
      <c r="AN44" s="67">
        <v>1</v>
      </c>
      <c r="AO44" s="67">
        <v>1</v>
      </c>
      <c r="AP44" s="67">
        <v>1</v>
      </c>
      <c r="AQ44" s="67">
        <v>1</v>
      </c>
      <c r="AR44" s="67">
        <v>14</v>
      </c>
      <c r="AS44" s="67"/>
      <c r="AT44" s="67"/>
      <c r="AU44" s="67"/>
      <c r="AV44" s="67">
        <v>14</v>
      </c>
      <c r="AW44" s="67"/>
    </row>
    <row r="45" spans="1:49" s="62" customFormat="1" x14ac:dyDescent="0.2">
      <c r="A45" s="116"/>
      <c r="B45" s="68" t="s">
        <v>324</v>
      </c>
      <c r="C45" s="64" t="s">
        <v>603</v>
      </c>
      <c r="D45" s="73" t="s">
        <v>246</v>
      </c>
      <c r="E45" s="73" t="s">
        <v>154</v>
      </c>
      <c r="F45" s="124" t="s">
        <v>128</v>
      </c>
      <c r="G45" s="71" t="s">
        <v>151</v>
      </c>
      <c r="H45" s="71" t="s">
        <v>363</v>
      </c>
      <c r="I45" s="67" t="s">
        <v>243</v>
      </c>
      <c r="J45" s="189">
        <v>15315</v>
      </c>
      <c r="K45" s="96"/>
      <c r="L45" s="96"/>
      <c r="M45" s="74"/>
      <c r="N45" s="67">
        <v>6</v>
      </c>
      <c r="O45" s="67"/>
      <c r="P45" s="67">
        <v>1</v>
      </c>
      <c r="Q45" s="66"/>
      <c r="R45" s="67">
        <v>6</v>
      </c>
      <c r="S45" s="67"/>
      <c r="T45" s="67">
        <v>0</v>
      </c>
      <c r="U45" s="67"/>
      <c r="V45" s="67">
        <v>1</v>
      </c>
      <c r="W45" s="67">
        <v>1</v>
      </c>
      <c r="X45" s="67">
        <v>6</v>
      </c>
      <c r="Y45" s="67"/>
      <c r="Z45" s="66">
        <v>0</v>
      </c>
      <c r="AA45" s="66"/>
      <c r="AB45" s="66">
        <v>1</v>
      </c>
      <c r="AC45" s="66">
        <v>1</v>
      </c>
      <c r="AD45" s="66">
        <v>1</v>
      </c>
      <c r="AE45" s="66"/>
      <c r="AF45" s="66">
        <v>1</v>
      </c>
      <c r="AG45" s="66"/>
      <c r="AH45" s="66">
        <v>1</v>
      </c>
      <c r="AI45" s="66"/>
      <c r="AJ45" s="67">
        <v>0</v>
      </c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</row>
    <row r="46" spans="1:49" s="62" customFormat="1" x14ac:dyDescent="0.2">
      <c r="A46" s="116"/>
      <c r="B46" s="64" t="s">
        <v>324</v>
      </c>
      <c r="C46" s="64" t="s">
        <v>603</v>
      </c>
      <c r="D46" s="73" t="s">
        <v>245</v>
      </c>
      <c r="E46" s="73" t="s">
        <v>29</v>
      </c>
      <c r="F46" s="64" t="s">
        <v>126</v>
      </c>
      <c r="G46" s="71" t="s">
        <v>242</v>
      </c>
      <c r="H46" s="71" t="s">
        <v>363</v>
      </c>
      <c r="I46" s="67" t="s">
        <v>243</v>
      </c>
      <c r="J46" s="74"/>
      <c r="K46" s="96"/>
      <c r="L46" s="96"/>
      <c r="M46" s="74"/>
      <c r="N46" s="67">
        <v>24</v>
      </c>
      <c r="O46" s="67"/>
      <c r="P46" s="67">
        <v>1</v>
      </c>
      <c r="Q46" s="66">
        <v>1</v>
      </c>
      <c r="R46" s="67">
        <v>24</v>
      </c>
      <c r="S46" s="67"/>
      <c r="T46" s="67">
        <v>1</v>
      </c>
      <c r="U46" s="67">
        <v>1</v>
      </c>
      <c r="V46" s="67">
        <v>1</v>
      </c>
      <c r="W46" s="67">
        <v>1</v>
      </c>
      <c r="X46" s="67">
        <v>24</v>
      </c>
      <c r="Y46" s="67"/>
      <c r="Z46" s="66">
        <v>2</v>
      </c>
      <c r="AA46" s="66">
        <v>2</v>
      </c>
      <c r="AB46" s="66">
        <v>2</v>
      </c>
      <c r="AC46" s="66">
        <v>2</v>
      </c>
      <c r="AD46" s="66">
        <v>2</v>
      </c>
      <c r="AE46" s="66">
        <v>1</v>
      </c>
      <c r="AF46" s="66">
        <v>2</v>
      </c>
      <c r="AG46" s="66">
        <v>2</v>
      </c>
      <c r="AH46" s="66">
        <v>2</v>
      </c>
      <c r="AI46" s="66">
        <v>2</v>
      </c>
      <c r="AJ46" s="67">
        <v>24</v>
      </c>
      <c r="AK46" s="67"/>
      <c r="AL46" s="67">
        <v>1</v>
      </c>
      <c r="AM46" s="67">
        <v>1</v>
      </c>
      <c r="AN46" s="67">
        <v>1</v>
      </c>
      <c r="AO46" s="67"/>
      <c r="AP46" s="67">
        <v>1</v>
      </c>
      <c r="AQ46" s="67">
        <v>1</v>
      </c>
      <c r="AR46" s="67"/>
      <c r="AS46" s="67"/>
      <c r="AT46" s="67"/>
      <c r="AU46" s="67"/>
      <c r="AV46" s="67"/>
      <c r="AW46" s="67"/>
    </row>
    <row r="47" spans="1:49" s="62" customFormat="1" ht="15" x14ac:dyDescent="0.2">
      <c r="A47" s="69"/>
      <c r="B47" s="69" t="s">
        <v>324</v>
      </c>
      <c r="C47" s="69"/>
      <c r="D47" s="69"/>
      <c r="E47" s="69" t="s">
        <v>354</v>
      </c>
      <c r="F47" s="69"/>
      <c r="G47" s="69"/>
      <c r="H47" s="69"/>
      <c r="I47" s="69"/>
      <c r="J47" s="69"/>
      <c r="K47" s="69"/>
      <c r="L47" s="69"/>
      <c r="M47" s="69"/>
      <c r="N47" s="70">
        <f>SUM(N44:N46)</f>
        <v>44</v>
      </c>
      <c r="O47" s="70">
        <f t="shared" ref="O47:AW47" si="9">SUM(O44:O46)</f>
        <v>0</v>
      </c>
      <c r="P47" s="70">
        <f t="shared" si="9"/>
        <v>3</v>
      </c>
      <c r="Q47" s="70">
        <f t="shared" si="9"/>
        <v>2</v>
      </c>
      <c r="R47" s="70">
        <f t="shared" si="9"/>
        <v>44</v>
      </c>
      <c r="S47" s="70">
        <f t="shared" si="9"/>
        <v>0</v>
      </c>
      <c r="T47" s="70">
        <f t="shared" si="9"/>
        <v>2</v>
      </c>
      <c r="U47" s="70">
        <f t="shared" si="9"/>
        <v>2</v>
      </c>
      <c r="V47" s="70">
        <f t="shared" si="9"/>
        <v>3</v>
      </c>
      <c r="W47" s="70">
        <f t="shared" si="9"/>
        <v>2</v>
      </c>
      <c r="X47" s="70">
        <f t="shared" si="9"/>
        <v>44</v>
      </c>
      <c r="Y47" s="70">
        <f t="shared" si="9"/>
        <v>0</v>
      </c>
      <c r="Z47" s="70">
        <f t="shared" si="9"/>
        <v>3</v>
      </c>
      <c r="AA47" s="70">
        <f t="shared" si="9"/>
        <v>3</v>
      </c>
      <c r="AB47" s="70">
        <f t="shared" si="9"/>
        <v>4</v>
      </c>
      <c r="AC47" s="70">
        <f t="shared" si="9"/>
        <v>3</v>
      </c>
      <c r="AD47" s="70">
        <f t="shared" si="9"/>
        <v>4</v>
      </c>
      <c r="AE47" s="70">
        <f t="shared" si="9"/>
        <v>2</v>
      </c>
      <c r="AF47" s="70">
        <f>SUM(AF44:AF46)</f>
        <v>4</v>
      </c>
      <c r="AG47" s="70">
        <f t="shared" si="9"/>
        <v>3</v>
      </c>
      <c r="AH47" s="70">
        <f t="shared" si="9"/>
        <v>4</v>
      </c>
      <c r="AI47" s="70">
        <f t="shared" si="9"/>
        <v>3</v>
      </c>
      <c r="AJ47" s="70">
        <f t="shared" si="9"/>
        <v>38</v>
      </c>
      <c r="AK47" s="70">
        <f t="shared" si="9"/>
        <v>0</v>
      </c>
      <c r="AL47" s="70">
        <f t="shared" si="9"/>
        <v>2</v>
      </c>
      <c r="AM47" s="70">
        <f t="shared" si="9"/>
        <v>1</v>
      </c>
      <c r="AN47" s="70">
        <f t="shared" si="9"/>
        <v>2</v>
      </c>
      <c r="AO47" s="70">
        <f t="shared" si="9"/>
        <v>1</v>
      </c>
      <c r="AP47" s="70">
        <f t="shared" si="9"/>
        <v>2</v>
      </c>
      <c r="AQ47" s="70">
        <f t="shared" si="9"/>
        <v>2</v>
      </c>
      <c r="AR47" s="70">
        <f t="shared" si="9"/>
        <v>14</v>
      </c>
      <c r="AS47" s="70">
        <f t="shared" si="9"/>
        <v>0</v>
      </c>
      <c r="AT47" s="70">
        <f t="shared" si="9"/>
        <v>0</v>
      </c>
      <c r="AU47" s="70">
        <f t="shared" si="9"/>
        <v>0</v>
      </c>
      <c r="AV47" s="70">
        <f t="shared" si="9"/>
        <v>14</v>
      </c>
      <c r="AW47" s="70">
        <f t="shared" si="9"/>
        <v>0</v>
      </c>
    </row>
    <row r="48" spans="1:49" s="62" customFormat="1" x14ac:dyDescent="0.2">
      <c r="A48" s="116"/>
      <c r="B48" s="64"/>
      <c r="C48" s="65"/>
      <c r="D48" s="73"/>
      <c r="E48" s="73"/>
      <c r="F48" s="64"/>
      <c r="G48" s="71"/>
      <c r="H48" s="71"/>
      <c r="I48" s="67"/>
      <c r="J48" s="74"/>
      <c r="K48" s="96"/>
      <c r="L48" s="96"/>
      <c r="M48" s="74"/>
      <c r="N48" s="67"/>
      <c r="O48" s="67"/>
      <c r="P48" s="67"/>
      <c r="Q48" s="66"/>
      <c r="R48" s="67"/>
      <c r="S48" s="67"/>
      <c r="T48" s="67"/>
      <c r="U48" s="67"/>
      <c r="V48" s="67"/>
      <c r="W48" s="67"/>
      <c r="X48" s="67"/>
      <c r="Y48" s="67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</row>
    <row r="49" spans="1:49" s="62" customFormat="1" x14ac:dyDescent="0.2">
      <c r="A49" s="79"/>
      <c r="B49" s="71" t="s">
        <v>346</v>
      </c>
      <c r="C49" s="64" t="s">
        <v>603</v>
      </c>
      <c r="D49" s="73" t="s">
        <v>210</v>
      </c>
      <c r="E49" s="73" t="s">
        <v>201</v>
      </c>
      <c r="F49" s="80" t="s">
        <v>128</v>
      </c>
      <c r="G49" s="71" t="s">
        <v>352</v>
      </c>
      <c r="H49" s="71" t="s">
        <v>363</v>
      </c>
      <c r="I49" s="67" t="s">
        <v>243</v>
      </c>
      <c r="J49" s="189">
        <v>16955</v>
      </c>
      <c r="K49" s="100"/>
      <c r="L49" s="100"/>
      <c r="M49" s="74"/>
      <c r="N49" s="67">
        <v>24</v>
      </c>
      <c r="O49" s="67"/>
      <c r="P49" s="67">
        <v>1</v>
      </c>
      <c r="Q49" s="66"/>
      <c r="R49" s="67">
        <v>24</v>
      </c>
      <c r="S49" s="67"/>
      <c r="T49" s="67">
        <v>1</v>
      </c>
      <c r="U49" s="67">
        <v>1</v>
      </c>
      <c r="V49" s="67">
        <v>1</v>
      </c>
      <c r="W49" s="67">
        <v>1</v>
      </c>
      <c r="X49" s="67">
        <v>24</v>
      </c>
      <c r="Y49" s="67"/>
      <c r="Z49" s="66">
        <v>2</v>
      </c>
      <c r="AA49" s="66">
        <v>1</v>
      </c>
      <c r="AB49" s="66">
        <v>2</v>
      </c>
      <c r="AC49" s="66">
        <v>1</v>
      </c>
      <c r="AD49" s="66">
        <v>2</v>
      </c>
      <c r="AE49" s="66"/>
      <c r="AF49" s="66">
        <v>2</v>
      </c>
      <c r="AG49" s="66"/>
      <c r="AH49" s="66">
        <v>2</v>
      </c>
      <c r="AI49" s="66"/>
      <c r="AJ49" s="67">
        <v>24</v>
      </c>
      <c r="AK49" s="67"/>
      <c r="AL49" s="67">
        <v>1</v>
      </c>
      <c r="AM49" s="67"/>
      <c r="AN49" s="67">
        <v>1</v>
      </c>
      <c r="AO49" s="67">
        <v>1</v>
      </c>
      <c r="AP49" s="67">
        <v>1</v>
      </c>
      <c r="AQ49" s="67">
        <v>1</v>
      </c>
      <c r="AR49" s="67"/>
      <c r="AS49" s="67"/>
      <c r="AT49" s="67"/>
      <c r="AU49" s="67"/>
      <c r="AV49" s="67"/>
      <c r="AW49" s="67"/>
    </row>
    <row r="50" spans="1:49" s="62" customFormat="1" x14ac:dyDescent="0.2">
      <c r="A50" s="79"/>
      <c r="B50" s="71" t="s">
        <v>346</v>
      </c>
      <c r="C50" s="64" t="s">
        <v>603</v>
      </c>
      <c r="D50" s="73" t="s">
        <v>211</v>
      </c>
      <c r="E50" s="73" t="s">
        <v>202</v>
      </c>
      <c r="F50" s="80" t="s">
        <v>128</v>
      </c>
      <c r="G50" s="71" t="s">
        <v>356</v>
      </c>
      <c r="H50" s="71" t="s">
        <v>363</v>
      </c>
      <c r="I50" s="67" t="s">
        <v>243</v>
      </c>
      <c r="J50" s="189">
        <v>16955</v>
      </c>
      <c r="K50" s="100"/>
      <c r="L50" s="100"/>
      <c r="M50" s="74"/>
      <c r="N50" s="67">
        <v>14</v>
      </c>
      <c r="O50" s="67"/>
      <c r="P50" s="67">
        <v>1</v>
      </c>
      <c r="Q50" s="66"/>
      <c r="R50" s="67">
        <v>14</v>
      </c>
      <c r="S50" s="67"/>
      <c r="T50" s="67">
        <v>1</v>
      </c>
      <c r="U50" s="67">
        <v>1</v>
      </c>
      <c r="V50" s="67">
        <v>1</v>
      </c>
      <c r="W50" s="67">
        <v>1</v>
      </c>
      <c r="X50" s="67">
        <v>14</v>
      </c>
      <c r="Y50" s="67"/>
      <c r="Z50" s="66">
        <v>1</v>
      </c>
      <c r="AA50" s="66">
        <v>1</v>
      </c>
      <c r="AB50" s="66">
        <v>1</v>
      </c>
      <c r="AC50" s="66">
        <v>1</v>
      </c>
      <c r="AD50" s="66">
        <v>1</v>
      </c>
      <c r="AE50" s="66">
        <v>1</v>
      </c>
      <c r="AF50" s="66">
        <v>1</v>
      </c>
      <c r="AG50" s="66">
        <v>1</v>
      </c>
      <c r="AH50" s="66">
        <v>1</v>
      </c>
      <c r="AI50" s="66">
        <v>1</v>
      </c>
      <c r="AJ50" s="67">
        <v>14</v>
      </c>
      <c r="AK50" s="67"/>
      <c r="AL50" s="67">
        <v>1</v>
      </c>
      <c r="AM50" s="67">
        <v>1</v>
      </c>
      <c r="AN50" s="67">
        <v>1</v>
      </c>
      <c r="AO50" s="67">
        <v>1</v>
      </c>
      <c r="AP50" s="67">
        <v>1</v>
      </c>
      <c r="AQ50" s="67">
        <v>1</v>
      </c>
      <c r="AR50" s="67"/>
      <c r="AS50" s="67"/>
      <c r="AT50" s="67"/>
      <c r="AU50" s="67"/>
      <c r="AV50" s="67"/>
      <c r="AW50" s="67"/>
    </row>
    <row r="51" spans="1:49" s="62" customFormat="1" ht="15" x14ac:dyDescent="0.2">
      <c r="A51" s="69"/>
      <c r="B51" s="69" t="s">
        <v>346</v>
      </c>
      <c r="C51" s="69"/>
      <c r="D51" s="69"/>
      <c r="E51" s="69" t="s">
        <v>354</v>
      </c>
      <c r="F51" s="69"/>
      <c r="G51" s="69"/>
      <c r="H51" s="69"/>
      <c r="I51" s="69"/>
      <c r="J51" s="69"/>
      <c r="K51" s="69"/>
      <c r="L51" s="69"/>
      <c r="M51" s="69"/>
      <c r="N51" s="70">
        <f t="shared" ref="N51:AW51" si="10">SUM(N49:N50)</f>
        <v>38</v>
      </c>
      <c r="O51" s="70">
        <f t="shared" si="10"/>
        <v>0</v>
      </c>
      <c r="P51" s="70">
        <f t="shared" si="10"/>
        <v>2</v>
      </c>
      <c r="Q51" s="70">
        <f t="shared" si="10"/>
        <v>0</v>
      </c>
      <c r="R51" s="70">
        <f t="shared" si="10"/>
        <v>38</v>
      </c>
      <c r="S51" s="70">
        <f t="shared" si="10"/>
        <v>0</v>
      </c>
      <c r="T51" s="70">
        <f t="shared" si="10"/>
        <v>2</v>
      </c>
      <c r="U51" s="70">
        <f t="shared" si="10"/>
        <v>2</v>
      </c>
      <c r="V51" s="70">
        <f t="shared" si="10"/>
        <v>2</v>
      </c>
      <c r="W51" s="70">
        <f t="shared" si="10"/>
        <v>2</v>
      </c>
      <c r="X51" s="70">
        <f t="shared" si="10"/>
        <v>38</v>
      </c>
      <c r="Y51" s="70">
        <f t="shared" si="10"/>
        <v>0</v>
      </c>
      <c r="Z51" s="70">
        <f t="shared" si="10"/>
        <v>3</v>
      </c>
      <c r="AA51" s="70">
        <f t="shared" si="10"/>
        <v>2</v>
      </c>
      <c r="AB51" s="70">
        <f t="shared" si="10"/>
        <v>3</v>
      </c>
      <c r="AC51" s="70">
        <f t="shared" si="10"/>
        <v>2</v>
      </c>
      <c r="AD51" s="70">
        <f t="shared" si="10"/>
        <v>3</v>
      </c>
      <c r="AE51" s="70">
        <f t="shared" si="10"/>
        <v>1</v>
      </c>
      <c r="AF51" s="70">
        <f t="shared" si="10"/>
        <v>3</v>
      </c>
      <c r="AG51" s="70">
        <f t="shared" si="10"/>
        <v>1</v>
      </c>
      <c r="AH51" s="70">
        <f t="shared" si="10"/>
        <v>3</v>
      </c>
      <c r="AI51" s="70">
        <f t="shared" si="10"/>
        <v>1</v>
      </c>
      <c r="AJ51" s="70">
        <f t="shared" si="10"/>
        <v>38</v>
      </c>
      <c r="AK51" s="70">
        <f t="shared" si="10"/>
        <v>0</v>
      </c>
      <c r="AL51" s="70">
        <f t="shared" si="10"/>
        <v>2</v>
      </c>
      <c r="AM51" s="70">
        <f t="shared" si="10"/>
        <v>1</v>
      </c>
      <c r="AN51" s="70">
        <f t="shared" si="10"/>
        <v>2</v>
      </c>
      <c r="AO51" s="70">
        <f t="shared" si="10"/>
        <v>2</v>
      </c>
      <c r="AP51" s="70">
        <f t="shared" si="10"/>
        <v>2</v>
      </c>
      <c r="AQ51" s="70">
        <f t="shared" si="10"/>
        <v>2</v>
      </c>
      <c r="AR51" s="70">
        <f t="shared" si="10"/>
        <v>0</v>
      </c>
      <c r="AS51" s="70">
        <f t="shared" si="10"/>
        <v>0</v>
      </c>
      <c r="AT51" s="70">
        <f t="shared" si="10"/>
        <v>0</v>
      </c>
      <c r="AU51" s="70">
        <f t="shared" si="10"/>
        <v>0</v>
      </c>
      <c r="AV51" s="70">
        <f t="shared" si="10"/>
        <v>0</v>
      </c>
      <c r="AW51" s="70">
        <f t="shared" si="10"/>
        <v>0</v>
      </c>
    </row>
    <row r="52" spans="1:49" s="62" customFormat="1" x14ac:dyDescent="0.2">
      <c r="A52" s="79"/>
      <c r="B52" s="71"/>
      <c r="C52" s="72"/>
      <c r="D52" s="73"/>
      <c r="E52" s="73"/>
      <c r="F52" s="80"/>
      <c r="G52" s="71"/>
      <c r="H52" s="71"/>
      <c r="I52" s="67"/>
      <c r="J52" s="74"/>
      <c r="K52" s="100"/>
      <c r="L52" s="100"/>
      <c r="M52" s="74"/>
      <c r="N52" s="67"/>
      <c r="O52" s="67"/>
      <c r="P52" s="67"/>
      <c r="Q52" s="66"/>
      <c r="R52" s="67"/>
      <c r="S52" s="67"/>
      <c r="T52" s="67"/>
      <c r="U52" s="67"/>
      <c r="V52" s="67"/>
      <c r="W52" s="67"/>
      <c r="X52" s="67"/>
      <c r="Y52" s="67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</row>
    <row r="53" spans="1:49" s="62" customFormat="1" ht="15.75" x14ac:dyDescent="0.2">
      <c r="A53" s="119"/>
      <c r="B53" s="71" t="s">
        <v>331</v>
      </c>
      <c r="C53" s="64" t="s">
        <v>603</v>
      </c>
      <c r="D53" s="73" t="s">
        <v>47</v>
      </c>
      <c r="E53" s="73" t="s">
        <v>48</v>
      </c>
      <c r="F53" s="71" t="s">
        <v>383</v>
      </c>
      <c r="G53" s="71" t="s">
        <v>356</v>
      </c>
      <c r="H53" s="71" t="s">
        <v>363</v>
      </c>
      <c r="I53" s="67" t="s">
        <v>243</v>
      </c>
      <c r="J53" s="74"/>
      <c r="K53" s="158" t="s">
        <v>419</v>
      </c>
      <c r="L53" s="86"/>
      <c r="M53" s="131"/>
      <c r="N53" s="132">
        <v>14</v>
      </c>
      <c r="O53" s="132"/>
      <c r="P53" s="132">
        <v>1</v>
      </c>
      <c r="Q53" s="132"/>
      <c r="R53" s="132">
        <v>14</v>
      </c>
      <c r="S53" s="133"/>
      <c r="T53" s="67">
        <v>1</v>
      </c>
      <c r="U53" s="67">
        <v>1</v>
      </c>
      <c r="V53" s="67">
        <v>1</v>
      </c>
      <c r="W53" s="133"/>
      <c r="X53" s="132">
        <v>14</v>
      </c>
      <c r="Y53" s="133"/>
      <c r="Z53" s="66">
        <v>1</v>
      </c>
      <c r="AA53" s="66">
        <v>1</v>
      </c>
      <c r="AB53" s="66">
        <v>1</v>
      </c>
      <c r="AC53" s="66"/>
      <c r="AD53" s="66">
        <v>1</v>
      </c>
      <c r="AE53" s="132">
        <v>1</v>
      </c>
      <c r="AF53" s="66">
        <v>1</v>
      </c>
      <c r="AG53" s="133">
        <v>1</v>
      </c>
      <c r="AH53" s="66">
        <v>1</v>
      </c>
      <c r="AI53" s="133">
        <v>1</v>
      </c>
      <c r="AJ53" s="132">
        <v>14</v>
      </c>
      <c r="AK53" s="133"/>
      <c r="AL53" s="67">
        <v>1</v>
      </c>
      <c r="AM53" s="67"/>
      <c r="AN53" s="67">
        <v>1</v>
      </c>
      <c r="AO53" s="133">
        <v>1</v>
      </c>
      <c r="AP53" s="133">
        <v>1</v>
      </c>
      <c r="AQ53" s="133">
        <v>1</v>
      </c>
      <c r="AR53" s="133">
        <v>14</v>
      </c>
      <c r="AS53" s="133"/>
      <c r="AT53" s="133"/>
      <c r="AU53" s="133"/>
      <c r="AV53" s="133">
        <v>14</v>
      </c>
      <c r="AW53" s="133"/>
    </row>
    <row r="54" spans="1:49" s="62" customFormat="1" ht="15" x14ac:dyDescent="0.2">
      <c r="A54" s="69"/>
      <c r="B54" s="69" t="s">
        <v>331</v>
      </c>
      <c r="C54" s="69"/>
      <c r="D54" s="69"/>
      <c r="E54" s="69" t="s">
        <v>354</v>
      </c>
      <c r="F54" s="69"/>
      <c r="G54" s="69"/>
      <c r="H54" s="69"/>
      <c r="I54" s="69"/>
      <c r="J54" s="69"/>
      <c r="K54" s="69"/>
      <c r="L54" s="69"/>
      <c r="M54" s="69"/>
      <c r="N54" s="70">
        <f>SUM(N53)</f>
        <v>14</v>
      </c>
      <c r="O54" s="70">
        <f t="shared" ref="O54:AW54" si="11">SUM(O53)</f>
        <v>0</v>
      </c>
      <c r="P54" s="70">
        <f t="shared" si="11"/>
        <v>1</v>
      </c>
      <c r="Q54" s="70">
        <f t="shared" si="11"/>
        <v>0</v>
      </c>
      <c r="R54" s="70">
        <f>SUM(R53)</f>
        <v>14</v>
      </c>
      <c r="S54" s="70">
        <f t="shared" si="11"/>
        <v>0</v>
      </c>
      <c r="T54" s="70">
        <f t="shared" si="11"/>
        <v>1</v>
      </c>
      <c r="U54" s="70">
        <f t="shared" si="11"/>
        <v>1</v>
      </c>
      <c r="V54" s="70">
        <f t="shared" si="11"/>
        <v>1</v>
      </c>
      <c r="W54" s="70">
        <f t="shared" si="11"/>
        <v>0</v>
      </c>
      <c r="X54" s="70">
        <f>SUM(X53)</f>
        <v>14</v>
      </c>
      <c r="Y54" s="70">
        <f t="shared" si="11"/>
        <v>0</v>
      </c>
      <c r="Z54" s="70">
        <f t="shared" si="11"/>
        <v>1</v>
      </c>
      <c r="AA54" s="70">
        <f t="shared" si="11"/>
        <v>1</v>
      </c>
      <c r="AB54" s="70">
        <f t="shared" si="11"/>
        <v>1</v>
      </c>
      <c r="AC54" s="70">
        <f t="shared" si="11"/>
        <v>0</v>
      </c>
      <c r="AD54" s="70">
        <f>SUM(AD53)</f>
        <v>1</v>
      </c>
      <c r="AE54" s="70">
        <f>SUM(AE53)</f>
        <v>1</v>
      </c>
      <c r="AF54" s="70">
        <f>SUM(AF53)</f>
        <v>1</v>
      </c>
      <c r="AG54" s="70">
        <f t="shared" si="11"/>
        <v>1</v>
      </c>
      <c r="AH54" s="70">
        <f t="shared" si="11"/>
        <v>1</v>
      </c>
      <c r="AI54" s="70">
        <f t="shared" si="11"/>
        <v>1</v>
      </c>
      <c r="AJ54" s="70">
        <f>SUM(AJ53)</f>
        <v>14</v>
      </c>
      <c r="AK54" s="70">
        <f t="shared" si="11"/>
        <v>0</v>
      </c>
      <c r="AL54" s="70">
        <f t="shared" si="11"/>
        <v>1</v>
      </c>
      <c r="AM54" s="70">
        <f t="shared" si="11"/>
        <v>0</v>
      </c>
      <c r="AN54" s="70">
        <f t="shared" si="11"/>
        <v>1</v>
      </c>
      <c r="AO54" s="70">
        <f t="shared" si="11"/>
        <v>1</v>
      </c>
      <c r="AP54" s="70">
        <f t="shared" si="11"/>
        <v>1</v>
      </c>
      <c r="AQ54" s="70">
        <f t="shared" si="11"/>
        <v>1</v>
      </c>
      <c r="AR54" s="70">
        <f t="shared" si="11"/>
        <v>14</v>
      </c>
      <c r="AS54" s="70">
        <f t="shared" si="11"/>
        <v>0</v>
      </c>
      <c r="AT54" s="70">
        <f t="shared" si="11"/>
        <v>0</v>
      </c>
      <c r="AU54" s="70">
        <f t="shared" si="11"/>
        <v>0</v>
      </c>
      <c r="AV54" s="70">
        <f t="shared" si="11"/>
        <v>14</v>
      </c>
      <c r="AW54" s="70">
        <f t="shared" si="11"/>
        <v>0</v>
      </c>
    </row>
    <row r="55" spans="1:49" s="62" customFormat="1" ht="15" x14ac:dyDescent="0.2">
      <c r="A55" s="119"/>
      <c r="B55" s="71"/>
      <c r="C55" s="72"/>
      <c r="D55" s="73"/>
      <c r="E55" s="73"/>
      <c r="F55" s="80"/>
      <c r="G55" s="71"/>
      <c r="H55" s="71"/>
      <c r="I55" s="67"/>
      <c r="J55" s="74"/>
      <c r="K55" s="86"/>
      <c r="L55" s="86"/>
      <c r="M55" s="131"/>
      <c r="N55" s="132"/>
      <c r="O55" s="132"/>
      <c r="P55" s="132"/>
      <c r="Q55" s="132"/>
      <c r="R55" s="132"/>
      <c r="S55" s="133"/>
      <c r="T55" s="133"/>
      <c r="U55" s="133"/>
      <c r="V55" s="133"/>
      <c r="W55" s="133"/>
      <c r="X55" s="132"/>
      <c r="Y55" s="133"/>
      <c r="Z55" s="133"/>
      <c r="AA55" s="133"/>
      <c r="AB55" s="132"/>
      <c r="AC55" s="132"/>
      <c r="AD55" s="132"/>
      <c r="AE55" s="132"/>
      <c r="AF55" s="133"/>
      <c r="AG55" s="133"/>
      <c r="AH55" s="133"/>
      <c r="AI55" s="133"/>
      <c r="AJ55" s="132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</row>
    <row r="56" spans="1:49" s="62" customFormat="1" ht="15.75" x14ac:dyDescent="0.2">
      <c r="A56" s="118"/>
      <c r="B56" s="64" t="s">
        <v>333</v>
      </c>
      <c r="C56" s="64" t="s">
        <v>603</v>
      </c>
      <c r="D56" s="73" t="s">
        <v>131</v>
      </c>
      <c r="E56" s="73" t="s">
        <v>135</v>
      </c>
      <c r="F56" s="64" t="s">
        <v>126</v>
      </c>
      <c r="G56" s="71" t="s">
        <v>352</v>
      </c>
      <c r="H56" s="71" t="s">
        <v>363</v>
      </c>
      <c r="I56" s="67" t="s">
        <v>243</v>
      </c>
      <c r="J56" s="189">
        <v>10272</v>
      </c>
      <c r="K56" s="88"/>
      <c r="L56" s="88"/>
      <c r="M56" s="126"/>
      <c r="N56" s="67">
        <v>24</v>
      </c>
      <c r="O56" s="67"/>
      <c r="P56" s="67">
        <v>1</v>
      </c>
      <c r="Q56" s="66"/>
      <c r="R56" s="67">
        <v>24</v>
      </c>
      <c r="S56" s="67"/>
      <c r="T56" s="67">
        <v>1</v>
      </c>
      <c r="U56" s="67">
        <v>1</v>
      </c>
      <c r="V56" s="67">
        <v>1</v>
      </c>
      <c r="W56" s="67">
        <v>1</v>
      </c>
      <c r="X56" s="67">
        <v>24</v>
      </c>
      <c r="Y56" s="67"/>
      <c r="Z56" s="66">
        <v>2</v>
      </c>
      <c r="AA56" s="66">
        <v>1</v>
      </c>
      <c r="AB56" s="66">
        <v>2</v>
      </c>
      <c r="AC56" s="66">
        <v>2</v>
      </c>
      <c r="AD56" s="66">
        <v>2</v>
      </c>
      <c r="AE56" s="66">
        <v>1</v>
      </c>
      <c r="AF56" s="66">
        <v>2</v>
      </c>
      <c r="AG56" s="66">
        <v>1</v>
      </c>
      <c r="AH56" s="66">
        <v>2</v>
      </c>
      <c r="AI56" s="66">
        <v>1</v>
      </c>
      <c r="AJ56" s="67">
        <v>24</v>
      </c>
      <c r="AK56" s="67"/>
      <c r="AL56" s="67">
        <v>1</v>
      </c>
      <c r="AM56" s="67"/>
      <c r="AN56" s="67">
        <v>1</v>
      </c>
      <c r="AO56" s="67">
        <v>1</v>
      </c>
      <c r="AP56" s="67">
        <v>1</v>
      </c>
      <c r="AQ56" s="67"/>
      <c r="AR56" s="67"/>
      <c r="AS56" s="67"/>
      <c r="AT56" s="67"/>
      <c r="AU56" s="67"/>
      <c r="AV56" s="67"/>
      <c r="AW56" s="67"/>
    </row>
    <row r="57" spans="1:49" s="62" customFormat="1" ht="15.75" x14ac:dyDescent="0.2">
      <c r="A57" s="118"/>
      <c r="B57" s="64" t="s">
        <v>333</v>
      </c>
      <c r="C57" s="64" t="s">
        <v>603</v>
      </c>
      <c r="D57" s="73" t="s">
        <v>130</v>
      </c>
      <c r="E57" s="73" t="s">
        <v>134</v>
      </c>
      <c r="F57" s="64" t="s">
        <v>362</v>
      </c>
      <c r="G57" s="71" t="s">
        <v>356</v>
      </c>
      <c r="H57" s="71" t="s">
        <v>363</v>
      </c>
      <c r="I57" s="67" t="s">
        <v>243</v>
      </c>
      <c r="J57" s="74"/>
      <c r="K57" s="158" t="s">
        <v>419</v>
      </c>
      <c r="L57" s="88"/>
      <c r="M57" s="126"/>
      <c r="N57" s="67">
        <v>18</v>
      </c>
      <c r="O57" s="67"/>
      <c r="P57" s="67">
        <v>1</v>
      </c>
      <c r="Q57" s="66"/>
      <c r="R57" s="67">
        <v>18</v>
      </c>
      <c r="S57" s="67"/>
      <c r="T57" s="67">
        <v>1</v>
      </c>
      <c r="U57" s="67">
        <v>1</v>
      </c>
      <c r="V57" s="67">
        <v>1</v>
      </c>
      <c r="W57" s="67"/>
      <c r="X57" s="67">
        <v>18</v>
      </c>
      <c r="Y57" s="67"/>
      <c r="Z57" s="66">
        <v>1</v>
      </c>
      <c r="AA57" s="66">
        <v>1</v>
      </c>
      <c r="AB57" s="66">
        <v>1</v>
      </c>
      <c r="AC57" s="66"/>
      <c r="AD57" s="66">
        <v>1</v>
      </c>
      <c r="AE57" s="66">
        <v>1</v>
      </c>
      <c r="AF57" s="66">
        <v>1</v>
      </c>
      <c r="AG57" s="66">
        <v>1</v>
      </c>
      <c r="AH57" s="66">
        <v>1</v>
      </c>
      <c r="AI57" s="66">
        <v>1</v>
      </c>
      <c r="AJ57" s="67">
        <v>18</v>
      </c>
      <c r="AK57" s="67"/>
      <c r="AL57" s="67">
        <v>1</v>
      </c>
      <c r="AM57" s="67">
        <v>1</v>
      </c>
      <c r="AN57" s="67">
        <v>1</v>
      </c>
      <c r="AO57" s="67">
        <v>1</v>
      </c>
      <c r="AP57" s="67">
        <v>1</v>
      </c>
      <c r="AQ57" s="67"/>
      <c r="AR57" s="67">
        <v>18</v>
      </c>
      <c r="AS57" s="67"/>
      <c r="AT57" s="67"/>
      <c r="AU57" s="67"/>
      <c r="AV57" s="67">
        <v>18</v>
      </c>
      <c r="AW57" s="67"/>
    </row>
    <row r="58" spans="1:49" s="62" customFormat="1" ht="15" x14ac:dyDescent="0.2">
      <c r="A58" s="69"/>
      <c r="B58" s="69" t="s">
        <v>333</v>
      </c>
      <c r="C58" s="69"/>
      <c r="D58" s="69"/>
      <c r="E58" s="69" t="s">
        <v>354</v>
      </c>
      <c r="F58" s="69"/>
      <c r="G58" s="69"/>
      <c r="H58" s="69"/>
      <c r="I58" s="69"/>
      <c r="J58" s="69"/>
      <c r="K58" s="69"/>
      <c r="L58" s="69"/>
      <c r="M58" s="69"/>
      <c r="N58" s="70">
        <f t="shared" ref="N58:AW58" si="12">SUM(N56:N57)</f>
        <v>42</v>
      </c>
      <c r="O58" s="70">
        <f t="shared" si="12"/>
        <v>0</v>
      </c>
      <c r="P58" s="70">
        <f t="shared" si="12"/>
        <v>2</v>
      </c>
      <c r="Q58" s="70">
        <f t="shared" si="12"/>
        <v>0</v>
      </c>
      <c r="R58" s="70">
        <f t="shared" si="12"/>
        <v>42</v>
      </c>
      <c r="S58" s="70">
        <f t="shared" si="12"/>
        <v>0</v>
      </c>
      <c r="T58" s="70">
        <f t="shared" si="12"/>
        <v>2</v>
      </c>
      <c r="U58" s="70">
        <f t="shared" si="12"/>
        <v>2</v>
      </c>
      <c r="V58" s="70">
        <f t="shared" si="12"/>
        <v>2</v>
      </c>
      <c r="W58" s="70">
        <f t="shared" si="12"/>
        <v>1</v>
      </c>
      <c r="X58" s="70">
        <f t="shared" si="12"/>
        <v>42</v>
      </c>
      <c r="Y58" s="70">
        <f t="shared" si="12"/>
        <v>0</v>
      </c>
      <c r="Z58" s="70">
        <f t="shared" si="12"/>
        <v>3</v>
      </c>
      <c r="AA58" s="70">
        <f t="shared" si="12"/>
        <v>2</v>
      </c>
      <c r="AB58" s="70">
        <f t="shared" si="12"/>
        <v>3</v>
      </c>
      <c r="AC58" s="70">
        <f t="shared" si="12"/>
        <v>2</v>
      </c>
      <c r="AD58" s="70">
        <f t="shared" si="12"/>
        <v>3</v>
      </c>
      <c r="AE58" s="70">
        <f t="shared" si="12"/>
        <v>2</v>
      </c>
      <c r="AF58" s="70">
        <f t="shared" si="12"/>
        <v>3</v>
      </c>
      <c r="AG58" s="70">
        <f t="shared" si="12"/>
        <v>2</v>
      </c>
      <c r="AH58" s="70">
        <f t="shared" si="12"/>
        <v>3</v>
      </c>
      <c r="AI58" s="70">
        <f t="shared" si="12"/>
        <v>2</v>
      </c>
      <c r="AJ58" s="70">
        <f t="shared" si="12"/>
        <v>42</v>
      </c>
      <c r="AK58" s="70">
        <f t="shared" si="12"/>
        <v>0</v>
      </c>
      <c r="AL58" s="70">
        <f t="shared" si="12"/>
        <v>2</v>
      </c>
      <c r="AM58" s="70">
        <f t="shared" si="12"/>
        <v>1</v>
      </c>
      <c r="AN58" s="70">
        <f t="shared" si="12"/>
        <v>2</v>
      </c>
      <c r="AO58" s="70">
        <f t="shared" si="12"/>
        <v>2</v>
      </c>
      <c r="AP58" s="70">
        <f t="shared" si="12"/>
        <v>2</v>
      </c>
      <c r="AQ58" s="70">
        <f t="shared" si="12"/>
        <v>0</v>
      </c>
      <c r="AR58" s="70">
        <f t="shared" si="12"/>
        <v>18</v>
      </c>
      <c r="AS58" s="70">
        <f t="shared" si="12"/>
        <v>0</v>
      </c>
      <c r="AT58" s="70">
        <f t="shared" si="12"/>
        <v>0</v>
      </c>
      <c r="AU58" s="70">
        <f t="shared" si="12"/>
        <v>0</v>
      </c>
      <c r="AV58" s="70">
        <f t="shared" si="12"/>
        <v>18</v>
      </c>
      <c r="AW58" s="70">
        <f t="shared" si="12"/>
        <v>0</v>
      </c>
    </row>
    <row r="59" spans="1:49" s="62" customFormat="1" ht="15.75" x14ac:dyDescent="0.2">
      <c r="A59" s="118"/>
      <c r="B59" s="64"/>
      <c r="C59" s="64"/>
      <c r="D59" s="73"/>
      <c r="E59" s="73"/>
      <c r="F59" s="64"/>
      <c r="G59" s="71"/>
      <c r="H59" s="71"/>
      <c r="I59" s="67"/>
      <c r="J59" s="74"/>
      <c r="K59" s="88"/>
      <c r="L59" s="88"/>
      <c r="M59" s="126"/>
      <c r="N59" s="67"/>
      <c r="O59" s="67"/>
      <c r="P59" s="67"/>
      <c r="Q59" s="66"/>
      <c r="R59" s="67"/>
      <c r="S59" s="67"/>
      <c r="T59" s="67"/>
      <c r="U59" s="67"/>
      <c r="V59" s="67"/>
      <c r="W59" s="67"/>
      <c r="X59" s="67"/>
      <c r="Y59" s="67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</row>
    <row r="60" spans="1:49" s="62" customFormat="1" x14ac:dyDescent="0.2">
      <c r="A60" s="116"/>
      <c r="B60" s="71" t="s">
        <v>328</v>
      </c>
      <c r="C60" s="64" t="s">
        <v>603</v>
      </c>
      <c r="D60" s="73" t="s">
        <v>381</v>
      </c>
      <c r="E60" s="73" t="s">
        <v>382</v>
      </c>
      <c r="F60" s="71" t="s">
        <v>361</v>
      </c>
      <c r="G60" s="71" t="s">
        <v>356</v>
      </c>
      <c r="H60" s="71" t="s">
        <v>361</v>
      </c>
      <c r="I60" s="117" t="s">
        <v>243</v>
      </c>
      <c r="J60" s="74"/>
      <c r="K60" s="96"/>
      <c r="L60" s="96"/>
      <c r="M60" s="74"/>
      <c r="N60" s="67">
        <v>14</v>
      </c>
      <c r="O60" s="67"/>
      <c r="P60" s="67">
        <v>1</v>
      </c>
      <c r="Q60" s="66">
        <v>1</v>
      </c>
      <c r="R60" s="67">
        <v>14</v>
      </c>
      <c r="S60" s="67"/>
      <c r="T60" s="67">
        <v>1</v>
      </c>
      <c r="U60" s="67">
        <v>1</v>
      </c>
      <c r="V60" s="67">
        <v>1</v>
      </c>
      <c r="W60" s="67"/>
      <c r="X60" s="67">
        <v>14</v>
      </c>
      <c r="Y60" s="67"/>
      <c r="Z60" s="66">
        <v>1</v>
      </c>
      <c r="AA60" s="66">
        <v>1</v>
      </c>
      <c r="AB60" s="66">
        <v>1</v>
      </c>
      <c r="AC60" s="66"/>
      <c r="AD60" s="66">
        <v>1</v>
      </c>
      <c r="AE60" s="66"/>
      <c r="AF60" s="66">
        <v>1</v>
      </c>
      <c r="AG60" s="66"/>
      <c r="AH60" s="66">
        <v>1</v>
      </c>
      <c r="AI60" s="66"/>
      <c r="AJ60" s="67">
        <v>14</v>
      </c>
      <c r="AK60" s="67"/>
      <c r="AL60" s="67">
        <v>1</v>
      </c>
      <c r="AM60" s="67"/>
      <c r="AN60" s="67">
        <v>1</v>
      </c>
      <c r="AO60" s="67">
        <v>1</v>
      </c>
      <c r="AP60" s="67">
        <v>1</v>
      </c>
      <c r="AQ60" s="67"/>
      <c r="AR60" s="67">
        <v>14</v>
      </c>
      <c r="AS60" s="67"/>
      <c r="AT60" s="67"/>
      <c r="AU60" s="67"/>
      <c r="AV60" s="67">
        <v>14</v>
      </c>
      <c r="AW60" s="67"/>
    </row>
    <row r="61" spans="1:49" s="62" customFormat="1" x14ac:dyDescent="0.2">
      <c r="A61" s="116"/>
      <c r="B61" s="71" t="s">
        <v>328</v>
      </c>
      <c r="C61" s="64" t="s">
        <v>603</v>
      </c>
      <c r="D61" s="73" t="s">
        <v>432</v>
      </c>
      <c r="E61" s="73" t="s">
        <v>426</v>
      </c>
      <c r="F61" s="71" t="s">
        <v>361</v>
      </c>
      <c r="G61" s="71" t="s">
        <v>356</v>
      </c>
      <c r="H61" s="71" t="s">
        <v>361</v>
      </c>
      <c r="I61" s="117"/>
      <c r="J61" s="74"/>
      <c r="K61" s="96"/>
      <c r="L61" s="96"/>
      <c r="M61" s="74"/>
      <c r="N61" s="67">
        <v>14</v>
      </c>
      <c r="O61" s="67"/>
      <c r="P61" s="67">
        <v>1</v>
      </c>
      <c r="Q61" s="66"/>
      <c r="R61" s="67">
        <v>14</v>
      </c>
      <c r="S61" s="67"/>
      <c r="T61" s="67">
        <v>1</v>
      </c>
      <c r="U61" s="67">
        <v>1</v>
      </c>
      <c r="V61" s="67">
        <v>1</v>
      </c>
      <c r="W61" s="67"/>
      <c r="X61" s="67">
        <v>14</v>
      </c>
      <c r="Y61" s="67"/>
      <c r="Z61" s="66">
        <v>1</v>
      </c>
      <c r="AA61" s="66">
        <v>1</v>
      </c>
      <c r="AB61" s="66">
        <v>1</v>
      </c>
      <c r="AC61" s="66"/>
      <c r="AD61" s="66">
        <v>1</v>
      </c>
      <c r="AE61" s="66">
        <v>1</v>
      </c>
      <c r="AF61" s="66">
        <v>1</v>
      </c>
      <c r="AG61" s="66">
        <v>1</v>
      </c>
      <c r="AH61" s="66">
        <v>1</v>
      </c>
      <c r="AI61" s="66"/>
      <c r="AJ61" s="67">
        <v>14</v>
      </c>
      <c r="AK61" s="67"/>
      <c r="AL61" s="67">
        <v>1</v>
      </c>
      <c r="AM61" s="67">
        <v>1</v>
      </c>
      <c r="AN61" s="67">
        <v>1</v>
      </c>
      <c r="AO61" s="67">
        <v>1</v>
      </c>
      <c r="AP61" s="67">
        <v>1</v>
      </c>
      <c r="AQ61" s="67"/>
      <c r="AR61" s="67">
        <v>14</v>
      </c>
      <c r="AS61" s="67"/>
      <c r="AT61" s="67"/>
      <c r="AU61" s="67"/>
      <c r="AV61" s="67">
        <v>14</v>
      </c>
      <c r="AW61" s="67"/>
    </row>
    <row r="62" spans="1:49" s="62" customFormat="1" x14ac:dyDescent="0.2">
      <c r="A62" s="118"/>
      <c r="B62" s="71" t="s">
        <v>328</v>
      </c>
      <c r="C62" s="64" t="s">
        <v>603</v>
      </c>
      <c r="D62" s="73" t="s">
        <v>102</v>
      </c>
      <c r="E62" s="73" t="s">
        <v>103</v>
      </c>
      <c r="F62" s="80" t="s">
        <v>129</v>
      </c>
      <c r="G62" s="71" t="s">
        <v>356</v>
      </c>
      <c r="H62" s="71" t="s">
        <v>361</v>
      </c>
      <c r="I62" s="67" t="s">
        <v>243</v>
      </c>
      <c r="J62" s="74"/>
      <c r="K62" s="66"/>
      <c r="L62" s="66"/>
      <c r="M62" s="130"/>
      <c r="N62" s="67">
        <v>14</v>
      </c>
      <c r="O62" s="67"/>
      <c r="P62" s="67">
        <v>1</v>
      </c>
      <c r="Q62" s="66">
        <v>2</v>
      </c>
      <c r="R62" s="67">
        <v>14</v>
      </c>
      <c r="S62" s="67"/>
      <c r="T62" s="67">
        <v>1</v>
      </c>
      <c r="U62" s="67"/>
      <c r="V62" s="67">
        <v>1</v>
      </c>
      <c r="W62" s="67"/>
      <c r="X62" s="67">
        <v>14</v>
      </c>
      <c r="Y62" s="67"/>
      <c r="Z62" s="66">
        <v>1</v>
      </c>
      <c r="AA62" s="66"/>
      <c r="AB62" s="66">
        <v>1</v>
      </c>
      <c r="AC62" s="66"/>
      <c r="AD62" s="66">
        <v>1</v>
      </c>
      <c r="AE62" s="66"/>
      <c r="AF62" s="66">
        <v>1</v>
      </c>
      <c r="AG62" s="66"/>
      <c r="AH62" s="66">
        <v>1</v>
      </c>
      <c r="AI62" s="66"/>
      <c r="AJ62" s="67">
        <v>14</v>
      </c>
      <c r="AK62" s="67"/>
      <c r="AL62" s="67">
        <v>1</v>
      </c>
      <c r="AM62" s="67"/>
      <c r="AN62" s="67">
        <v>1</v>
      </c>
      <c r="AO62" s="67"/>
      <c r="AP62" s="67">
        <v>1</v>
      </c>
      <c r="AQ62" s="67">
        <v>1</v>
      </c>
      <c r="AR62" s="67">
        <v>14</v>
      </c>
      <c r="AS62" s="67"/>
      <c r="AT62" s="67"/>
      <c r="AU62" s="67"/>
      <c r="AV62" s="67">
        <v>14</v>
      </c>
      <c r="AW62" s="67"/>
    </row>
    <row r="63" spans="1:49" s="62" customFormat="1" x14ac:dyDescent="0.2">
      <c r="A63" s="118"/>
      <c r="B63" s="71" t="s">
        <v>328</v>
      </c>
      <c r="C63" s="64" t="s">
        <v>603</v>
      </c>
      <c r="D63" s="73" t="s">
        <v>42</v>
      </c>
      <c r="E63" s="73" t="s">
        <v>80</v>
      </c>
      <c r="F63" s="80" t="s">
        <v>129</v>
      </c>
      <c r="G63" s="71" t="s">
        <v>356</v>
      </c>
      <c r="H63" s="71" t="s">
        <v>361</v>
      </c>
      <c r="I63" s="67" t="s">
        <v>243</v>
      </c>
      <c r="J63" s="74"/>
      <c r="K63" s="66"/>
      <c r="L63" s="66"/>
      <c r="M63" s="130"/>
      <c r="N63" s="67">
        <v>14</v>
      </c>
      <c r="O63" s="67"/>
      <c r="P63" s="67">
        <v>1</v>
      </c>
      <c r="Q63" s="66">
        <v>2</v>
      </c>
      <c r="R63" s="67">
        <v>14</v>
      </c>
      <c r="S63" s="67"/>
      <c r="T63" s="67">
        <v>1</v>
      </c>
      <c r="U63" s="67"/>
      <c r="V63" s="67">
        <v>1</v>
      </c>
      <c r="W63" s="67"/>
      <c r="X63" s="67">
        <v>14</v>
      </c>
      <c r="Y63" s="67"/>
      <c r="Z63" s="66">
        <v>1</v>
      </c>
      <c r="AA63" s="66"/>
      <c r="AB63" s="66">
        <v>1</v>
      </c>
      <c r="AC63" s="66"/>
      <c r="AD63" s="66">
        <v>1</v>
      </c>
      <c r="AE63" s="66"/>
      <c r="AF63" s="66">
        <v>1</v>
      </c>
      <c r="AG63" s="66"/>
      <c r="AH63" s="66">
        <v>1</v>
      </c>
      <c r="AI63" s="66"/>
      <c r="AJ63" s="67">
        <v>14</v>
      </c>
      <c r="AK63" s="67"/>
      <c r="AL63" s="67">
        <v>1</v>
      </c>
      <c r="AM63" s="67"/>
      <c r="AN63" s="67">
        <v>1</v>
      </c>
      <c r="AO63" s="67"/>
      <c r="AP63" s="67">
        <v>1</v>
      </c>
      <c r="AQ63" s="67"/>
      <c r="AR63" s="67">
        <v>14</v>
      </c>
      <c r="AS63" s="67"/>
      <c r="AT63" s="67"/>
      <c r="AU63" s="67"/>
      <c r="AV63" s="67">
        <v>14</v>
      </c>
      <c r="AW63" s="67"/>
    </row>
    <row r="64" spans="1:49" s="62" customFormat="1" ht="15.75" x14ac:dyDescent="0.2">
      <c r="A64" s="118"/>
      <c r="B64" s="71" t="s">
        <v>328</v>
      </c>
      <c r="C64" s="64" t="s">
        <v>603</v>
      </c>
      <c r="D64" s="73" t="s">
        <v>41</v>
      </c>
      <c r="E64" s="73" t="s">
        <v>79</v>
      </c>
      <c r="F64" s="80" t="s">
        <v>126</v>
      </c>
      <c r="G64" s="71" t="s">
        <v>352</v>
      </c>
      <c r="H64" s="71" t="s">
        <v>363</v>
      </c>
      <c r="I64" s="67" t="s">
        <v>243</v>
      </c>
      <c r="J64" s="189">
        <v>15090</v>
      </c>
      <c r="K64" s="158" t="s">
        <v>419</v>
      </c>
      <c r="L64" s="66"/>
      <c r="M64" s="130"/>
      <c r="N64" s="67">
        <v>24</v>
      </c>
      <c r="O64" s="67"/>
      <c r="P64" s="67">
        <v>1</v>
      </c>
      <c r="Q64" s="66"/>
      <c r="R64" s="67">
        <v>24</v>
      </c>
      <c r="S64" s="67"/>
      <c r="T64" s="67">
        <v>1</v>
      </c>
      <c r="U64" s="67"/>
      <c r="V64" s="67">
        <v>1</v>
      </c>
      <c r="W64" s="67">
        <v>1</v>
      </c>
      <c r="X64" s="67">
        <v>24</v>
      </c>
      <c r="Y64" s="67"/>
      <c r="Z64" s="66">
        <v>2</v>
      </c>
      <c r="AA64" s="66"/>
      <c r="AB64" s="66">
        <v>2</v>
      </c>
      <c r="AC64" s="66">
        <v>1</v>
      </c>
      <c r="AD64" s="66">
        <v>2</v>
      </c>
      <c r="AE64" s="66">
        <v>1</v>
      </c>
      <c r="AF64" s="66">
        <v>2</v>
      </c>
      <c r="AG64" s="66">
        <v>1</v>
      </c>
      <c r="AH64" s="66">
        <v>2</v>
      </c>
      <c r="AI64" s="66">
        <v>1</v>
      </c>
      <c r="AJ64" s="67">
        <v>24</v>
      </c>
      <c r="AK64" s="67"/>
      <c r="AL64" s="67">
        <v>1</v>
      </c>
      <c r="AM64" s="67"/>
      <c r="AN64" s="67">
        <v>1</v>
      </c>
      <c r="AO64" s="67"/>
      <c r="AP64" s="67">
        <v>1</v>
      </c>
      <c r="AQ64" s="67"/>
      <c r="AR64" s="67"/>
      <c r="AS64" s="67"/>
      <c r="AT64" s="67"/>
      <c r="AU64" s="67"/>
      <c r="AV64" s="67"/>
      <c r="AW64" s="67"/>
    </row>
    <row r="65" spans="1:50" s="62" customFormat="1" ht="15" x14ac:dyDescent="0.2">
      <c r="A65" s="69"/>
      <c r="B65" s="69" t="s">
        <v>328</v>
      </c>
      <c r="C65" s="69"/>
      <c r="D65" s="69"/>
      <c r="E65" s="69" t="s">
        <v>354</v>
      </c>
      <c r="F65" s="69"/>
      <c r="G65" s="69"/>
      <c r="H65" s="69"/>
      <c r="I65" s="69"/>
      <c r="J65" s="69"/>
      <c r="K65" s="69"/>
      <c r="L65" s="69"/>
      <c r="M65" s="69"/>
      <c r="N65" s="70">
        <f t="shared" ref="N65:AW65" si="13">SUM(N60:N64)</f>
        <v>80</v>
      </c>
      <c r="O65" s="70">
        <f t="shared" si="13"/>
        <v>0</v>
      </c>
      <c r="P65" s="70">
        <f t="shared" si="13"/>
        <v>5</v>
      </c>
      <c r="Q65" s="70">
        <f t="shared" si="13"/>
        <v>5</v>
      </c>
      <c r="R65" s="70">
        <f t="shared" si="13"/>
        <v>80</v>
      </c>
      <c r="S65" s="70">
        <f t="shared" si="13"/>
        <v>0</v>
      </c>
      <c r="T65" s="70">
        <f t="shared" si="13"/>
        <v>5</v>
      </c>
      <c r="U65" s="70">
        <f t="shared" si="13"/>
        <v>2</v>
      </c>
      <c r="V65" s="70">
        <f t="shared" si="13"/>
        <v>5</v>
      </c>
      <c r="W65" s="70">
        <f t="shared" si="13"/>
        <v>1</v>
      </c>
      <c r="X65" s="70">
        <f t="shared" si="13"/>
        <v>80</v>
      </c>
      <c r="Y65" s="70">
        <f t="shared" si="13"/>
        <v>0</v>
      </c>
      <c r="Z65" s="70">
        <f t="shared" si="13"/>
        <v>6</v>
      </c>
      <c r="AA65" s="70">
        <f t="shared" si="13"/>
        <v>2</v>
      </c>
      <c r="AB65" s="70">
        <f t="shared" si="13"/>
        <v>6</v>
      </c>
      <c r="AC65" s="70">
        <f t="shared" si="13"/>
        <v>1</v>
      </c>
      <c r="AD65" s="70">
        <f t="shared" si="13"/>
        <v>6</v>
      </c>
      <c r="AE65" s="70">
        <f t="shared" si="13"/>
        <v>2</v>
      </c>
      <c r="AF65" s="70">
        <f t="shared" si="13"/>
        <v>6</v>
      </c>
      <c r="AG65" s="70">
        <f t="shared" si="13"/>
        <v>2</v>
      </c>
      <c r="AH65" s="70">
        <f t="shared" si="13"/>
        <v>6</v>
      </c>
      <c r="AI65" s="70">
        <f t="shared" si="13"/>
        <v>1</v>
      </c>
      <c r="AJ65" s="70">
        <f t="shared" si="13"/>
        <v>80</v>
      </c>
      <c r="AK65" s="70">
        <f t="shared" si="13"/>
        <v>0</v>
      </c>
      <c r="AL65" s="70">
        <f t="shared" si="13"/>
        <v>5</v>
      </c>
      <c r="AM65" s="70">
        <f t="shared" si="13"/>
        <v>1</v>
      </c>
      <c r="AN65" s="70">
        <f t="shared" si="13"/>
        <v>5</v>
      </c>
      <c r="AO65" s="70">
        <f t="shared" si="13"/>
        <v>2</v>
      </c>
      <c r="AP65" s="70">
        <f t="shared" si="13"/>
        <v>5</v>
      </c>
      <c r="AQ65" s="70">
        <f t="shared" si="13"/>
        <v>1</v>
      </c>
      <c r="AR65" s="70">
        <f t="shared" si="13"/>
        <v>56</v>
      </c>
      <c r="AS65" s="70">
        <f t="shared" si="13"/>
        <v>0</v>
      </c>
      <c r="AT65" s="70">
        <f t="shared" si="13"/>
        <v>0</v>
      </c>
      <c r="AU65" s="70">
        <f t="shared" si="13"/>
        <v>0</v>
      </c>
      <c r="AV65" s="70">
        <f t="shared" si="13"/>
        <v>56</v>
      </c>
      <c r="AW65" s="70">
        <f t="shared" si="13"/>
        <v>0</v>
      </c>
    </row>
    <row r="66" spans="1:50" s="62" customFormat="1" ht="15.75" x14ac:dyDescent="0.2">
      <c r="A66" s="118"/>
      <c r="B66" s="64"/>
      <c r="C66" s="64"/>
      <c r="D66" s="73"/>
      <c r="E66" s="73"/>
      <c r="F66" s="64"/>
      <c r="G66" s="71"/>
      <c r="H66" s="71"/>
      <c r="I66" s="67"/>
      <c r="J66" s="74"/>
      <c r="K66" s="88"/>
      <c r="L66" s="88"/>
      <c r="M66" s="126"/>
      <c r="N66" s="67"/>
      <c r="O66" s="67"/>
      <c r="P66" s="67"/>
      <c r="Q66" s="66"/>
      <c r="R66" s="67"/>
      <c r="S66" s="67"/>
      <c r="T66" s="67"/>
      <c r="U66" s="67"/>
      <c r="V66" s="67"/>
      <c r="W66" s="67"/>
      <c r="X66" s="67"/>
      <c r="Y66" s="67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</row>
    <row r="67" spans="1:50" s="62" customFormat="1" ht="15.75" x14ac:dyDescent="0.2">
      <c r="A67" s="75"/>
      <c r="B67" s="71" t="s">
        <v>349</v>
      </c>
      <c r="C67" s="64" t="s">
        <v>603</v>
      </c>
      <c r="D67" s="73" t="s">
        <v>312</v>
      </c>
      <c r="E67" s="73" t="s">
        <v>313</v>
      </c>
      <c r="F67" s="67" t="s">
        <v>438</v>
      </c>
      <c r="G67" s="71" t="s">
        <v>356</v>
      </c>
      <c r="H67" s="148" t="s">
        <v>363</v>
      </c>
      <c r="I67" s="67" t="s">
        <v>243</v>
      </c>
      <c r="J67" s="74"/>
      <c r="K67" s="158" t="s">
        <v>419</v>
      </c>
      <c r="L67" s="114"/>
      <c r="M67" s="115"/>
      <c r="N67" s="67">
        <v>14</v>
      </c>
      <c r="O67" s="105"/>
      <c r="P67" s="67">
        <v>1</v>
      </c>
      <c r="Q67" s="105"/>
      <c r="R67" s="67">
        <v>14</v>
      </c>
      <c r="S67" s="105"/>
      <c r="T67" s="67">
        <v>1</v>
      </c>
      <c r="U67" s="67">
        <v>1</v>
      </c>
      <c r="V67" s="67">
        <v>1</v>
      </c>
      <c r="W67" s="105"/>
      <c r="X67" s="67">
        <v>14</v>
      </c>
      <c r="Y67" s="104"/>
      <c r="Z67" s="66">
        <v>1</v>
      </c>
      <c r="AA67" s="66">
        <v>1</v>
      </c>
      <c r="AB67" s="66">
        <v>1</v>
      </c>
      <c r="AC67" s="66"/>
      <c r="AD67" s="66">
        <v>1</v>
      </c>
      <c r="AE67" s="105"/>
      <c r="AF67" s="66">
        <v>1</v>
      </c>
      <c r="AG67" s="105"/>
      <c r="AH67" s="66">
        <v>1</v>
      </c>
      <c r="AI67" s="105"/>
      <c r="AJ67" s="67">
        <v>14</v>
      </c>
      <c r="AK67" s="105"/>
      <c r="AL67" s="67">
        <v>1</v>
      </c>
      <c r="AM67" s="67"/>
      <c r="AN67" s="67">
        <v>1</v>
      </c>
      <c r="AO67" s="67">
        <v>1</v>
      </c>
      <c r="AP67" s="67">
        <v>1</v>
      </c>
      <c r="AQ67" s="105"/>
      <c r="AR67" s="105"/>
      <c r="AS67" s="105"/>
      <c r="AT67" s="105"/>
      <c r="AU67" s="105"/>
      <c r="AV67" s="105"/>
      <c r="AW67" s="105"/>
      <c r="AX67" s="62" t="s">
        <v>604</v>
      </c>
    </row>
    <row r="68" spans="1:50" s="62" customFormat="1" ht="15.75" x14ac:dyDescent="0.2">
      <c r="A68" s="75"/>
      <c r="B68" s="71" t="s">
        <v>349</v>
      </c>
      <c r="C68" s="64" t="s">
        <v>603</v>
      </c>
      <c r="D68" s="73" t="s">
        <v>314</v>
      </c>
      <c r="E68" s="73" t="s">
        <v>315</v>
      </c>
      <c r="F68" s="67" t="s">
        <v>438</v>
      </c>
      <c r="G68" s="71" t="s">
        <v>356</v>
      </c>
      <c r="H68" s="148" t="s">
        <v>363</v>
      </c>
      <c r="I68" s="67" t="s">
        <v>243</v>
      </c>
      <c r="J68" s="74"/>
      <c r="K68" s="158" t="s">
        <v>419</v>
      </c>
      <c r="L68" s="114"/>
      <c r="M68" s="115"/>
      <c r="N68" s="67">
        <v>18</v>
      </c>
      <c r="O68" s="105"/>
      <c r="P68" s="67">
        <v>1</v>
      </c>
      <c r="Q68" s="105"/>
      <c r="R68" s="67">
        <v>18</v>
      </c>
      <c r="S68" s="105"/>
      <c r="T68" s="67">
        <v>1</v>
      </c>
      <c r="U68" s="67">
        <v>1</v>
      </c>
      <c r="V68" s="67">
        <v>1</v>
      </c>
      <c r="W68" s="67">
        <v>1</v>
      </c>
      <c r="X68" s="67">
        <v>18</v>
      </c>
      <c r="Y68" s="104"/>
      <c r="Z68" s="66">
        <v>1</v>
      </c>
      <c r="AA68" s="66">
        <v>1</v>
      </c>
      <c r="AB68" s="66">
        <v>1</v>
      </c>
      <c r="AC68" s="66">
        <v>1</v>
      </c>
      <c r="AD68" s="66">
        <v>1</v>
      </c>
      <c r="AE68" s="105"/>
      <c r="AF68" s="66">
        <v>1</v>
      </c>
      <c r="AG68" s="105"/>
      <c r="AH68" s="66">
        <v>1</v>
      </c>
      <c r="AI68" s="67">
        <v>1</v>
      </c>
      <c r="AJ68" s="67">
        <v>18</v>
      </c>
      <c r="AK68" s="105"/>
      <c r="AL68" s="67">
        <v>1</v>
      </c>
      <c r="AM68" s="67"/>
      <c r="AN68" s="67">
        <v>1</v>
      </c>
      <c r="AO68" s="67">
        <v>1</v>
      </c>
      <c r="AP68" s="67">
        <v>1</v>
      </c>
      <c r="AQ68" s="105"/>
      <c r="AR68" s="105"/>
      <c r="AS68" s="105"/>
      <c r="AT68" s="105"/>
      <c r="AU68" s="105"/>
      <c r="AV68" s="105"/>
      <c r="AW68" s="105"/>
      <c r="AX68" s="62" t="s">
        <v>604</v>
      </c>
    </row>
    <row r="69" spans="1:50" s="62" customFormat="1" ht="15" x14ac:dyDescent="0.2">
      <c r="A69" s="69"/>
      <c r="B69" s="69" t="s">
        <v>349</v>
      </c>
      <c r="C69" s="69"/>
      <c r="D69" s="69"/>
      <c r="E69" s="69" t="s">
        <v>354</v>
      </c>
      <c r="F69" s="69"/>
      <c r="G69" s="69"/>
      <c r="H69" s="69"/>
      <c r="I69" s="69"/>
      <c r="J69" s="69"/>
      <c r="K69" s="69"/>
      <c r="L69" s="69"/>
      <c r="M69" s="69"/>
      <c r="N69" s="70">
        <f>SUM(N67:N68)</f>
        <v>32</v>
      </c>
      <c r="O69" s="70">
        <f t="shared" ref="O69:AW69" si="14">SUM(O67:O68)</f>
        <v>0</v>
      </c>
      <c r="P69" s="70">
        <f t="shared" si="14"/>
        <v>2</v>
      </c>
      <c r="Q69" s="70">
        <f t="shared" si="14"/>
        <v>0</v>
      </c>
      <c r="R69" s="70">
        <f t="shared" si="14"/>
        <v>32</v>
      </c>
      <c r="S69" s="70">
        <f t="shared" si="14"/>
        <v>0</v>
      </c>
      <c r="T69" s="70">
        <f t="shared" si="14"/>
        <v>2</v>
      </c>
      <c r="U69" s="70">
        <f t="shared" si="14"/>
        <v>2</v>
      </c>
      <c r="V69" s="70">
        <f t="shared" si="14"/>
        <v>2</v>
      </c>
      <c r="W69" s="70">
        <f t="shared" si="14"/>
        <v>1</v>
      </c>
      <c r="X69" s="70">
        <f t="shared" si="14"/>
        <v>32</v>
      </c>
      <c r="Y69" s="70">
        <f t="shared" si="14"/>
        <v>0</v>
      </c>
      <c r="Z69" s="70">
        <f t="shared" si="14"/>
        <v>2</v>
      </c>
      <c r="AA69" s="70">
        <f t="shared" si="14"/>
        <v>2</v>
      </c>
      <c r="AB69" s="70">
        <f t="shared" si="14"/>
        <v>2</v>
      </c>
      <c r="AC69" s="70">
        <f t="shared" si="14"/>
        <v>1</v>
      </c>
      <c r="AD69" s="70">
        <f t="shared" si="14"/>
        <v>2</v>
      </c>
      <c r="AE69" s="70">
        <f t="shared" si="14"/>
        <v>0</v>
      </c>
      <c r="AF69" s="70">
        <f>SUM(AF67:AF68)</f>
        <v>2</v>
      </c>
      <c r="AG69" s="70">
        <f t="shared" si="14"/>
        <v>0</v>
      </c>
      <c r="AH69" s="70">
        <f t="shared" si="14"/>
        <v>2</v>
      </c>
      <c r="AI69" s="70">
        <f t="shared" si="14"/>
        <v>1</v>
      </c>
      <c r="AJ69" s="70">
        <f t="shared" si="14"/>
        <v>32</v>
      </c>
      <c r="AK69" s="70">
        <f t="shared" si="14"/>
        <v>0</v>
      </c>
      <c r="AL69" s="70">
        <f t="shared" si="14"/>
        <v>2</v>
      </c>
      <c r="AM69" s="70">
        <f t="shared" si="14"/>
        <v>0</v>
      </c>
      <c r="AN69" s="70">
        <f t="shared" si="14"/>
        <v>2</v>
      </c>
      <c r="AO69" s="70">
        <f t="shared" si="14"/>
        <v>2</v>
      </c>
      <c r="AP69" s="70">
        <f t="shared" si="14"/>
        <v>2</v>
      </c>
      <c r="AQ69" s="70">
        <f t="shared" si="14"/>
        <v>0</v>
      </c>
      <c r="AR69" s="70">
        <f t="shared" si="14"/>
        <v>0</v>
      </c>
      <c r="AS69" s="70">
        <f t="shared" si="14"/>
        <v>0</v>
      </c>
      <c r="AT69" s="70">
        <f t="shared" si="14"/>
        <v>0</v>
      </c>
      <c r="AU69" s="70">
        <f t="shared" si="14"/>
        <v>0</v>
      </c>
      <c r="AV69" s="70">
        <f t="shared" si="14"/>
        <v>0</v>
      </c>
      <c r="AW69" s="70">
        <f t="shared" si="14"/>
        <v>0</v>
      </c>
    </row>
    <row r="70" spans="1:50" s="62" customFormat="1" ht="15" x14ac:dyDescent="0.2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</row>
    <row r="71" spans="1:50" s="62" customFormat="1" ht="28.5" x14ac:dyDescent="0.2">
      <c r="A71" s="118"/>
      <c r="B71" s="64" t="s">
        <v>371</v>
      </c>
      <c r="C71" s="64" t="s">
        <v>603</v>
      </c>
      <c r="D71" s="73" t="s">
        <v>372</v>
      </c>
      <c r="E71" s="73" t="s">
        <v>373</v>
      </c>
      <c r="F71" s="71" t="s">
        <v>361</v>
      </c>
      <c r="G71" s="71" t="s">
        <v>512</v>
      </c>
      <c r="H71" s="71" t="s">
        <v>361</v>
      </c>
      <c r="I71" s="117" t="s">
        <v>243</v>
      </c>
      <c r="J71" s="189">
        <v>13500</v>
      </c>
      <c r="K71" s="88"/>
      <c r="L71" s="88"/>
      <c r="M71" s="126"/>
      <c r="N71" s="67">
        <v>14</v>
      </c>
      <c r="O71" s="67"/>
      <c r="P71" s="67">
        <v>1</v>
      </c>
      <c r="Q71" s="66"/>
      <c r="R71" s="67">
        <v>14</v>
      </c>
      <c r="S71" s="67"/>
      <c r="T71" s="67">
        <v>1</v>
      </c>
      <c r="U71" s="67"/>
      <c r="V71" s="67">
        <v>1</v>
      </c>
      <c r="W71" s="67">
        <v>1</v>
      </c>
      <c r="X71" s="67">
        <v>14</v>
      </c>
      <c r="Y71" s="67"/>
      <c r="Z71" s="66">
        <v>1</v>
      </c>
      <c r="AA71" s="66"/>
      <c r="AB71" s="66">
        <v>1</v>
      </c>
      <c r="AC71" s="66"/>
      <c r="AD71" s="66">
        <v>1</v>
      </c>
      <c r="AE71" s="66">
        <v>1</v>
      </c>
      <c r="AF71" s="66">
        <v>1</v>
      </c>
      <c r="AG71" s="66">
        <v>1</v>
      </c>
      <c r="AH71" s="66">
        <v>1</v>
      </c>
      <c r="AI71" s="66">
        <v>1</v>
      </c>
      <c r="AJ71" s="67">
        <v>14</v>
      </c>
      <c r="AK71" s="67"/>
      <c r="AL71" s="67">
        <v>1</v>
      </c>
      <c r="AM71" s="67">
        <v>1</v>
      </c>
      <c r="AN71" s="67">
        <v>1</v>
      </c>
      <c r="AO71" s="67">
        <v>1</v>
      </c>
      <c r="AP71" s="67">
        <v>1</v>
      </c>
      <c r="AQ71" s="67"/>
      <c r="AR71" s="67">
        <v>14</v>
      </c>
      <c r="AS71" s="67"/>
      <c r="AT71" s="67"/>
      <c r="AU71" s="67"/>
      <c r="AV71" s="67">
        <v>14</v>
      </c>
      <c r="AW71" s="67"/>
    </row>
    <row r="72" spans="1:50" s="62" customFormat="1" ht="28.5" x14ac:dyDescent="0.2">
      <c r="A72" s="118"/>
      <c r="B72" s="64" t="s">
        <v>371</v>
      </c>
      <c r="C72" s="64" t="s">
        <v>603</v>
      </c>
      <c r="D72" s="73" t="s">
        <v>379</v>
      </c>
      <c r="E72" s="73" t="s">
        <v>374</v>
      </c>
      <c r="F72" s="71" t="s">
        <v>361</v>
      </c>
      <c r="G72" s="71" t="s">
        <v>512</v>
      </c>
      <c r="H72" s="71" t="s">
        <v>361</v>
      </c>
      <c r="I72" s="117" t="s">
        <v>243</v>
      </c>
      <c r="J72" s="74"/>
      <c r="K72" s="88"/>
      <c r="L72" s="88"/>
      <c r="M72" s="126"/>
      <c r="N72" s="67">
        <v>14</v>
      </c>
      <c r="O72" s="67"/>
      <c r="P72" s="67">
        <v>1</v>
      </c>
      <c r="Q72" s="66"/>
      <c r="R72" s="67">
        <v>14</v>
      </c>
      <c r="S72" s="67"/>
      <c r="T72" s="67">
        <v>1</v>
      </c>
      <c r="U72" s="67">
        <v>1</v>
      </c>
      <c r="V72" s="67">
        <v>1</v>
      </c>
      <c r="W72" s="67"/>
      <c r="X72" s="67">
        <v>14</v>
      </c>
      <c r="Y72" s="67"/>
      <c r="Z72" s="66">
        <v>1</v>
      </c>
      <c r="AA72" s="66">
        <v>1</v>
      </c>
      <c r="AB72" s="66">
        <v>1</v>
      </c>
      <c r="AC72" s="66"/>
      <c r="AD72" s="66">
        <v>1</v>
      </c>
      <c r="AE72" s="66"/>
      <c r="AF72" s="66">
        <v>1</v>
      </c>
      <c r="AG72" s="66">
        <v>1</v>
      </c>
      <c r="AH72" s="66">
        <v>1</v>
      </c>
      <c r="AI72" s="66"/>
      <c r="AJ72" s="67">
        <v>14</v>
      </c>
      <c r="AK72" s="67"/>
      <c r="AL72" s="67">
        <v>1</v>
      </c>
      <c r="AM72" s="67">
        <v>1</v>
      </c>
      <c r="AN72" s="67">
        <v>1</v>
      </c>
      <c r="AO72" s="67">
        <v>1</v>
      </c>
      <c r="AP72" s="67">
        <v>1</v>
      </c>
      <c r="AQ72" s="67"/>
      <c r="AR72" s="67">
        <v>14</v>
      </c>
      <c r="AS72" s="67"/>
      <c r="AT72" s="67"/>
      <c r="AU72" s="67"/>
      <c r="AV72" s="67">
        <v>14</v>
      </c>
      <c r="AW72" s="67"/>
    </row>
    <row r="73" spans="1:50" s="62" customFormat="1" ht="28.5" x14ac:dyDescent="0.2">
      <c r="A73" s="118"/>
      <c r="B73" s="64" t="s">
        <v>371</v>
      </c>
      <c r="C73" s="64" t="s">
        <v>603</v>
      </c>
      <c r="D73" s="73" t="s">
        <v>378</v>
      </c>
      <c r="E73" s="73" t="s">
        <v>375</v>
      </c>
      <c r="F73" s="71" t="s">
        <v>361</v>
      </c>
      <c r="G73" s="71" t="s">
        <v>512</v>
      </c>
      <c r="H73" s="71" t="s">
        <v>361</v>
      </c>
      <c r="I73" s="117" t="s">
        <v>243</v>
      </c>
      <c r="J73" s="189">
        <v>13500</v>
      </c>
      <c r="K73" s="88"/>
      <c r="L73" s="88"/>
      <c r="M73" s="126"/>
      <c r="N73" s="67">
        <v>14</v>
      </c>
      <c r="O73" s="67"/>
      <c r="P73" s="67">
        <v>1</v>
      </c>
      <c r="Q73" s="66"/>
      <c r="R73" s="67">
        <v>14</v>
      </c>
      <c r="S73" s="67"/>
      <c r="T73" s="67">
        <v>1</v>
      </c>
      <c r="U73" s="67">
        <v>1</v>
      </c>
      <c r="V73" s="67">
        <v>1</v>
      </c>
      <c r="W73" s="67">
        <v>1</v>
      </c>
      <c r="X73" s="67">
        <v>14</v>
      </c>
      <c r="Y73" s="67"/>
      <c r="Z73" s="66">
        <v>1</v>
      </c>
      <c r="AA73" s="66">
        <v>1</v>
      </c>
      <c r="AB73" s="66">
        <v>1</v>
      </c>
      <c r="AC73" s="66">
        <v>1</v>
      </c>
      <c r="AD73" s="66">
        <v>1</v>
      </c>
      <c r="AE73" s="66"/>
      <c r="AF73" s="66">
        <v>1</v>
      </c>
      <c r="AG73" s="66">
        <v>1</v>
      </c>
      <c r="AH73" s="66">
        <v>1</v>
      </c>
      <c r="AI73" s="66">
        <v>1</v>
      </c>
      <c r="AJ73" s="67">
        <v>14</v>
      </c>
      <c r="AK73" s="67"/>
      <c r="AL73" s="67">
        <v>1</v>
      </c>
      <c r="AM73" s="67">
        <v>1</v>
      </c>
      <c r="AN73" s="67">
        <v>1</v>
      </c>
      <c r="AO73" s="67">
        <v>1</v>
      </c>
      <c r="AP73" s="67">
        <v>1</v>
      </c>
      <c r="AQ73" s="67"/>
      <c r="AR73" s="67">
        <v>14</v>
      </c>
      <c r="AS73" s="67"/>
      <c r="AT73" s="67"/>
      <c r="AU73" s="67"/>
      <c r="AV73" s="67">
        <v>14</v>
      </c>
      <c r="AW73" s="67"/>
    </row>
    <row r="74" spans="1:50" s="62" customFormat="1" ht="28.5" x14ac:dyDescent="0.2">
      <c r="A74" s="118"/>
      <c r="B74" s="64" t="s">
        <v>371</v>
      </c>
      <c r="C74" s="64" t="s">
        <v>603</v>
      </c>
      <c r="D74" s="73" t="s">
        <v>377</v>
      </c>
      <c r="E74" s="73" t="s">
        <v>376</v>
      </c>
      <c r="F74" s="71" t="s">
        <v>361</v>
      </c>
      <c r="G74" s="71" t="s">
        <v>512</v>
      </c>
      <c r="H74" s="71" t="s">
        <v>361</v>
      </c>
      <c r="I74" s="117" t="s">
        <v>243</v>
      </c>
      <c r="J74" s="74"/>
      <c r="K74" s="158" t="s">
        <v>308</v>
      </c>
      <c r="L74" s="88"/>
      <c r="M74" s="126"/>
      <c r="N74" s="67">
        <v>14</v>
      </c>
      <c r="O74" s="67"/>
      <c r="P74" s="67">
        <v>1</v>
      </c>
      <c r="Q74" s="66"/>
      <c r="R74" s="67">
        <v>14</v>
      </c>
      <c r="S74" s="67"/>
      <c r="T74" s="67">
        <v>1</v>
      </c>
      <c r="U74" s="67"/>
      <c r="V74" s="67">
        <v>1</v>
      </c>
      <c r="W74" s="67"/>
      <c r="X74" s="67">
        <v>14</v>
      </c>
      <c r="Y74" s="67"/>
      <c r="Z74" s="66">
        <v>1</v>
      </c>
      <c r="AA74" s="66">
        <v>1</v>
      </c>
      <c r="AB74" s="66">
        <v>1</v>
      </c>
      <c r="AC74" s="66">
        <v>1</v>
      </c>
      <c r="AD74" s="66">
        <v>1</v>
      </c>
      <c r="AE74" s="66">
        <v>1</v>
      </c>
      <c r="AF74" s="66">
        <v>1</v>
      </c>
      <c r="AG74" s="66">
        <v>1</v>
      </c>
      <c r="AH74" s="66">
        <v>1</v>
      </c>
      <c r="AI74" s="66">
        <v>1</v>
      </c>
      <c r="AJ74" s="67">
        <v>14</v>
      </c>
      <c r="AK74" s="67"/>
      <c r="AL74" s="67">
        <v>1</v>
      </c>
      <c r="AM74" s="67">
        <v>1</v>
      </c>
      <c r="AN74" s="67">
        <v>1</v>
      </c>
      <c r="AO74" s="67">
        <v>1</v>
      </c>
      <c r="AP74" s="67">
        <v>1</v>
      </c>
      <c r="AQ74" s="67"/>
      <c r="AR74" s="67">
        <v>14</v>
      </c>
      <c r="AS74" s="67"/>
      <c r="AT74" s="67"/>
      <c r="AU74" s="67"/>
      <c r="AV74" s="67">
        <v>14</v>
      </c>
      <c r="AW74" s="67"/>
    </row>
    <row r="75" spans="1:50" s="62" customFormat="1" ht="15" x14ac:dyDescent="0.2">
      <c r="A75" s="69"/>
      <c r="B75" s="69" t="s">
        <v>371</v>
      </c>
      <c r="C75" s="69"/>
      <c r="D75" s="69"/>
      <c r="E75" s="69" t="s">
        <v>354</v>
      </c>
      <c r="F75" s="69"/>
      <c r="G75" s="69"/>
      <c r="H75" s="69"/>
      <c r="I75" s="69"/>
      <c r="J75" s="69"/>
      <c r="K75" s="69"/>
      <c r="L75" s="69"/>
      <c r="M75" s="69"/>
      <c r="N75" s="70">
        <f>SUM(N71:N74)</f>
        <v>56</v>
      </c>
      <c r="O75" s="70">
        <f t="shared" ref="O75:AW75" si="15">SUM(O71:O74)</f>
        <v>0</v>
      </c>
      <c r="P75" s="70">
        <f t="shared" si="15"/>
        <v>4</v>
      </c>
      <c r="Q75" s="70">
        <f t="shared" si="15"/>
        <v>0</v>
      </c>
      <c r="R75" s="70">
        <f t="shared" si="15"/>
        <v>56</v>
      </c>
      <c r="S75" s="70">
        <f t="shared" si="15"/>
        <v>0</v>
      </c>
      <c r="T75" s="70">
        <f t="shared" si="15"/>
        <v>4</v>
      </c>
      <c r="U75" s="70">
        <f t="shared" si="15"/>
        <v>2</v>
      </c>
      <c r="V75" s="70">
        <f t="shared" si="15"/>
        <v>4</v>
      </c>
      <c r="W75" s="70">
        <f t="shared" si="15"/>
        <v>2</v>
      </c>
      <c r="X75" s="70">
        <f t="shared" si="15"/>
        <v>56</v>
      </c>
      <c r="Y75" s="70">
        <f t="shared" si="15"/>
        <v>0</v>
      </c>
      <c r="Z75" s="70">
        <f t="shared" si="15"/>
        <v>4</v>
      </c>
      <c r="AA75" s="70">
        <f t="shared" si="15"/>
        <v>3</v>
      </c>
      <c r="AB75" s="70">
        <f t="shared" si="15"/>
        <v>4</v>
      </c>
      <c r="AC75" s="70">
        <f t="shared" si="15"/>
        <v>2</v>
      </c>
      <c r="AD75" s="70">
        <f t="shared" si="15"/>
        <v>4</v>
      </c>
      <c r="AE75" s="70">
        <f t="shared" si="15"/>
        <v>2</v>
      </c>
      <c r="AF75" s="70">
        <f>SUM(AF71:AF74)</f>
        <v>4</v>
      </c>
      <c r="AG75" s="70">
        <f t="shared" si="15"/>
        <v>4</v>
      </c>
      <c r="AH75" s="70">
        <f t="shared" si="15"/>
        <v>4</v>
      </c>
      <c r="AI75" s="70">
        <f t="shared" si="15"/>
        <v>3</v>
      </c>
      <c r="AJ75" s="70">
        <f t="shared" si="15"/>
        <v>56</v>
      </c>
      <c r="AK75" s="70">
        <f t="shared" si="15"/>
        <v>0</v>
      </c>
      <c r="AL75" s="70">
        <f t="shared" si="15"/>
        <v>4</v>
      </c>
      <c r="AM75" s="70">
        <f t="shared" si="15"/>
        <v>4</v>
      </c>
      <c r="AN75" s="70">
        <f t="shared" si="15"/>
        <v>4</v>
      </c>
      <c r="AO75" s="70">
        <f t="shared" si="15"/>
        <v>4</v>
      </c>
      <c r="AP75" s="70">
        <f t="shared" si="15"/>
        <v>4</v>
      </c>
      <c r="AQ75" s="70">
        <f t="shared" si="15"/>
        <v>0</v>
      </c>
      <c r="AR75" s="70">
        <f t="shared" si="15"/>
        <v>56</v>
      </c>
      <c r="AS75" s="70">
        <f t="shared" si="15"/>
        <v>0</v>
      </c>
      <c r="AT75" s="70">
        <f t="shared" si="15"/>
        <v>0</v>
      </c>
      <c r="AU75" s="70">
        <f t="shared" si="15"/>
        <v>0</v>
      </c>
      <c r="AV75" s="70">
        <f t="shared" si="15"/>
        <v>56</v>
      </c>
      <c r="AW75" s="70">
        <f t="shared" si="15"/>
        <v>0</v>
      </c>
    </row>
    <row r="76" spans="1:50" s="62" customFormat="1" ht="15.75" x14ac:dyDescent="0.2">
      <c r="A76" s="118"/>
      <c r="B76" s="64"/>
      <c r="C76" s="64"/>
      <c r="D76" s="73"/>
      <c r="E76" s="73"/>
      <c r="F76" s="64"/>
      <c r="G76" s="71"/>
      <c r="H76" s="71"/>
      <c r="I76" s="67"/>
      <c r="J76" s="74"/>
      <c r="K76" s="88"/>
      <c r="L76" s="88"/>
      <c r="M76" s="126"/>
      <c r="N76" s="67"/>
      <c r="O76" s="67"/>
      <c r="P76" s="67"/>
      <c r="Q76" s="66"/>
      <c r="R76" s="67"/>
      <c r="S76" s="67"/>
      <c r="T76" s="67"/>
      <c r="U76" s="67"/>
      <c r="V76" s="67"/>
      <c r="W76" s="67"/>
      <c r="X76" s="67"/>
      <c r="Y76" s="67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</row>
    <row r="77" spans="1:50" s="62" customFormat="1" ht="15" x14ac:dyDescent="0.2">
      <c r="A77" s="118"/>
      <c r="B77" s="64" t="s">
        <v>338</v>
      </c>
      <c r="C77" s="64" t="s">
        <v>603</v>
      </c>
      <c r="D77" s="73" t="s">
        <v>433</v>
      </c>
      <c r="E77" s="73" t="s">
        <v>429</v>
      </c>
      <c r="F77" s="71" t="s">
        <v>361</v>
      </c>
      <c r="G77" s="71" t="s">
        <v>356</v>
      </c>
      <c r="H77" s="71" t="s">
        <v>361</v>
      </c>
      <c r="I77" s="117" t="s">
        <v>243</v>
      </c>
      <c r="J77" s="74"/>
      <c r="K77" s="114"/>
      <c r="L77" s="114"/>
      <c r="M77" s="115"/>
      <c r="N77" s="67">
        <v>16</v>
      </c>
      <c r="O77" s="105"/>
      <c r="P77" s="67">
        <v>1</v>
      </c>
      <c r="Q77" s="105"/>
      <c r="R77" s="67">
        <v>16</v>
      </c>
      <c r="S77" s="105"/>
      <c r="T77" s="67">
        <v>1</v>
      </c>
      <c r="U77" s="67">
        <v>1</v>
      </c>
      <c r="V77" s="67">
        <v>1</v>
      </c>
      <c r="W77" s="67">
        <v>1</v>
      </c>
      <c r="X77" s="67">
        <v>16</v>
      </c>
      <c r="Y77" s="104"/>
      <c r="Z77" s="66">
        <v>1</v>
      </c>
      <c r="AA77" s="66">
        <v>1</v>
      </c>
      <c r="AB77" s="66">
        <v>1</v>
      </c>
      <c r="AC77" s="66">
        <v>1</v>
      </c>
      <c r="AD77" s="66">
        <v>1</v>
      </c>
      <c r="AE77" s="67">
        <v>1</v>
      </c>
      <c r="AF77" s="66">
        <v>1</v>
      </c>
      <c r="AG77" s="67">
        <v>1</v>
      </c>
      <c r="AH77" s="66">
        <v>1</v>
      </c>
      <c r="AI77" s="67">
        <v>1</v>
      </c>
      <c r="AJ77" s="67">
        <v>16</v>
      </c>
      <c r="AK77" s="105"/>
      <c r="AL77" s="67">
        <v>1</v>
      </c>
      <c r="AM77" s="67">
        <v>1</v>
      </c>
      <c r="AN77" s="67">
        <v>1</v>
      </c>
      <c r="AO77" s="67">
        <v>1</v>
      </c>
      <c r="AP77" s="67">
        <v>1</v>
      </c>
      <c r="AQ77" s="67">
        <v>1</v>
      </c>
      <c r="AR77" s="67">
        <v>14</v>
      </c>
      <c r="AS77" s="105"/>
      <c r="AT77" s="105"/>
      <c r="AU77" s="105"/>
      <c r="AV77" s="67">
        <v>14</v>
      </c>
      <c r="AW77" s="105"/>
    </row>
    <row r="78" spans="1:50" s="62" customFormat="1" ht="15.75" x14ac:dyDescent="0.2">
      <c r="A78" s="75"/>
      <c r="B78" s="71" t="s">
        <v>338</v>
      </c>
      <c r="C78" s="64" t="s">
        <v>603</v>
      </c>
      <c r="D78" s="73" t="s">
        <v>396</v>
      </c>
      <c r="E78" s="73" t="s">
        <v>395</v>
      </c>
      <c r="F78" s="71" t="s">
        <v>361</v>
      </c>
      <c r="G78" s="71" t="s">
        <v>356</v>
      </c>
      <c r="H78" s="71" t="s">
        <v>361</v>
      </c>
      <c r="I78" s="117" t="s">
        <v>243</v>
      </c>
      <c r="J78" s="74"/>
      <c r="K78" s="158" t="s">
        <v>308</v>
      </c>
      <c r="L78" s="114"/>
      <c r="M78" s="115"/>
      <c r="N78" s="67">
        <v>14</v>
      </c>
      <c r="O78" s="105"/>
      <c r="P78" s="67">
        <v>1</v>
      </c>
      <c r="Q78" s="105"/>
      <c r="R78" s="67">
        <v>14</v>
      </c>
      <c r="S78" s="105"/>
      <c r="T78" s="67">
        <v>1</v>
      </c>
      <c r="U78" s="67">
        <v>1</v>
      </c>
      <c r="V78" s="67">
        <v>1</v>
      </c>
      <c r="W78" s="67">
        <v>1</v>
      </c>
      <c r="X78" s="67">
        <v>14</v>
      </c>
      <c r="Y78" s="104"/>
      <c r="Z78" s="66">
        <v>1</v>
      </c>
      <c r="AA78" s="66">
        <v>1</v>
      </c>
      <c r="AB78" s="66">
        <v>1</v>
      </c>
      <c r="AC78" s="66">
        <v>1</v>
      </c>
      <c r="AD78" s="66">
        <v>1</v>
      </c>
      <c r="AE78" s="67">
        <v>1</v>
      </c>
      <c r="AF78" s="66">
        <v>1</v>
      </c>
      <c r="AG78" s="67">
        <v>1</v>
      </c>
      <c r="AH78" s="66">
        <v>1</v>
      </c>
      <c r="AI78" s="67">
        <v>1</v>
      </c>
      <c r="AJ78" s="67">
        <v>14</v>
      </c>
      <c r="AK78" s="105"/>
      <c r="AL78" s="67">
        <v>1</v>
      </c>
      <c r="AM78" s="67">
        <v>1</v>
      </c>
      <c r="AN78" s="67">
        <v>1</v>
      </c>
      <c r="AO78" s="67">
        <v>1</v>
      </c>
      <c r="AP78" s="67">
        <v>1</v>
      </c>
      <c r="AQ78" s="67">
        <v>1</v>
      </c>
      <c r="AR78" s="67">
        <v>14</v>
      </c>
      <c r="AS78" s="105"/>
      <c r="AT78" s="105"/>
      <c r="AU78" s="105"/>
      <c r="AV78" s="67">
        <v>14</v>
      </c>
      <c r="AW78" s="105"/>
    </row>
    <row r="79" spans="1:50" s="62" customFormat="1" ht="15" x14ac:dyDescent="0.2">
      <c r="A79" s="75"/>
      <c r="B79" s="71" t="s">
        <v>338</v>
      </c>
      <c r="C79" s="64" t="s">
        <v>603</v>
      </c>
      <c r="D79" s="73" t="s">
        <v>397</v>
      </c>
      <c r="E79" s="73" t="s">
        <v>400</v>
      </c>
      <c r="F79" s="71" t="s">
        <v>361</v>
      </c>
      <c r="G79" s="71" t="s">
        <v>356</v>
      </c>
      <c r="H79" s="71" t="s">
        <v>361</v>
      </c>
      <c r="I79" s="117" t="s">
        <v>243</v>
      </c>
      <c r="J79" s="74"/>
      <c r="K79" s="114"/>
      <c r="L79" s="114"/>
      <c r="M79" s="115"/>
      <c r="N79" s="67">
        <v>14</v>
      </c>
      <c r="O79" s="105"/>
      <c r="P79" s="67">
        <v>1</v>
      </c>
      <c r="Q79" s="105"/>
      <c r="R79" s="67">
        <v>14</v>
      </c>
      <c r="S79" s="105"/>
      <c r="T79" s="67">
        <v>1</v>
      </c>
      <c r="U79" s="67">
        <v>1</v>
      </c>
      <c r="V79" s="67">
        <v>1</v>
      </c>
      <c r="W79" s="67">
        <v>1</v>
      </c>
      <c r="X79" s="67">
        <v>14</v>
      </c>
      <c r="Y79" s="104"/>
      <c r="Z79" s="66">
        <v>1</v>
      </c>
      <c r="AA79" s="66">
        <v>1</v>
      </c>
      <c r="AB79" s="66">
        <v>1</v>
      </c>
      <c r="AC79" s="66">
        <v>1</v>
      </c>
      <c r="AD79" s="66">
        <v>1</v>
      </c>
      <c r="AE79" s="67">
        <v>1</v>
      </c>
      <c r="AF79" s="66">
        <v>1</v>
      </c>
      <c r="AG79" s="67">
        <v>1</v>
      </c>
      <c r="AH79" s="66">
        <v>1</v>
      </c>
      <c r="AI79" s="67">
        <v>1</v>
      </c>
      <c r="AJ79" s="67">
        <v>14</v>
      </c>
      <c r="AK79" s="105"/>
      <c r="AL79" s="67">
        <v>1</v>
      </c>
      <c r="AM79" s="67">
        <v>1</v>
      </c>
      <c r="AN79" s="67">
        <v>1</v>
      </c>
      <c r="AO79" s="67">
        <v>1</v>
      </c>
      <c r="AP79" s="67">
        <v>1</v>
      </c>
      <c r="AQ79" s="67">
        <v>1</v>
      </c>
      <c r="AR79" s="67">
        <v>14</v>
      </c>
      <c r="AS79" s="105"/>
      <c r="AT79" s="105"/>
      <c r="AU79" s="105"/>
      <c r="AV79" s="67">
        <v>14</v>
      </c>
      <c r="AW79" s="105"/>
    </row>
    <row r="80" spans="1:50" s="62" customFormat="1" ht="15" x14ac:dyDescent="0.2">
      <c r="A80" s="75"/>
      <c r="B80" s="71" t="s">
        <v>338</v>
      </c>
      <c r="C80" s="64" t="s">
        <v>603</v>
      </c>
      <c r="D80" s="73" t="s">
        <v>398</v>
      </c>
      <c r="E80" s="73" t="s">
        <v>401</v>
      </c>
      <c r="F80" s="71" t="s">
        <v>361</v>
      </c>
      <c r="G80" s="71" t="s">
        <v>356</v>
      </c>
      <c r="H80" s="71" t="s">
        <v>361</v>
      </c>
      <c r="I80" s="117" t="s">
        <v>243</v>
      </c>
      <c r="J80" s="74"/>
      <c r="K80" s="114"/>
      <c r="L80" s="114"/>
      <c r="M80" s="115"/>
      <c r="N80" s="67">
        <v>16</v>
      </c>
      <c r="O80" s="105"/>
      <c r="P80" s="67">
        <v>1</v>
      </c>
      <c r="Q80" s="105"/>
      <c r="R80" s="67">
        <v>16</v>
      </c>
      <c r="S80" s="105"/>
      <c r="T80" s="67">
        <v>1</v>
      </c>
      <c r="U80" s="67">
        <v>1</v>
      </c>
      <c r="V80" s="67">
        <v>1</v>
      </c>
      <c r="W80" s="67">
        <v>1</v>
      </c>
      <c r="X80" s="67">
        <v>16</v>
      </c>
      <c r="Y80" s="104"/>
      <c r="Z80" s="66">
        <v>1</v>
      </c>
      <c r="AA80" s="66">
        <v>1</v>
      </c>
      <c r="AB80" s="66">
        <v>1</v>
      </c>
      <c r="AC80" s="66">
        <v>1</v>
      </c>
      <c r="AD80" s="66">
        <v>1</v>
      </c>
      <c r="AE80" s="67">
        <v>1</v>
      </c>
      <c r="AF80" s="66">
        <v>1</v>
      </c>
      <c r="AG80" s="67">
        <v>1</v>
      </c>
      <c r="AH80" s="66">
        <v>1</v>
      </c>
      <c r="AI80" s="67">
        <v>1</v>
      </c>
      <c r="AJ80" s="67">
        <v>16</v>
      </c>
      <c r="AK80" s="105"/>
      <c r="AL80" s="67">
        <v>1</v>
      </c>
      <c r="AM80" s="67">
        <v>1</v>
      </c>
      <c r="AN80" s="67">
        <v>1</v>
      </c>
      <c r="AO80" s="67">
        <v>1</v>
      </c>
      <c r="AP80" s="67">
        <v>1</v>
      </c>
      <c r="AQ80" s="67"/>
      <c r="AR80" s="67">
        <v>14</v>
      </c>
      <c r="AS80" s="105"/>
      <c r="AT80" s="105"/>
      <c r="AU80" s="105"/>
      <c r="AV80" s="67">
        <v>14</v>
      </c>
      <c r="AW80" s="105"/>
    </row>
    <row r="81" spans="1:50" s="62" customFormat="1" ht="15" x14ac:dyDescent="0.2">
      <c r="A81" s="75"/>
      <c r="B81" s="71" t="s">
        <v>338</v>
      </c>
      <c r="C81" s="64" t="s">
        <v>603</v>
      </c>
      <c r="D81" s="73" t="s">
        <v>399</v>
      </c>
      <c r="E81" s="73" t="s">
        <v>402</v>
      </c>
      <c r="F81" s="71" t="s">
        <v>361</v>
      </c>
      <c r="G81" s="71" t="s">
        <v>356</v>
      </c>
      <c r="H81" s="71" t="s">
        <v>361</v>
      </c>
      <c r="I81" s="117" t="s">
        <v>243</v>
      </c>
      <c r="J81" s="74"/>
      <c r="K81" s="114"/>
      <c r="L81" s="114"/>
      <c r="M81" s="115"/>
      <c r="N81" s="67">
        <v>14</v>
      </c>
      <c r="O81" s="105"/>
      <c r="P81" s="67">
        <v>1</v>
      </c>
      <c r="Q81" s="105"/>
      <c r="R81" s="67">
        <v>14</v>
      </c>
      <c r="S81" s="105"/>
      <c r="T81" s="67">
        <v>1</v>
      </c>
      <c r="U81" s="67">
        <v>1</v>
      </c>
      <c r="V81" s="67">
        <v>1</v>
      </c>
      <c r="W81" s="67"/>
      <c r="X81" s="67">
        <v>14</v>
      </c>
      <c r="Y81" s="104"/>
      <c r="Z81" s="66">
        <v>1</v>
      </c>
      <c r="AA81" s="66">
        <v>1</v>
      </c>
      <c r="AB81" s="66">
        <v>1</v>
      </c>
      <c r="AC81" s="66"/>
      <c r="AD81" s="66">
        <v>1</v>
      </c>
      <c r="AE81" s="67">
        <v>1</v>
      </c>
      <c r="AF81" s="66">
        <v>1</v>
      </c>
      <c r="AG81" s="67">
        <v>1</v>
      </c>
      <c r="AH81" s="66">
        <v>1</v>
      </c>
      <c r="AI81" s="67"/>
      <c r="AJ81" s="67">
        <v>14</v>
      </c>
      <c r="AK81" s="105"/>
      <c r="AL81" s="67">
        <v>1</v>
      </c>
      <c r="AM81" s="67">
        <v>1</v>
      </c>
      <c r="AN81" s="67">
        <v>1</v>
      </c>
      <c r="AO81" s="67">
        <v>1</v>
      </c>
      <c r="AP81" s="67">
        <v>1</v>
      </c>
      <c r="AQ81" s="67">
        <v>1</v>
      </c>
      <c r="AR81" s="67">
        <v>14</v>
      </c>
      <c r="AS81" s="105"/>
      <c r="AT81" s="105"/>
      <c r="AU81" s="105"/>
      <c r="AV81" s="67">
        <v>14</v>
      </c>
      <c r="AW81" s="105"/>
    </row>
    <row r="82" spans="1:50" s="62" customFormat="1" ht="15" x14ac:dyDescent="0.2">
      <c r="A82" s="75"/>
      <c r="B82" s="71" t="s">
        <v>338</v>
      </c>
      <c r="C82" s="64" t="s">
        <v>603</v>
      </c>
      <c r="D82" s="73" t="s">
        <v>403</v>
      </c>
      <c r="E82" s="73" t="s">
        <v>404</v>
      </c>
      <c r="F82" s="71" t="s">
        <v>361</v>
      </c>
      <c r="G82" s="71" t="s">
        <v>356</v>
      </c>
      <c r="H82" s="71" t="s">
        <v>361</v>
      </c>
      <c r="I82" s="117" t="s">
        <v>243</v>
      </c>
      <c r="J82" s="74"/>
      <c r="K82" s="114"/>
      <c r="L82" s="114"/>
      <c r="M82" s="115"/>
      <c r="N82" s="67">
        <v>14</v>
      </c>
      <c r="O82" s="105"/>
      <c r="P82" s="67">
        <v>1</v>
      </c>
      <c r="Q82" s="105"/>
      <c r="R82" s="67">
        <v>14</v>
      </c>
      <c r="S82" s="105"/>
      <c r="T82" s="67">
        <v>1</v>
      </c>
      <c r="U82" s="67">
        <v>1</v>
      </c>
      <c r="V82" s="67">
        <v>1</v>
      </c>
      <c r="W82" s="67">
        <v>1</v>
      </c>
      <c r="X82" s="67">
        <v>14</v>
      </c>
      <c r="Y82" s="104"/>
      <c r="Z82" s="66">
        <v>1</v>
      </c>
      <c r="AA82" s="66">
        <v>1</v>
      </c>
      <c r="AB82" s="66">
        <v>1</v>
      </c>
      <c r="AC82" s="66">
        <v>1</v>
      </c>
      <c r="AD82" s="66">
        <v>1</v>
      </c>
      <c r="AE82" s="105">
        <v>1</v>
      </c>
      <c r="AF82" s="66">
        <v>1</v>
      </c>
      <c r="AG82" s="67">
        <v>1</v>
      </c>
      <c r="AH82" s="66">
        <v>1</v>
      </c>
      <c r="AI82" s="67">
        <v>1</v>
      </c>
      <c r="AJ82" s="67">
        <v>14</v>
      </c>
      <c r="AK82" s="105"/>
      <c r="AL82" s="67">
        <v>1</v>
      </c>
      <c r="AM82" s="67">
        <v>1</v>
      </c>
      <c r="AN82" s="67">
        <v>1</v>
      </c>
      <c r="AO82" s="67">
        <v>1</v>
      </c>
      <c r="AP82" s="67">
        <v>1</v>
      </c>
      <c r="AQ82" s="67">
        <v>1</v>
      </c>
      <c r="AR82" s="67">
        <v>14</v>
      </c>
      <c r="AS82" s="105"/>
      <c r="AT82" s="105"/>
      <c r="AU82" s="105"/>
      <c r="AV82" s="67">
        <v>14</v>
      </c>
      <c r="AW82" s="105"/>
    </row>
    <row r="83" spans="1:50" s="62" customFormat="1" x14ac:dyDescent="0.2">
      <c r="A83" s="116"/>
      <c r="B83" s="71" t="s">
        <v>338</v>
      </c>
      <c r="C83" s="64" t="s">
        <v>603</v>
      </c>
      <c r="D83" s="73" t="s">
        <v>244</v>
      </c>
      <c r="E83" s="73" t="s">
        <v>303</v>
      </c>
      <c r="F83" s="71" t="s">
        <v>128</v>
      </c>
      <c r="G83" s="71" t="s">
        <v>151</v>
      </c>
      <c r="H83" s="71" t="s">
        <v>363</v>
      </c>
      <c r="I83" s="117" t="s">
        <v>243</v>
      </c>
      <c r="J83" s="74"/>
      <c r="K83" s="96"/>
      <c r="L83" s="96"/>
      <c r="M83" s="74"/>
      <c r="N83" s="67">
        <v>6</v>
      </c>
      <c r="O83" s="67"/>
      <c r="P83" s="67">
        <v>1</v>
      </c>
      <c r="Q83" s="66"/>
      <c r="R83" s="67">
        <v>6</v>
      </c>
      <c r="S83" s="67"/>
      <c r="T83" s="67">
        <v>1</v>
      </c>
      <c r="U83" s="67">
        <v>1</v>
      </c>
      <c r="V83" s="67">
        <v>0</v>
      </c>
      <c r="W83" s="67"/>
      <c r="X83" s="67">
        <v>6</v>
      </c>
      <c r="Y83" s="67"/>
      <c r="Z83" s="66">
        <v>1</v>
      </c>
      <c r="AA83" s="66">
        <v>1</v>
      </c>
      <c r="AB83" s="66">
        <v>0</v>
      </c>
      <c r="AC83" s="66"/>
      <c r="AD83" s="66">
        <v>0</v>
      </c>
      <c r="AE83" s="66"/>
      <c r="AF83" s="66">
        <v>0</v>
      </c>
      <c r="AG83" s="66"/>
      <c r="AH83" s="66">
        <v>0</v>
      </c>
      <c r="AI83" s="66"/>
      <c r="AJ83" s="67">
        <v>0</v>
      </c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</row>
    <row r="84" spans="1:50" s="62" customFormat="1" ht="15" x14ac:dyDescent="0.2">
      <c r="A84" s="69"/>
      <c r="B84" s="69" t="s">
        <v>338</v>
      </c>
      <c r="C84" s="69"/>
      <c r="D84" s="69"/>
      <c r="E84" s="69" t="s">
        <v>354</v>
      </c>
      <c r="F84" s="69"/>
      <c r="G84" s="69"/>
      <c r="H84" s="69"/>
      <c r="I84" s="69"/>
      <c r="J84" s="69"/>
      <c r="K84" s="69"/>
      <c r="L84" s="69"/>
      <c r="M84" s="69"/>
      <c r="N84" s="70">
        <f>SUM(N77:N83)</f>
        <v>94</v>
      </c>
      <c r="O84" s="70">
        <f t="shared" ref="O84:AW84" si="16">SUM(O77:O83)</f>
        <v>0</v>
      </c>
      <c r="P84" s="70">
        <f t="shared" si="16"/>
        <v>7</v>
      </c>
      <c r="Q84" s="70">
        <f t="shared" si="16"/>
        <v>0</v>
      </c>
      <c r="R84" s="70">
        <f t="shared" si="16"/>
        <v>94</v>
      </c>
      <c r="S84" s="70">
        <f t="shared" si="16"/>
        <v>0</v>
      </c>
      <c r="T84" s="70">
        <f t="shared" si="16"/>
        <v>7</v>
      </c>
      <c r="U84" s="70">
        <f t="shared" si="16"/>
        <v>7</v>
      </c>
      <c r="V84" s="70">
        <f t="shared" si="16"/>
        <v>6</v>
      </c>
      <c r="W84" s="70">
        <f t="shared" si="16"/>
        <v>5</v>
      </c>
      <c r="X84" s="70">
        <f t="shared" si="16"/>
        <v>94</v>
      </c>
      <c r="Y84" s="70">
        <f t="shared" si="16"/>
        <v>0</v>
      </c>
      <c r="Z84" s="70">
        <f t="shared" si="16"/>
        <v>7</v>
      </c>
      <c r="AA84" s="70">
        <f t="shared" si="16"/>
        <v>7</v>
      </c>
      <c r="AB84" s="70">
        <f t="shared" si="16"/>
        <v>6</v>
      </c>
      <c r="AC84" s="70">
        <f t="shared" si="16"/>
        <v>5</v>
      </c>
      <c r="AD84" s="70">
        <f t="shared" si="16"/>
        <v>6</v>
      </c>
      <c r="AE84" s="70">
        <f t="shared" si="16"/>
        <v>6</v>
      </c>
      <c r="AF84" s="70">
        <f t="shared" si="16"/>
        <v>6</v>
      </c>
      <c r="AG84" s="70">
        <f t="shared" si="16"/>
        <v>6</v>
      </c>
      <c r="AH84" s="70">
        <f t="shared" si="16"/>
        <v>6</v>
      </c>
      <c r="AI84" s="70">
        <f t="shared" si="16"/>
        <v>5</v>
      </c>
      <c r="AJ84" s="70">
        <f t="shared" si="16"/>
        <v>88</v>
      </c>
      <c r="AK84" s="70">
        <f t="shared" si="16"/>
        <v>0</v>
      </c>
      <c r="AL84" s="70">
        <f t="shared" si="16"/>
        <v>6</v>
      </c>
      <c r="AM84" s="70">
        <f t="shared" si="16"/>
        <v>6</v>
      </c>
      <c r="AN84" s="70">
        <f t="shared" si="16"/>
        <v>6</v>
      </c>
      <c r="AO84" s="70">
        <f t="shared" si="16"/>
        <v>6</v>
      </c>
      <c r="AP84" s="70">
        <f t="shared" si="16"/>
        <v>6</v>
      </c>
      <c r="AQ84" s="70">
        <f t="shared" si="16"/>
        <v>5</v>
      </c>
      <c r="AR84" s="70">
        <f t="shared" si="16"/>
        <v>84</v>
      </c>
      <c r="AS84" s="70">
        <f t="shared" si="16"/>
        <v>0</v>
      </c>
      <c r="AT84" s="70">
        <f t="shared" si="16"/>
        <v>0</v>
      </c>
      <c r="AU84" s="70">
        <f t="shared" si="16"/>
        <v>0</v>
      </c>
      <c r="AV84" s="70">
        <f t="shared" si="16"/>
        <v>84</v>
      </c>
      <c r="AW84" s="70">
        <f t="shared" si="16"/>
        <v>0</v>
      </c>
    </row>
    <row r="85" spans="1:50" s="62" customFormat="1" x14ac:dyDescent="0.2">
      <c r="A85" s="116"/>
      <c r="B85" s="71"/>
      <c r="C85" s="72"/>
      <c r="D85" s="73"/>
      <c r="E85" s="73"/>
      <c r="F85" s="71"/>
      <c r="G85" s="71"/>
      <c r="H85" s="71"/>
      <c r="I85" s="67"/>
      <c r="J85" s="74"/>
      <c r="K85" s="96"/>
      <c r="L85" s="96"/>
      <c r="M85" s="74"/>
      <c r="N85" s="67"/>
      <c r="O85" s="67"/>
      <c r="P85" s="67"/>
      <c r="Q85" s="66"/>
      <c r="R85" s="67"/>
      <c r="S85" s="67"/>
      <c r="T85" s="67"/>
      <c r="U85" s="67"/>
      <c r="V85" s="67"/>
      <c r="W85" s="67"/>
      <c r="X85" s="67"/>
      <c r="Y85" s="67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</row>
    <row r="86" spans="1:50" s="62" customFormat="1" x14ac:dyDescent="0.2">
      <c r="A86" s="116"/>
      <c r="B86" s="71" t="s">
        <v>323</v>
      </c>
      <c r="C86" s="64" t="s">
        <v>603</v>
      </c>
      <c r="D86" s="73" t="s">
        <v>49</v>
      </c>
      <c r="E86" s="73" t="s">
        <v>184</v>
      </c>
      <c r="F86" s="71" t="s">
        <v>361</v>
      </c>
      <c r="G86" s="71" t="s">
        <v>356</v>
      </c>
      <c r="H86" s="71" t="s">
        <v>361</v>
      </c>
      <c r="I86" s="117" t="s">
        <v>243</v>
      </c>
      <c r="J86" s="74"/>
      <c r="K86" s="96"/>
      <c r="L86" s="96"/>
      <c r="M86" s="74"/>
      <c r="N86" s="67">
        <v>14</v>
      </c>
      <c r="O86" s="67"/>
      <c r="P86" s="67">
        <v>1</v>
      </c>
      <c r="Q86" s="66">
        <v>1</v>
      </c>
      <c r="R86" s="67">
        <v>14</v>
      </c>
      <c r="S86" s="67"/>
      <c r="T86" s="67">
        <v>1</v>
      </c>
      <c r="U86" s="67">
        <v>2</v>
      </c>
      <c r="V86" s="67">
        <v>1</v>
      </c>
      <c r="W86" s="67">
        <v>2</v>
      </c>
      <c r="X86" s="67">
        <v>14</v>
      </c>
      <c r="Y86" s="67"/>
      <c r="Z86" s="66">
        <v>1</v>
      </c>
      <c r="AA86" s="66">
        <v>2</v>
      </c>
      <c r="AB86" s="66">
        <v>1</v>
      </c>
      <c r="AC86" s="66">
        <v>1</v>
      </c>
      <c r="AD86" s="66">
        <v>1</v>
      </c>
      <c r="AE86" s="66">
        <v>1</v>
      </c>
      <c r="AF86" s="66">
        <v>1</v>
      </c>
      <c r="AG86" s="66">
        <v>1</v>
      </c>
      <c r="AH86" s="66">
        <v>1</v>
      </c>
      <c r="AI86" s="66">
        <v>2</v>
      </c>
      <c r="AJ86" s="67">
        <v>14</v>
      </c>
      <c r="AK86" s="67"/>
      <c r="AL86" s="67">
        <v>1</v>
      </c>
      <c r="AM86" s="67">
        <v>2</v>
      </c>
      <c r="AN86" s="67">
        <v>1</v>
      </c>
      <c r="AO86" s="67">
        <v>2</v>
      </c>
      <c r="AP86" s="67">
        <v>1</v>
      </c>
      <c r="AQ86" s="67">
        <v>1</v>
      </c>
      <c r="AR86" s="67">
        <v>14</v>
      </c>
      <c r="AS86" s="67"/>
      <c r="AT86" s="67"/>
      <c r="AU86" s="67"/>
      <c r="AV86" s="67">
        <v>14</v>
      </c>
      <c r="AW86" s="67"/>
    </row>
    <row r="87" spans="1:50" s="62" customFormat="1" x14ac:dyDescent="0.2">
      <c r="A87" s="116"/>
      <c r="B87" s="71" t="s">
        <v>323</v>
      </c>
      <c r="C87" s="64" t="s">
        <v>603</v>
      </c>
      <c r="D87" s="73" t="s">
        <v>56</v>
      </c>
      <c r="E87" s="73" t="s">
        <v>57</v>
      </c>
      <c r="F87" s="71" t="s">
        <v>126</v>
      </c>
      <c r="G87" s="71" t="s">
        <v>242</v>
      </c>
      <c r="H87" s="148" t="s">
        <v>363</v>
      </c>
      <c r="I87" s="67" t="s">
        <v>243</v>
      </c>
      <c r="J87" s="74"/>
      <c r="K87" s="96"/>
      <c r="L87" s="96"/>
      <c r="M87" s="74"/>
      <c r="N87" s="67">
        <v>24</v>
      </c>
      <c r="O87" s="67"/>
      <c r="P87" s="67">
        <v>1</v>
      </c>
      <c r="Q87" s="66"/>
      <c r="R87" s="67">
        <v>24</v>
      </c>
      <c r="S87" s="67"/>
      <c r="T87" s="67">
        <v>1</v>
      </c>
      <c r="U87" s="67">
        <v>1</v>
      </c>
      <c r="V87" s="67">
        <v>1</v>
      </c>
      <c r="W87" s="67"/>
      <c r="X87" s="67">
        <v>24</v>
      </c>
      <c r="Y87" s="67"/>
      <c r="Z87" s="66">
        <v>2</v>
      </c>
      <c r="AA87" s="66">
        <v>2</v>
      </c>
      <c r="AB87" s="66">
        <v>2</v>
      </c>
      <c r="AC87" s="66"/>
      <c r="AD87" s="66">
        <v>2</v>
      </c>
      <c r="AE87" s="66">
        <v>2</v>
      </c>
      <c r="AF87" s="66">
        <v>2</v>
      </c>
      <c r="AG87" s="66">
        <v>2</v>
      </c>
      <c r="AH87" s="66">
        <v>2</v>
      </c>
      <c r="AI87" s="66">
        <v>2</v>
      </c>
      <c r="AJ87" s="67">
        <v>24</v>
      </c>
      <c r="AK87" s="67"/>
      <c r="AL87" s="67">
        <v>1</v>
      </c>
      <c r="AM87" s="67">
        <v>1</v>
      </c>
      <c r="AN87" s="67">
        <v>1</v>
      </c>
      <c r="AO87" s="67">
        <v>1</v>
      </c>
      <c r="AP87" s="67">
        <v>1</v>
      </c>
      <c r="AQ87" s="67">
        <v>1</v>
      </c>
      <c r="AR87" s="67"/>
      <c r="AS87" s="67"/>
      <c r="AT87" s="67"/>
      <c r="AU87" s="67"/>
      <c r="AV87" s="67"/>
      <c r="AW87" s="67"/>
    </row>
    <row r="88" spans="1:50" s="62" customFormat="1" ht="15.75" x14ac:dyDescent="0.2">
      <c r="A88" s="116"/>
      <c r="B88" s="71" t="s">
        <v>323</v>
      </c>
      <c r="C88" s="64" t="s">
        <v>603</v>
      </c>
      <c r="D88" s="73" t="s">
        <v>55</v>
      </c>
      <c r="E88" s="73" t="s">
        <v>58</v>
      </c>
      <c r="F88" s="71" t="s">
        <v>362</v>
      </c>
      <c r="G88" s="71" t="s">
        <v>356</v>
      </c>
      <c r="H88" s="148" t="s">
        <v>363</v>
      </c>
      <c r="I88" s="67" t="s">
        <v>243</v>
      </c>
      <c r="J88" s="74"/>
      <c r="K88" s="158" t="s">
        <v>308</v>
      </c>
      <c r="L88" s="96"/>
      <c r="M88" s="74"/>
      <c r="N88" s="67">
        <v>18</v>
      </c>
      <c r="O88" s="67"/>
      <c r="P88" s="67">
        <v>1</v>
      </c>
      <c r="Q88" s="66"/>
      <c r="R88" s="67">
        <v>18</v>
      </c>
      <c r="S88" s="67"/>
      <c r="T88" s="67">
        <v>1</v>
      </c>
      <c r="U88" s="67">
        <v>1</v>
      </c>
      <c r="V88" s="67">
        <v>1</v>
      </c>
      <c r="W88" s="67">
        <v>1</v>
      </c>
      <c r="X88" s="67">
        <v>18</v>
      </c>
      <c r="Y88" s="67"/>
      <c r="Z88" s="66">
        <v>1</v>
      </c>
      <c r="AA88" s="66">
        <v>1</v>
      </c>
      <c r="AB88" s="66">
        <v>1</v>
      </c>
      <c r="AC88" s="66">
        <v>1</v>
      </c>
      <c r="AD88" s="66">
        <v>1</v>
      </c>
      <c r="AE88" s="66">
        <v>1</v>
      </c>
      <c r="AF88" s="66">
        <v>1</v>
      </c>
      <c r="AG88" s="66">
        <v>1</v>
      </c>
      <c r="AH88" s="66">
        <v>1</v>
      </c>
      <c r="AI88" s="66">
        <v>1</v>
      </c>
      <c r="AJ88" s="67">
        <v>18</v>
      </c>
      <c r="AK88" s="67"/>
      <c r="AL88" s="67">
        <v>1</v>
      </c>
      <c r="AM88" s="67">
        <v>1</v>
      </c>
      <c r="AN88" s="67">
        <v>1</v>
      </c>
      <c r="AO88" s="67">
        <v>1</v>
      </c>
      <c r="AP88" s="67">
        <v>1</v>
      </c>
      <c r="AQ88" s="67">
        <v>1</v>
      </c>
      <c r="AR88" s="67"/>
      <c r="AS88" s="67"/>
      <c r="AT88" s="67"/>
      <c r="AU88" s="67"/>
      <c r="AV88" s="67"/>
      <c r="AW88" s="67"/>
    </row>
    <row r="89" spans="1:50" s="62" customFormat="1" x14ac:dyDescent="0.2">
      <c r="A89" s="116"/>
      <c r="B89" s="71" t="s">
        <v>323</v>
      </c>
      <c r="C89" s="64" t="s">
        <v>603</v>
      </c>
      <c r="D89" s="73" t="s">
        <v>254</v>
      </c>
      <c r="E89" s="73" t="s">
        <v>159</v>
      </c>
      <c r="F89" s="71" t="s">
        <v>128</v>
      </c>
      <c r="G89" s="71" t="s">
        <v>151</v>
      </c>
      <c r="H89" s="148" t="s">
        <v>363</v>
      </c>
      <c r="I89" s="67" t="s">
        <v>243</v>
      </c>
      <c r="J89" s="189">
        <v>15300</v>
      </c>
      <c r="K89" s="96"/>
      <c r="L89" s="96"/>
      <c r="M89" s="74"/>
      <c r="N89" s="67">
        <v>6</v>
      </c>
      <c r="O89" s="67"/>
      <c r="P89" s="67">
        <v>1</v>
      </c>
      <c r="Q89" s="66"/>
      <c r="R89" s="67">
        <v>6</v>
      </c>
      <c r="S89" s="67"/>
      <c r="T89" s="67">
        <v>0</v>
      </c>
      <c r="U89" s="67"/>
      <c r="V89" s="67">
        <v>1</v>
      </c>
      <c r="W89" s="67"/>
      <c r="X89" s="67">
        <v>6</v>
      </c>
      <c r="Y89" s="67"/>
      <c r="Z89" s="66">
        <v>0</v>
      </c>
      <c r="AA89" s="66"/>
      <c r="AB89" s="66">
        <v>1</v>
      </c>
      <c r="AC89" s="66"/>
      <c r="AD89" s="66">
        <v>1</v>
      </c>
      <c r="AE89" s="66">
        <v>1</v>
      </c>
      <c r="AF89" s="66">
        <v>1</v>
      </c>
      <c r="AG89" s="66">
        <v>1</v>
      </c>
      <c r="AH89" s="66">
        <v>1</v>
      </c>
      <c r="AI89" s="66">
        <v>1</v>
      </c>
      <c r="AJ89" s="67">
        <v>0</v>
      </c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</row>
    <row r="90" spans="1:50" s="62" customFormat="1" ht="15" x14ac:dyDescent="0.2">
      <c r="A90" s="69"/>
      <c r="B90" s="69" t="s">
        <v>323</v>
      </c>
      <c r="C90" s="69"/>
      <c r="D90" s="69"/>
      <c r="E90" s="69" t="s">
        <v>354</v>
      </c>
      <c r="F90" s="69"/>
      <c r="G90" s="69"/>
      <c r="H90" s="69"/>
      <c r="I90" s="69"/>
      <c r="J90" s="69"/>
      <c r="K90" s="69"/>
      <c r="L90" s="69"/>
      <c r="M90" s="69"/>
      <c r="N90" s="70">
        <f>SUM(N86:N89)</f>
        <v>62</v>
      </c>
      <c r="O90" s="70">
        <f t="shared" ref="O90:AW90" si="17">SUM(O86:O89)</f>
        <v>0</v>
      </c>
      <c r="P90" s="70">
        <f t="shared" si="17"/>
        <v>4</v>
      </c>
      <c r="Q90" s="70">
        <f t="shared" si="17"/>
        <v>1</v>
      </c>
      <c r="R90" s="70">
        <f t="shared" si="17"/>
        <v>62</v>
      </c>
      <c r="S90" s="70">
        <f t="shared" si="17"/>
        <v>0</v>
      </c>
      <c r="T90" s="70">
        <f t="shared" si="17"/>
        <v>3</v>
      </c>
      <c r="U90" s="70">
        <f t="shared" si="17"/>
        <v>4</v>
      </c>
      <c r="V90" s="70">
        <f t="shared" si="17"/>
        <v>4</v>
      </c>
      <c r="W90" s="70">
        <f t="shared" si="17"/>
        <v>3</v>
      </c>
      <c r="X90" s="70">
        <f t="shared" si="17"/>
        <v>62</v>
      </c>
      <c r="Y90" s="70">
        <f t="shared" si="17"/>
        <v>0</v>
      </c>
      <c r="Z90" s="70">
        <f t="shared" si="17"/>
        <v>4</v>
      </c>
      <c r="AA90" s="70">
        <f t="shared" si="17"/>
        <v>5</v>
      </c>
      <c r="AB90" s="70">
        <f t="shared" si="17"/>
        <v>5</v>
      </c>
      <c r="AC90" s="70">
        <f t="shared" si="17"/>
        <v>2</v>
      </c>
      <c r="AD90" s="70">
        <f t="shared" si="17"/>
        <v>5</v>
      </c>
      <c r="AE90" s="70">
        <f t="shared" si="17"/>
        <v>5</v>
      </c>
      <c r="AF90" s="70">
        <f>SUM(AF86:AF89)</f>
        <v>5</v>
      </c>
      <c r="AG90" s="70">
        <f t="shared" si="17"/>
        <v>5</v>
      </c>
      <c r="AH90" s="70">
        <f t="shared" si="17"/>
        <v>5</v>
      </c>
      <c r="AI90" s="70">
        <f t="shared" si="17"/>
        <v>6</v>
      </c>
      <c r="AJ90" s="70">
        <f t="shared" si="17"/>
        <v>56</v>
      </c>
      <c r="AK90" s="70">
        <f t="shared" si="17"/>
        <v>0</v>
      </c>
      <c r="AL90" s="70">
        <f t="shared" si="17"/>
        <v>3</v>
      </c>
      <c r="AM90" s="70">
        <f t="shared" si="17"/>
        <v>4</v>
      </c>
      <c r="AN90" s="70">
        <f t="shared" si="17"/>
        <v>3</v>
      </c>
      <c r="AO90" s="70">
        <f t="shared" si="17"/>
        <v>4</v>
      </c>
      <c r="AP90" s="70">
        <f t="shared" si="17"/>
        <v>3</v>
      </c>
      <c r="AQ90" s="70">
        <f t="shared" si="17"/>
        <v>3</v>
      </c>
      <c r="AR90" s="70">
        <f t="shared" si="17"/>
        <v>14</v>
      </c>
      <c r="AS90" s="70">
        <f t="shared" si="17"/>
        <v>0</v>
      </c>
      <c r="AT90" s="70">
        <f t="shared" si="17"/>
        <v>0</v>
      </c>
      <c r="AU90" s="70">
        <f t="shared" si="17"/>
        <v>0</v>
      </c>
      <c r="AV90" s="70">
        <f t="shared" si="17"/>
        <v>14</v>
      </c>
      <c r="AW90" s="70">
        <f t="shared" si="17"/>
        <v>0</v>
      </c>
    </row>
    <row r="91" spans="1:50" s="62" customFormat="1" x14ac:dyDescent="0.2">
      <c r="A91" s="116"/>
      <c r="B91" s="71"/>
      <c r="C91" s="72"/>
      <c r="D91" s="73"/>
      <c r="E91" s="73"/>
      <c r="F91" s="71"/>
      <c r="G91" s="71"/>
      <c r="H91" s="71"/>
      <c r="I91" s="67"/>
      <c r="J91" s="74"/>
      <c r="K91" s="96"/>
      <c r="L91" s="96"/>
      <c r="M91" s="74"/>
      <c r="N91" s="67"/>
      <c r="O91" s="67"/>
      <c r="P91" s="67"/>
      <c r="Q91" s="66"/>
      <c r="R91" s="67"/>
      <c r="S91" s="67"/>
      <c r="T91" s="67"/>
      <c r="U91" s="67"/>
      <c r="V91" s="67"/>
      <c r="W91" s="67"/>
      <c r="X91" s="67"/>
      <c r="Y91" s="67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</row>
    <row r="92" spans="1:50" s="62" customFormat="1" x14ac:dyDescent="0.2">
      <c r="A92" s="116"/>
      <c r="B92" s="64" t="s">
        <v>329</v>
      </c>
      <c r="C92" s="64" t="s">
        <v>603</v>
      </c>
      <c r="D92" s="73" t="s">
        <v>45</v>
      </c>
      <c r="E92" s="73" t="s">
        <v>81</v>
      </c>
      <c r="F92" s="64" t="s">
        <v>128</v>
      </c>
      <c r="G92" s="71" t="s">
        <v>242</v>
      </c>
      <c r="H92" s="148" t="s">
        <v>363</v>
      </c>
      <c r="I92" s="67" t="s">
        <v>243</v>
      </c>
      <c r="J92" s="189">
        <v>16000</v>
      </c>
      <c r="K92" s="96"/>
      <c r="L92" s="96"/>
      <c r="M92" s="74"/>
      <c r="N92" s="66">
        <v>24</v>
      </c>
      <c r="O92" s="66"/>
      <c r="P92" s="66">
        <v>1</v>
      </c>
      <c r="Q92" s="66">
        <v>1</v>
      </c>
      <c r="R92" s="66">
        <v>24</v>
      </c>
      <c r="S92" s="67"/>
      <c r="T92" s="67">
        <v>1</v>
      </c>
      <c r="U92" s="67">
        <v>1</v>
      </c>
      <c r="V92" s="67">
        <v>1</v>
      </c>
      <c r="W92" s="67">
        <v>1</v>
      </c>
      <c r="X92" s="66">
        <v>24</v>
      </c>
      <c r="Y92" s="67"/>
      <c r="Z92" s="66">
        <v>2</v>
      </c>
      <c r="AA92" s="66">
        <v>2</v>
      </c>
      <c r="AB92" s="66">
        <v>2</v>
      </c>
      <c r="AC92" s="66">
        <v>2</v>
      </c>
      <c r="AD92" s="66">
        <v>2</v>
      </c>
      <c r="AE92" s="67">
        <v>2</v>
      </c>
      <c r="AF92" s="67">
        <v>2</v>
      </c>
      <c r="AG92" s="67">
        <v>2</v>
      </c>
      <c r="AH92" s="67">
        <v>2</v>
      </c>
      <c r="AI92" s="67">
        <v>2</v>
      </c>
      <c r="AJ92" s="66">
        <v>24</v>
      </c>
      <c r="AK92" s="67"/>
      <c r="AL92" s="67">
        <v>1</v>
      </c>
      <c r="AM92" s="67">
        <v>1</v>
      </c>
      <c r="AN92" s="67">
        <v>1</v>
      </c>
      <c r="AO92" s="67">
        <v>1</v>
      </c>
      <c r="AP92" s="67">
        <v>1</v>
      </c>
      <c r="AQ92" s="67">
        <v>1</v>
      </c>
      <c r="AR92" s="67"/>
      <c r="AS92" s="67"/>
      <c r="AT92" s="67"/>
      <c r="AU92" s="67"/>
      <c r="AV92" s="67"/>
      <c r="AW92" s="67"/>
    </row>
    <row r="93" spans="1:50" s="62" customFormat="1" ht="15" x14ac:dyDescent="0.2">
      <c r="A93" s="69"/>
      <c r="B93" s="69" t="s">
        <v>329</v>
      </c>
      <c r="C93" s="69"/>
      <c r="D93" s="69"/>
      <c r="E93" s="69" t="s">
        <v>354</v>
      </c>
      <c r="F93" s="69"/>
      <c r="G93" s="69"/>
      <c r="H93" s="69"/>
      <c r="I93" s="69"/>
      <c r="J93" s="69"/>
      <c r="K93" s="69"/>
      <c r="L93" s="69"/>
      <c r="M93" s="69"/>
      <c r="N93" s="70">
        <f t="shared" ref="N93:AI93" si="18">SUM(N92:N92)</f>
        <v>24</v>
      </c>
      <c r="O93" s="70">
        <f t="shared" si="18"/>
        <v>0</v>
      </c>
      <c r="P93" s="70">
        <f t="shared" si="18"/>
        <v>1</v>
      </c>
      <c r="Q93" s="70">
        <f t="shared" si="18"/>
        <v>1</v>
      </c>
      <c r="R93" s="70">
        <f>SUM(R92:R92)</f>
        <v>24</v>
      </c>
      <c r="S93" s="70">
        <f t="shared" si="18"/>
        <v>0</v>
      </c>
      <c r="T93" s="70">
        <f t="shared" si="18"/>
        <v>1</v>
      </c>
      <c r="U93" s="70">
        <f t="shared" si="18"/>
        <v>1</v>
      </c>
      <c r="V93" s="70">
        <f t="shared" si="18"/>
        <v>1</v>
      </c>
      <c r="W93" s="70">
        <f t="shared" si="18"/>
        <v>1</v>
      </c>
      <c r="X93" s="70">
        <f>SUM(X92:X92)</f>
        <v>24</v>
      </c>
      <c r="Y93" s="70">
        <f t="shared" si="18"/>
        <v>0</v>
      </c>
      <c r="Z93" s="70">
        <f t="shared" si="18"/>
        <v>2</v>
      </c>
      <c r="AA93" s="70">
        <f t="shared" si="18"/>
        <v>2</v>
      </c>
      <c r="AB93" s="70">
        <f t="shared" si="18"/>
        <v>2</v>
      </c>
      <c r="AC93" s="70">
        <f t="shared" si="18"/>
        <v>2</v>
      </c>
      <c r="AD93" s="70">
        <f t="shared" si="18"/>
        <v>2</v>
      </c>
      <c r="AE93" s="70">
        <f t="shared" si="18"/>
        <v>2</v>
      </c>
      <c r="AF93" s="70">
        <f>SUM(AF92:AF92)</f>
        <v>2</v>
      </c>
      <c r="AG93" s="70">
        <f t="shared" si="18"/>
        <v>2</v>
      </c>
      <c r="AH93" s="70">
        <f t="shared" si="18"/>
        <v>2</v>
      </c>
      <c r="AI93" s="70">
        <f t="shared" si="18"/>
        <v>2</v>
      </c>
      <c r="AJ93" s="70">
        <f>SUM(AJ92:AJ92)</f>
        <v>24</v>
      </c>
      <c r="AK93" s="70">
        <f t="shared" ref="AK93:AW93" si="19">SUM(AK92:AK92)</f>
        <v>0</v>
      </c>
      <c r="AL93" s="70">
        <f t="shared" si="19"/>
        <v>1</v>
      </c>
      <c r="AM93" s="70">
        <f t="shared" si="19"/>
        <v>1</v>
      </c>
      <c r="AN93" s="70">
        <f t="shared" si="19"/>
        <v>1</v>
      </c>
      <c r="AO93" s="70">
        <f t="shared" si="19"/>
        <v>1</v>
      </c>
      <c r="AP93" s="70">
        <f t="shared" si="19"/>
        <v>1</v>
      </c>
      <c r="AQ93" s="70">
        <f t="shared" si="19"/>
        <v>1</v>
      </c>
      <c r="AR93" s="70">
        <f t="shared" si="19"/>
        <v>0</v>
      </c>
      <c r="AS93" s="70">
        <f t="shared" si="19"/>
        <v>0</v>
      </c>
      <c r="AT93" s="70">
        <f t="shared" si="19"/>
        <v>0</v>
      </c>
      <c r="AU93" s="70">
        <f t="shared" si="19"/>
        <v>0</v>
      </c>
      <c r="AV93" s="70">
        <f t="shared" si="19"/>
        <v>0</v>
      </c>
      <c r="AW93" s="70">
        <f t="shared" si="19"/>
        <v>0</v>
      </c>
    </row>
    <row r="94" spans="1:50" s="62" customFormat="1" ht="15.75" x14ac:dyDescent="0.2">
      <c r="A94" s="118"/>
      <c r="B94" s="64"/>
      <c r="C94" s="64"/>
      <c r="D94" s="73"/>
      <c r="E94" s="73"/>
      <c r="F94" s="64"/>
      <c r="G94" s="71"/>
      <c r="H94" s="71"/>
      <c r="I94" s="67"/>
      <c r="J94" s="74"/>
      <c r="K94" s="88"/>
      <c r="L94" s="88"/>
      <c r="M94" s="126"/>
      <c r="N94" s="67"/>
      <c r="O94" s="67"/>
      <c r="P94" s="67"/>
      <c r="Q94" s="66"/>
      <c r="R94" s="67"/>
      <c r="S94" s="67"/>
      <c r="T94" s="67"/>
      <c r="U94" s="67"/>
      <c r="V94" s="67"/>
      <c r="W94" s="67"/>
      <c r="X94" s="67"/>
      <c r="Y94" s="67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</row>
    <row r="95" spans="1:50" s="62" customFormat="1" ht="15.75" x14ac:dyDescent="0.2">
      <c r="A95" s="118"/>
      <c r="B95" s="64" t="s">
        <v>332</v>
      </c>
      <c r="C95" s="64" t="s">
        <v>603</v>
      </c>
      <c r="D95" s="73" t="s">
        <v>504</v>
      </c>
      <c r="E95" s="73" t="s">
        <v>505</v>
      </c>
      <c r="F95" s="64" t="s">
        <v>126</v>
      </c>
      <c r="G95" s="71" t="s">
        <v>242</v>
      </c>
      <c r="H95" s="148" t="s">
        <v>363</v>
      </c>
      <c r="I95" s="67" t="s">
        <v>243</v>
      </c>
      <c r="J95" s="189">
        <v>10200</v>
      </c>
      <c r="K95" s="88"/>
      <c r="L95" s="88"/>
      <c r="M95" s="126"/>
      <c r="N95" s="66">
        <v>24</v>
      </c>
      <c r="O95" s="66"/>
      <c r="P95" s="66">
        <v>1</v>
      </c>
      <c r="Q95" s="66"/>
      <c r="R95" s="66">
        <v>24</v>
      </c>
      <c r="S95" s="67"/>
      <c r="T95" s="67">
        <v>1</v>
      </c>
      <c r="U95" s="67">
        <v>1</v>
      </c>
      <c r="V95" s="67">
        <v>1</v>
      </c>
      <c r="W95" s="67">
        <v>1</v>
      </c>
      <c r="X95" s="66">
        <v>24</v>
      </c>
      <c r="Y95" s="67"/>
      <c r="Z95" s="66">
        <v>2</v>
      </c>
      <c r="AA95" s="66">
        <v>2</v>
      </c>
      <c r="AB95" s="66">
        <v>2</v>
      </c>
      <c r="AC95" s="66">
        <v>2</v>
      </c>
      <c r="AD95" s="66">
        <v>2</v>
      </c>
      <c r="AE95" s="67">
        <v>2</v>
      </c>
      <c r="AF95" s="67">
        <v>2</v>
      </c>
      <c r="AG95" s="67">
        <v>2</v>
      </c>
      <c r="AH95" s="67">
        <v>2</v>
      </c>
      <c r="AI95" s="67">
        <v>2</v>
      </c>
      <c r="AJ95" s="66">
        <v>24</v>
      </c>
      <c r="AK95" s="67"/>
      <c r="AL95" s="67">
        <v>1</v>
      </c>
      <c r="AM95" s="67">
        <v>1</v>
      </c>
      <c r="AN95" s="67">
        <v>1</v>
      </c>
      <c r="AO95" s="67">
        <v>1</v>
      </c>
      <c r="AP95" s="67">
        <v>1</v>
      </c>
      <c r="AQ95" s="67">
        <v>1</v>
      </c>
      <c r="AR95" s="67"/>
      <c r="AS95" s="67"/>
      <c r="AT95" s="67"/>
      <c r="AU95" s="67"/>
      <c r="AV95" s="67"/>
      <c r="AW95" s="67"/>
      <c r="AX95" s="62" t="s">
        <v>605</v>
      </c>
    </row>
    <row r="96" spans="1:50" s="62" customFormat="1" x14ac:dyDescent="0.2">
      <c r="A96" s="116"/>
      <c r="B96" s="64" t="s">
        <v>332</v>
      </c>
      <c r="C96" s="64" t="s">
        <v>603</v>
      </c>
      <c r="D96" s="73" t="s">
        <v>200</v>
      </c>
      <c r="E96" s="73" t="s">
        <v>209</v>
      </c>
      <c r="F96" s="64" t="s">
        <v>128</v>
      </c>
      <c r="G96" s="71" t="s">
        <v>356</v>
      </c>
      <c r="H96" s="148" t="s">
        <v>363</v>
      </c>
      <c r="I96" s="67" t="s">
        <v>243</v>
      </c>
      <c r="J96" s="189">
        <v>3900</v>
      </c>
      <c r="K96" s="96"/>
      <c r="L96" s="96"/>
      <c r="M96" s="74"/>
      <c r="N96" s="67">
        <v>14</v>
      </c>
      <c r="O96" s="67"/>
      <c r="P96" s="67">
        <v>1</v>
      </c>
      <c r="Q96" s="66"/>
      <c r="R96" s="67">
        <v>14</v>
      </c>
      <c r="S96" s="67"/>
      <c r="T96" s="67">
        <v>1</v>
      </c>
      <c r="U96" s="67">
        <v>1</v>
      </c>
      <c r="V96" s="67">
        <v>1</v>
      </c>
      <c r="W96" s="67">
        <v>1</v>
      </c>
      <c r="X96" s="67">
        <v>14</v>
      </c>
      <c r="Y96" s="67"/>
      <c r="Z96" s="66">
        <v>1</v>
      </c>
      <c r="AA96" s="66"/>
      <c r="AB96" s="66">
        <v>1</v>
      </c>
      <c r="AC96" s="66">
        <v>1</v>
      </c>
      <c r="AD96" s="66">
        <v>1</v>
      </c>
      <c r="AE96" s="66">
        <v>1</v>
      </c>
      <c r="AF96" s="66">
        <v>1</v>
      </c>
      <c r="AG96" s="66">
        <v>1</v>
      </c>
      <c r="AH96" s="66">
        <v>1</v>
      </c>
      <c r="AI96" s="66">
        <v>1</v>
      </c>
      <c r="AJ96" s="67">
        <v>14</v>
      </c>
      <c r="AK96" s="67"/>
      <c r="AL96" s="67">
        <v>1</v>
      </c>
      <c r="AM96" s="67">
        <v>1</v>
      </c>
      <c r="AN96" s="67">
        <v>1</v>
      </c>
      <c r="AO96" s="67"/>
      <c r="AP96" s="67">
        <v>1</v>
      </c>
      <c r="AQ96" s="67">
        <v>1</v>
      </c>
      <c r="AR96" s="67"/>
      <c r="AS96" s="67"/>
      <c r="AT96" s="67"/>
      <c r="AU96" s="67"/>
      <c r="AV96" s="67"/>
      <c r="AW96" s="67"/>
    </row>
    <row r="97" spans="1:50" s="62" customFormat="1" ht="15" x14ac:dyDescent="0.2">
      <c r="A97" s="69"/>
      <c r="B97" s="69" t="s">
        <v>332</v>
      </c>
      <c r="C97" s="69"/>
      <c r="D97" s="69"/>
      <c r="E97" s="69" t="s">
        <v>354</v>
      </c>
      <c r="F97" s="69"/>
      <c r="G97" s="69"/>
      <c r="H97" s="69"/>
      <c r="I97" s="69"/>
      <c r="J97" s="69"/>
      <c r="K97" s="69"/>
      <c r="L97" s="69"/>
      <c r="M97" s="69"/>
      <c r="N97" s="70">
        <f>SUM(N95:N96)</f>
        <v>38</v>
      </c>
      <c r="O97" s="70">
        <f t="shared" ref="O97:AW97" si="20">SUM(O95:O96)</f>
        <v>0</v>
      </c>
      <c r="P97" s="70">
        <f t="shared" si="20"/>
        <v>2</v>
      </c>
      <c r="Q97" s="70">
        <f t="shared" si="20"/>
        <v>0</v>
      </c>
      <c r="R97" s="70">
        <f t="shared" si="20"/>
        <v>38</v>
      </c>
      <c r="S97" s="70">
        <f t="shared" si="20"/>
        <v>0</v>
      </c>
      <c r="T97" s="70">
        <f t="shared" si="20"/>
        <v>2</v>
      </c>
      <c r="U97" s="70">
        <f t="shared" si="20"/>
        <v>2</v>
      </c>
      <c r="V97" s="70">
        <f t="shared" si="20"/>
        <v>2</v>
      </c>
      <c r="W97" s="70">
        <f t="shared" si="20"/>
        <v>2</v>
      </c>
      <c r="X97" s="70">
        <f t="shared" si="20"/>
        <v>38</v>
      </c>
      <c r="Y97" s="70">
        <f t="shared" si="20"/>
        <v>0</v>
      </c>
      <c r="Z97" s="70">
        <f t="shared" si="20"/>
        <v>3</v>
      </c>
      <c r="AA97" s="70">
        <f t="shared" si="20"/>
        <v>2</v>
      </c>
      <c r="AB97" s="70">
        <f t="shared" si="20"/>
        <v>3</v>
      </c>
      <c r="AC97" s="70">
        <f t="shared" si="20"/>
        <v>3</v>
      </c>
      <c r="AD97" s="70">
        <f t="shared" si="20"/>
        <v>3</v>
      </c>
      <c r="AE97" s="70">
        <f t="shared" si="20"/>
        <v>3</v>
      </c>
      <c r="AF97" s="70">
        <f t="shared" si="20"/>
        <v>3</v>
      </c>
      <c r="AG97" s="70">
        <f t="shared" si="20"/>
        <v>3</v>
      </c>
      <c r="AH97" s="70">
        <f t="shared" si="20"/>
        <v>3</v>
      </c>
      <c r="AI97" s="70">
        <f t="shared" si="20"/>
        <v>3</v>
      </c>
      <c r="AJ97" s="70">
        <f t="shared" si="20"/>
        <v>38</v>
      </c>
      <c r="AK97" s="70">
        <f t="shared" si="20"/>
        <v>0</v>
      </c>
      <c r="AL97" s="70">
        <f t="shared" si="20"/>
        <v>2</v>
      </c>
      <c r="AM97" s="70">
        <f t="shared" si="20"/>
        <v>2</v>
      </c>
      <c r="AN97" s="70">
        <f t="shared" si="20"/>
        <v>2</v>
      </c>
      <c r="AO97" s="70">
        <f t="shared" si="20"/>
        <v>1</v>
      </c>
      <c r="AP97" s="70">
        <f t="shared" si="20"/>
        <v>2</v>
      </c>
      <c r="AQ97" s="70">
        <f t="shared" si="20"/>
        <v>2</v>
      </c>
      <c r="AR97" s="70">
        <f t="shared" si="20"/>
        <v>0</v>
      </c>
      <c r="AS97" s="70">
        <f t="shared" si="20"/>
        <v>0</v>
      </c>
      <c r="AT97" s="70">
        <f t="shared" si="20"/>
        <v>0</v>
      </c>
      <c r="AU97" s="70">
        <f t="shared" si="20"/>
        <v>0</v>
      </c>
      <c r="AV97" s="70">
        <f t="shared" si="20"/>
        <v>0</v>
      </c>
      <c r="AW97" s="70">
        <f t="shared" si="20"/>
        <v>0</v>
      </c>
    </row>
    <row r="98" spans="1:50" s="62" customFormat="1" x14ac:dyDescent="0.2">
      <c r="A98" s="116"/>
      <c r="B98" s="64"/>
      <c r="C98" s="65"/>
      <c r="D98" s="73"/>
      <c r="E98" s="73"/>
      <c r="F98" s="64"/>
      <c r="G98" s="71"/>
      <c r="H98" s="71"/>
      <c r="I98" s="67"/>
      <c r="J98" s="74"/>
      <c r="K98" s="96"/>
      <c r="L98" s="96"/>
      <c r="M98" s="74"/>
      <c r="N98" s="67"/>
      <c r="O98" s="67"/>
      <c r="P98" s="67"/>
      <c r="Q98" s="66"/>
      <c r="R98" s="67"/>
      <c r="S98" s="67"/>
      <c r="T98" s="67"/>
      <c r="U98" s="67"/>
      <c r="V98" s="67"/>
      <c r="W98" s="67"/>
      <c r="X98" s="67"/>
      <c r="Y98" s="67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</row>
    <row r="99" spans="1:50" s="62" customFormat="1" x14ac:dyDescent="0.2">
      <c r="A99" s="116"/>
      <c r="B99" s="64" t="s">
        <v>355</v>
      </c>
      <c r="C99" s="64" t="s">
        <v>603</v>
      </c>
      <c r="D99" s="73" t="s">
        <v>394</v>
      </c>
      <c r="E99" s="73" t="s">
        <v>393</v>
      </c>
      <c r="F99" s="64" t="s">
        <v>357</v>
      </c>
      <c r="G99" s="71" t="s">
        <v>356</v>
      </c>
      <c r="H99" s="71" t="s">
        <v>357</v>
      </c>
      <c r="I99" s="117" t="s">
        <v>243</v>
      </c>
      <c r="J99" s="189">
        <v>3150</v>
      </c>
      <c r="K99" s="96"/>
      <c r="L99" s="96"/>
      <c r="M99" s="74"/>
      <c r="N99" s="67">
        <v>14</v>
      </c>
      <c r="O99" s="67"/>
      <c r="P99" s="67">
        <v>1</v>
      </c>
      <c r="Q99" s="66"/>
      <c r="R99" s="67">
        <v>14</v>
      </c>
      <c r="S99" s="67"/>
      <c r="T99" s="67">
        <v>1</v>
      </c>
      <c r="U99" s="67">
        <v>1</v>
      </c>
      <c r="V99" s="67">
        <v>1</v>
      </c>
      <c r="W99" s="67">
        <v>1</v>
      </c>
      <c r="X99" s="67">
        <v>14</v>
      </c>
      <c r="Y99" s="67"/>
      <c r="Z99" s="66">
        <v>1</v>
      </c>
      <c r="AA99" s="66">
        <v>1</v>
      </c>
      <c r="AB99" s="66">
        <v>1</v>
      </c>
      <c r="AC99" s="66">
        <v>1</v>
      </c>
      <c r="AD99" s="66">
        <v>1</v>
      </c>
      <c r="AE99" s="66"/>
      <c r="AF99" s="66">
        <v>1</v>
      </c>
      <c r="AG99" s="66"/>
      <c r="AH99" s="66">
        <v>1</v>
      </c>
      <c r="AI99" s="66"/>
      <c r="AJ99" s="67">
        <v>14</v>
      </c>
      <c r="AK99" s="67"/>
      <c r="AL99" s="67">
        <v>1</v>
      </c>
      <c r="AM99" s="67"/>
      <c r="AN99" s="67">
        <v>1</v>
      </c>
      <c r="AO99" s="67">
        <v>1</v>
      </c>
      <c r="AP99" s="67">
        <v>1</v>
      </c>
      <c r="AQ99" s="67">
        <v>1</v>
      </c>
      <c r="AR99" s="67">
        <v>14</v>
      </c>
      <c r="AS99" s="67"/>
      <c r="AT99" s="67"/>
      <c r="AU99" s="67"/>
      <c r="AV99" s="67">
        <v>14</v>
      </c>
      <c r="AW99" s="67"/>
    </row>
    <row r="100" spans="1:50" s="62" customFormat="1" ht="15.75" x14ac:dyDescent="0.2">
      <c r="A100" s="118"/>
      <c r="B100" s="64" t="s">
        <v>355</v>
      </c>
      <c r="C100" s="64" t="s">
        <v>603</v>
      </c>
      <c r="D100" s="73" t="s">
        <v>50</v>
      </c>
      <c r="E100" s="73" t="s">
        <v>83</v>
      </c>
      <c r="F100" s="64" t="s">
        <v>439</v>
      </c>
      <c r="G100" s="71" t="s">
        <v>352</v>
      </c>
      <c r="H100" s="148" t="s">
        <v>363</v>
      </c>
      <c r="I100" s="67" t="s">
        <v>243</v>
      </c>
      <c r="J100" s="74"/>
      <c r="K100" s="88"/>
      <c r="L100" s="88"/>
      <c r="M100" s="126"/>
      <c r="N100" s="67">
        <v>24</v>
      </c>
      <c r="O100" s="67"/>
      <c r="P100" s="67">
        <v>1</v>
      </c>
      <c r="Q100" s="66"/>
      <c r="R100" s="67">
        <v>24</v>
      </c>
      <c r="S100" s="67"/>
      <c r="T100" s="67">
        <v>1</v>
      </c>
      <c r="U100" s="67">
        <v>1</v>
      </c>
      <c r="V100" s="67">
        <v>1</v>
      </c>
      <c r="W100" s="67">
        <v>1</v>
      </c>
      <c r="X100" s="67">
        <v>24</v>
      </c>
      <c r="Y100" s="67"/>
      <c r="Z100" s="66">
        <v>2</v>
      </c>
      <c r="AA100" s="66">
        <v>1</v>
      </c>
      <c r="AB100" s="66">
        <v>2</v>
      </c>
      <c r="AC100" s="66"/>
      <c r="AD100" s="66">
        <v>2</v>
      </c>
      <c r="AE100" s="66">
        <v>1</v>
      </c>
      <c r="AF100" s="66">
        <v>2</v>
      </c>
      <c r="AG100" s="66">
        <v>1</v>
      </c>
      <c r="AH100" s="66">
        <v>2</v>
      </c>
      <c r="AI100" s="66">
        <v>1</v>
      </c>
      <c r="AJ100" s="67">
        <v>24</v>
      </c>
      <c r="AK100" s="67"/>
      <c r="AL100" s="67">
        <v>1</v>
      </c>
      <c r="AM100" s="67">
        <v>1</v>
      </c>
      <c r="AN100" s="67">
        <v>1</v>
      </c>
      <c r="AO100" s="67">
        <v>2</v>
      </c>
      <c r="AP100" s="67">
        <v>1</v>
      </c>
      <c r="AQ100" s="67">
        <v>1</v>
      </c>
      <c r="AR100" s="67"/>
      <c r="AS100" s="67"/>
      <c r="AT100" s="67"/>
      <c r="AU100" s="67"/>
      <c r="AV100" s="67"/>
      <c r="AW100" s="67"/>
    </row>
    <row r="101" spans="1:50" s="62" customFormat="1" ht="15.75" x14ac:dyDescent="0.2">
      <c r="A101" s="118"/>
      <c r="B101" s="64" t="s">
        <v>355</v>
      </c>
      <c r="C101" s="64" t="s">
        <v>603</v>
      </c>
      <c r="D101" s="73" t="s">
        <v>51</v>
      </c>
      <c r="E101" s="73" t="s">
        <v>84</v>
      </c>
      <c r="F101" s="64" t="s">
        <v>362</v>
      </c>
      <c r="G101" s="71" t="s">
        <v>356</v>
      </c>
      <c r="H101" s="148" t="s">
        <v>363</v>
      </c>
      <c r="I101" s="67" t="s">
        <v>243</v>
      </c>
      <c r="J101" s="74"/>
      <c r="K101" s="88"/>
      <c r="L101" s="88"/>
      <c r="M101" s="126"/>
      <c r="N101" s="67">
        <v>18</v>
      </c>
      <c r="O101" s="67"/>
      <c r="P101" s="67">
        <v>1</v>
      </c>
      <c r="Q101" s="66"/>
      <c r="R101" s="67">
        <v>18</v>
      </c>
      <c r="S101" s="67"/>
      <c r="T101" s="67">
        <v>1</v>
      </c>
      <c r="U101" s="67">
        <v>1</v>
      </c>
      <c r="V101" s="67">
        <v>1</v>
      </c>
      <c r="W101" s="67">
        <v>1</v>
      </c>
      <c r="X101" s="67">
        <v>18</v>
      </c>
      <c r="Y101" s="67"/>
      <c r="Z101" s="66">
        <v>1</v>
      </c>
      <c r="AA101" s="66">
        <v>1</v>
      </c>
      <c r="AB101" s="66">
        <v>1</v>
      </c>
      <c r="AC101" s="66">
        <v>1</v>
      </c>
      <c r="AD101" s="66">
        <v>1</v>
      </c>
      <c r="AE101" s="66">
        <v>1</v>
      </c>
      <c r="AF101" s="66">
        <v>1</v>
      </c>
      <c r="AG101" s="66">
        <v>1</v>
      </c>
      <c r="AH101" s="66">
        <v>1</v>
      </c>
      <c r="AI101" s="66">
        <v>1</v>
      </c>
      <c r="AJ101" s="67">
        <v>18</v>
      </c>
      <c r="AK101" s="67"/>
      <c r="AL101" s="67">
        <v>1</v>
      </c>
      <c r="AM101" s="67"/>
      <c r="AN101" s="67">
        <v>1</v>
      </c>
      <c r="AO101" s="67">
        <v>1</v>
      </c>
      <c r="AP101" s="67">
        <v>1</v>
      </c>
      <c r="AQ101" s="67">
        <v>1</v>
      </c>
      <c r="AR101" s="67"/>
      <c r="AS101" s="67"/>
      <c r="AT101" s="67"/>
      <c r="AU101" s="67"/>
      <c r="AV101" s="67"/>
      <c r="AW101" s="67"/>
    </row>
    <row r="102" spans="1:50" s="62" customFormat="1" ht="15" x14ac:dyDescent="0.2">
      <c r="A102" s="69"/>
      <c r="B102" s="69" t="s">
        <v>355</v>
      </c>
      <c r="C102" s="69"/>
      <c r="D102" s="69"/>
      <c r="E102" s="69" t="s">
        <v>354</v>
      </c>
      <c r="F102" s="69"/>
      <c r="G102" s="69"/>
      <c r="H102" s="69"/>
      <c r="I102" s="69"/>
      <c r="J102" s="69"/>
      <c r="K102" s="69"/>
      <c r="L102" s="69"/>
      <c r="M102" s="69"/>
      <c r="N102" s="70">
        <f>SUM(N99:N101)</f>
        <v>56</v>
      </c>
      <c r="O102" s="70">
        <f t="shared" ref="O102:AW102" si="21">SUM(O99:O101)</f>
        <v>0</v>
      </c>
      <c r="P102" s="70">
        <f t="shared" si="21"/>
        <v>3</v>
      </c>
      <c r="Q102" s="70">
        <f t="shared" si="21"/>
        <v>0</v>
      </c>
      <c r="R102" s="70">
        <f t="shared" si="21"/>
        <v>56</v>
      </c>
      <c r="S102" s="70">
        <f t="shared" si="21"/>
        <v>0</v>
      </c>
      <c r="T102" s="70">
        <f t="shared" si="21"/>
        <v>3</v>
      </c>
      <c r="U102" s="70">
        <f t="shared" si="21"/>
        <v>3</v>
      </c>
      <c r="V102" s="70">
        <f t="shared" si="21"/>
        <v>3</v>
      </c>
      <c r="W102" s="70">
        <f t="shared" si="21"/>
        <v>3</v>
      </c>
      <c r="X102" s="70">
        <f t="shared" si="21"/>
        <v>56</v>
      </c>
      <c r="Y102" s="70">
        <f t="shared" si="21"/>
        <v>0</v>
      </c>
      <c r="Z102" s="70">
        <f t="shared" si="21"/>
        <v>4</v>
      </c>
      <c r="AA102" s="70">
        <f t="shared" si="21"/>
        <v>3</v>
      </c>
      <c r="AB102" s="70">
        <f t="shared" si="21"/>
        <v>4</v>
      </c>
      <c r="AC102" s="70">
        <f t="shared" si="21"/>
        <v>2</v>
      </c>
      <c r="AD102" s="70">
        <f t="shared" si="21"/>
        <v>4</v>
      </c>
      <c r="AE102" s="70">
        <f t="shared" si="21"/>
        <v>2</v>
      </c>
      <c r="AF102" s="70">
        <f>SUM(AF99:AF101)</f>
        <v>4</v>
      </c>
      <c r="AG102" s="70">
        <f t="shared" si="21"/>
        <v>2</v>
      </c>
      <c r="AH102" s="70">
        <f t="shared" si="21"/>
        <v>4</v>
      </c>
      <c r="AI102" s="70">
        <f t="shared" si="21"/>
        <v>2</v>
      </c>
      <c r="AJ102" s="70">
        <f t="shared" si="21"/>
        <v>56</v>
      </c>
      <c r="AK102" s="70">
        <f t="shared" si="21"/>
        <v>0</v>
      </c>
      <c r="AL102" s="70">
        <f t="shared" si="21"/>
        <v>3</v>
      </c>
      <c r="AM102" s="70">
        <f t="shared" si="21"/>
        <v>1</v>
      </c>
      <c r="AN102" s="70">
        <f t="shared" si="21"/>
        <v>3</v>
      </c>
      <c r="AO102" s="70">
        <f t="shared" si="21"/>
        <v>4</v>
      </c>
      <c r="AP102" s="70">
        <f t="shared" si="21"/>
        <v>3</v>
      </c>
      <c r="AQ102" s="70">
        <f t="shared" si="21"/>
        <v>3</v>
      </c>
      <c r="AR102" s="70">
        <f t="shared" si="21"/>
        <v>14</v>
      </c>
      <c r="AS102" s="70">
        <f t="shared" si="21"/>
        <v>0</v>
      </c>
      <c r="AT102" s="70">
        <f t="shared" si="21"/>
        <v>0</v>
      </c>
      <c r="AU102" s="70">
        <f t="shared" si="21"/>
        <v>0</v>
      </c>
      <c r="AV102" s="70">
        <f t="shared" si="21"/>
        <v>14</v>
      </c>
      <c r="AW102" s="70">
        <f t="shared" si="21"/>
        <v>0</v>
      </c>
    </row>
    <row r="103" spans="1:50" s="62" customFormat="1" x14ac:dyDescent="0.2">
      <c r="A103" s="116"/>
      <c r="B103" s="64"/>
      <c r="C103" s="65"/>
      <c r="D103" s="73"/>
      <c r="E103" s="73"/>
      <c r="F103" s="64"/>
      <c r="G103" s="71"/>
      <c r="H103" s="71"/>
      <c r="I103" s="67"/>
      <c r="J103" s="74"/>
      <c r="K103" s="96"/>
      <c r="L103" s="96"/>
      <c r="M103" s="74"/>
      <c r="N103" s="67"/>
      <c r="O103" s="67"/>
      <c r="P103" s="67"/>
      <c r="Q103" s="66"/>
      <c r="R103" s="67"/>
      <c r="S103" s="67"/>
      <c r="T103" s="67"/>
      <c r="U103" s="67"/>
      <c r="V103" s="67"/>
      <c r="W103" s="67"/>
      <c r="X103" s="67"/>
      <c r="Y103" s="67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</row>
    <row r="104" spans="1:50" s="62" customFormat="1" ht="15.75" x14ac:dyDescent="0.2">
      <c r="A104" s="118"/>
      <c r="B104" s="64" t="s">
        <v>386</v>
      </c>
      <c r="C104" s="64" t="s">
        <v>603</v>
      </c>
      <c r="D104" s="73" t="s">
        <v>390</v>
      </c>
      <c r="E104" s="73" t="s">
        <v>389</v>
      </c>
      <c r="F104" s="71" t="s">
        <v>361</v>
      </c>
      <c r="G104" s="71" t="s">
        <v>356</v>
      </c>
      <c r="H104" s="71" t="s">
        <v>361</v>
      </c>
      <c r="I104" s="117" t="s">
        <v>243</v>
      </c>
      <c r="J104" s="74"/>
      <c r="K104" s="88"/>
      <c r="L104" s="88"/>
      <c r="M104" s="126"/>
      <c r="N104" s="67">
        <v>14</v>
      </c>
      <c r="O104" s="67"/>
      <c r="P104" s="67">
        <v>1</v>
      </c>
      <c r="Q104" s="66"/>
      <c r="R104" s="67">
        <v>14</v>
      </c>
      <c r="S104" s="67"/>
      <c r="T104" s="67">
        <v>1</v>
      </c>
      <c r="U104" s="67">
        <v>1</v>
      </c>
      <c r="V104" s="67">
        <v>1</v>
      </c>
      <c r="W104" s="67">
        <v>1</v>
      </c>
      <c r="X104" s="67">
        <v>14</v>
      </c>
      <c r="Y104" s="67"/>
      <c r="Z104" s="66">
        <v>1</v>
      </c>
      <c r="AA104" s="66">
        <v>1</v>
      </c>
      <c r="AB104" s="66">
        <v>1</v>
      </c>
      <c r="AC104" s="66">
        <v>1</v>
      </c>
      <c r="AD104" s="66">
        <v>1</v>
      </c>
      <c r="AE104" s="66">
        <v>1</v>
      </c>
      <c r="AF104" s="66">
        <v>1</v>
      </c>
      <c r="AG104" s="66">
        <v>1</v>
      </c>
      <c r="AH104" s="66">
        <v>1</v>
      </c>
      <c r="AI104" s="66">
        <v>1</v>
      </c>
      <c r="AJ104" s="67">
        <v>14</v>
      </c>
      <c r="AK104" s="67"/>
      <c r="AL104" s="67">
        <v>1</v>
      </c>
      <c r="AM104" s="67">
        <v>1</v>
      </c>
      <c r="AN104" s="67">
        <v>1</v>
      </c>
      <c r="AO104" s="67">
        <v>1</v>
      </c>
      <c r="AP104" s="67">
        <v>1</v>
      </c>
      <c r="AQ104" s="67">
        <v>1</v>
      </c>
      <c r="AR104" s="67">
        <v>14</v>
      </c>
      <c r="AS104" s="67"/>
      <c r="AT104" s="67"/>
      <c r="AU104" s="67"/>
      <c r="AV104" s="67">
        <v>14</v>
      </c>
      <c r="AW104" s="67"/>
    </row>
    <row r="105" spans="1:50" s="62" customFormat="1" ht="15.75" x14ac:dyDescent="0.2">
      <c r="A105" s="118"/>
      <c r="B105" s="64" t="s">
        <v>386</v>
      </c>
      <c r="C105" s="64" t="s">
        <v>603</v>
      </c>
      <c r="D105" s="73" t="s">
        <v>385</v>
      </c>
      <c r="E105" s="73" t="s">
        <v>384</v>
      </c>
      <c r="F105" s="71" t="s">
        <v>361</v>
      </c>
      <c r="G105" s="71" t="s">
        <v>356</v>
      </c>
      <c r="H105" s="71" t="s">
        <v>361</v>
      </c>
      <c r="I105" s="117" t="s">
        <v>243</v>
      </c>
      <c r="J105" s="74"/>
      <c r="K105" s="88"/>
      <c r="L105" s="88"/>
      <c r="M105" s="126"/>
      <c r="N105" s="67">
        <v>14</v>
      </c>
      <c r="O105" s="67"/>
      <c r="P105" s="67">
        <v>1</v>
      </c>
      <c r="Q105" s="66"/>
      <c r="R105" s="67">
        <v>14</v>
      </c>
      <c r="S105" s="67"/>
      <c r="T105" s="67">
        <v>1</v>
      </c>
      <c r="U105" s="67"/>
      <c r="V105" s="67">
        <v>1</v>
      </c>
      <c r="W105" s="67">
        <v>1</v>
      </c>
      <c r="X105" s="67">
        <v>14</v>
      </c>
      <c r="Y105" s="67"/>
      <c r="Z105" s="66">
        <v>1</v>
      </c>
      <c r="AA105" s="66">
        <v>1</v>
      </c>
      <c r="AB105" s="66">
        <v>1</v>
      </c>
      <c r="AC105" s="66">
        <v>1</v>
      </c>
      <c r="AD105" s="66">
        <v>1</v>
      </c>
      <c r="AE105" s="66">
        <v>1</v>
      </c>
      <c r="AF105" s="66">
        <v>1</v>
      </c>
      <c r="AG105" s="66"/>
      <c r="AH105" s="66">
        <v>1</v>
      </c>
      <c r="AI105" s="66">
        <v>1</v>
      </c>
      <c r="AJ105" s="67">
        <v>14</v>
      </c>
      <c r="AK105" s="67"/>
      <c r="AL105" s="67">
        <v>1</v>
      </c>
      <c r="AM105" s="67">
        <v>1</v>
      </c>
      <c r="AN105" s="67">
        <v>1</v>
      </c>
      <c r="AO105" s="67"/>
      <c r="AP105" s="67">
        <v>1</v>
      </c>
      <c r="AQ105" s="67">
        <v>1</v>
      </c>
      <c r="AR105" s="67">
        <v>14</v>
      </c>
      <c r="AS105" s="67"/>
      <c r="AT105" s="67"/>
      <c r="AU105" s="67"/>
      <c r="AV105" s="67">
        <v>14</v>
      </c>
      <c r="AW105" s="67"/>
      <c r="AX105" s="62" t="s">
        <v>506</v>
      </c>
    </row>
    <row r="106" spans="1:50" s="62" customFormat="1" ht="15.75" x14ac:dyDescent="0.2">
      <c r="A106" s="118"/>
      <c r="B106" s="64" t="s">
        <v>386</v>
      </c>
      <c r="C106" s="64" t="s">
        <v>603</v>
      </c>
      <c r="D106" s="73" t="s">
        <v>388</v>
      </c>
      <c r="E106" s="73" t="s">
        <v>387</v>
      </c>
      <c r="F106" s="71" t="s">
        <v>361</v>
      </c>
      <c r="G106" s="71" t="s">
        <v>356</v>
      </c>
      <c r="H106" s="71" t="s">
        <v>361</v>
      </c>
      <c r="I106" s="117" t="s">
        <v>243</v>
      </c>
      <c r="J106" s="74"/>
      <c r="K106" s="158" t="s">
        <v>308</v>
      </c>
      <c r="L106" s="88"/>
      <c r="M106" s="126"/>
      <c r="N106" s="67">
        <v>14</v>
      </c>
      <c r="O106" s="67"/>
      <c r="P106" s="67">
        <v>1</v>
      </c>
      <c r="Q106" s="66">
        <v>1</v>
      </c>
      <c r="R106" s="67">
        <v>14</v>
      </c>
      <c r="S106" s="67"/>
      <c r="T106" s="67">
        <v>1</v>
      </c>
      <c r="U106" s="67">
        <v>1</v>
      </c>
      <c r="V106" s="67">
        <v>1</v>
      </c>
      <c r="W106" s="67">
        <v>1</v>
      </c>
      <c r="X106" s="67">
        <v>14</v>
      </c>
      <c r="Y106" s="67"/>
      <c r="Z106" s="66">
        <v>1</v>
      </c>
      <c r="AA106" s="66">
        <v>1</v>
      </c>
      <c r="AB106" s="66">
        <v>1</v>
      </c>
      <c r="AC106" s="66">
        <v>1</v>
      </c>
      <c r="AD106" s="66">
        <v>1</v>
      </c>
      <c r="AE106" s="66"/>
      <c r="AF106" s="66">
        <v>1</v>
      </c>
      <c r="AG106" s="66"/>
      <c r="AH106" s="66">
        <v>1</v>
      </c>
      <c r="AI106" s="66"/>
      <c r="AJ106" s="67">
        <v>14</v>
      </c>
      <c r="AK106" s="67"/>
      <c r="AL106" s="67">
        <v>1</v>
      </c>
      <c r="AM106" s="67">
        <v>1</v>
      </c>
      <c r="AN106" s="67">
        <v>1</v>
      </c>
      <c r="AO106" s="67">
        <v>1</v>
      </c>
      <c r="AP106" s="67">
        <v>1</v>
      </c>
      <c r="AQ106" s="67"/>
      <c r="AR106" s="67">
        <v>14</v>
      </c>
      <c r="AS106" s="67"/>
      <c r="AT106" s="67"/>
      <c r="AU106" s="67"/>
      <c r="AV106" s="67">
        <v>14</v>
      </c>
      <c r="AW106" s="67"/>
    </row>
    <row r="107" spans="1:50" s="62" customFormat="1" ht="15" x14ac:dyDescent="0.2">
      <c r="A107" s="69"/>
      <c r="B107" s="69" t="s">
        <v>386</v>
      </c>
      <c r="C107" s="69"/>
      <c r="D107" s="69"/>
      <c r="E107" s="69" t="s">
        <v>354</v>
      </c>
      <c r="F107" s="69"/>
      <c r="G107" s="69"/>
      <c r="H107" s="69"/>
      <c r="I107" s="69"/>
      <c r="J107" s="69"/>
      <c r="K107" s="69"/>
      <c r="L107" s="69"/>
      <c r="M107" s="69"/>
      <c r="N107" s="70">
        <f t="shared" ref="N107:V107" si="22">SUM(N104:N106)</f>
        <v>42</v>
      </c>
      <c r="O107" s="70">
        <f t="shared" si="22"/>
        <v>0</v>
      </c>
      <c r="P107" s="70">
        <f t="shared" si="22"/>
        <v>3</v>
      </c>
      <c r="Q107" s="70">
        <f t="shared" si="22"/>
        <v>1</v>
      </c>
      <c r="R107" s="70">
        <f t="shared" si="22"/>
        <v>42</v>
      </c>
      <c r="S107" s="70">
        <f>SUM(S106)</f>
        <v>0</v>
      </c>
      <c r="T107" s="70">
        <f t="shared" si="22"/>
        <v>3</v>
      </c>
      <c r="U107" s="70">
        <f>SUM(U106)</f>
        <v>1</v>
      </c>
      <c r="V107" s="70">
        <f t="shared" si="22"/>
        <v>3</v>
      </c>
      <c r="W107" s="70">
        <f>SUM(W106)</f>
        <v>1</v>
      </c>
      <c r="X107" s="70">
        <f>SUM(X104:X106)</f>
        <v>42</v>
      </c>
      <c r="Y107" s="70">
        <f t="shared" ref="Y107:AE107" si="23">SUM(Y106)</f>
        <v>0</v>
      </c>
      <c r="Z107" s="70">
        <f>SUM(Z104:Z106)</f>
        <v>3</v>
      </c>
      <c r="AA107" s="70">
        <f t="shared" si="23"/>
        <v>1</v>
      </c>
      <c r="AB107" s="70">
        <f>SUM(AB104:AB106)</f>
        <v>3</v>
      </c>
      <c r="AC107" s="70">
        <f t="shared" si="23"/>
        <v>1</v>
      </c>
      <c r="AD107" s="70">
        <f>SUM(AD104:AD106)</f>
        <v>3</v>
      </c>
      <c r="AE107" s="70">
        <f t="shared" si="23"/>
        <v>0</v>
      </c>
      <c r="AF107" s="70">
        <f>SUM(AF104:AF106)</f>
        <v>3</v>
      </c>
      <c r="AG107" s="70">
        <f>SUM(AG106)</f>
        <v>0</v>
      </c>
      <c r="AH107" s="70">
        <f>SUM(AH104:AH106)</f>
        <v>3</v>
      </c>
      <c r="AI107" s="70">
        <f>SUM(AI106)</f>
        <v>0</v>
      </c>
      <c r="AJ107" s="70">
        <f>SUM(AJ104:AJ106)</f>
        <v>42</v>
      </c>
      <c r="AK107" s="70">
        <f t="shared" ref="AK107:AP107" si="24">SUM(AK104:AK106)</f>
        <v>0</v>
      </c>
      <c r="AL107" s="70">
        <f t="shared" si="24"/>
        <v>3</v>
      </c>
      <c r="AM107" s="70">
        <f t="shared" si="24"/>
        <v>3</v>
      </c>
      <c r="AN107" s="70">
        <f t="shared" si="24"/>
        <v>3</v>
      </c>
      <c r="AO107" s="70">
        <f t="shared" si="24"/>
        <v>2</v>
      </c>
      <c r="AP107" s="70">
        <f t="shared" si="24"/>
        <v>3</v>
      </c>
      <c r="AQ107" s="70">
        <f>SUM(AQ106)</f>
        <v>0</v>
      </c>
      <c r="AR107" s="70">
        <f t="shared" ref="AR107:AW107" si="25">SUM(AR104:AR106)</f>
        <v>42</v>
      </c>
      <c r="AS107" s="70">
        <f t="shared" si="25"/>
        <v>0</v>
      </c>
      <c r="AT107" s="70">
        <f t="shared" si="25"/>
        <v>0</v>
      </c>
      <c r="AU107" s="70">
        <f t="shared" si="25"/>
        <v>0</v>
      </c>
      <c r="AV107" s="70">
        <f t="shared" si="25"/>
        <v>42</v>
      </c>
      <c r="AW107" s="70">
        <f t="shared" si="25"/>
        <v>0</v>
      </c>
    </row>
    <row r="108" spans="1:50" x14ac:dyDescent="0.2">
      <c r="A108" s="153"/>
      <c r="B108" s="154"/>
      <c r="C108" s="65"/>
      <c r="E108" s="1"/>
      <c r="F108" s="64"/>
      <c r="G108" s="157"/>
      <c r="H108" s="157"/>
      <c r="I108" s="67"/>
      <c r="J108" s="74"/>
      <c r="K108" s="96"/>
      <c r="Q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50" s="62" customFormat="1" ht="15.75" x14ac:dyDescent="0.2">
      <c r="A109" s="118"/>
      <c r="B109" s="64" t="s">
        <v>335</v>
      </c>
      <c r="C109" s="64" t="s">
        <v>603</v>
      </c>
      <c r="D109" s="73" t="s">
        <v>173</v>
      </c>
      <c r="E109" s="73" t="s">
        <v>174</v>
      </c>
      <c r="F109" s="71" t="s">
        <v>10</v>
      </c>
      <c r="G109" s="71" t="s">
        <v>151</v>
      </c>
      <c r="H109" s="71" t="s">
        <v>363</v>
      </c>
      <c r="I109" s="117" t="s">
        <v>243</v>
      </c>
      <c r="J109" s="74"/>
      <c r="K109" s="88"/>
      <c r="L109" s="88"/>
      <c r="M109" s="126"/>
      <c r="N109" s="67">
        <v>6</v>
      </c>
      <c r="O109" s="67"/>
      <c r="P109" s="67">
        <v>1</v>
      </c>
      <c r="Q109" s="66"/>
      <c r="R109" s="67">
        <v>6</v>
      </c>
      <c r="S109" s="67"/>
      <c r="T109" s="67">
        <v>1</v>
      </c>
      <c r="U109" s="67"/>
      <c r="V109" s="67">
        <v>0</v>
      </c>
      <c r="W109" s="67"/>
      <c r="X109" s="67">
        <v>6</v>
      </c>
      <c r="Y109" s="67"/>
      <c r="Z109" s="66">
        <v>1</v>
      </c>
      <c r="AA109" s="66"/>
      <c r="AB109" s="66">
        <v>0</v>
      </c>
      <c r="AC109" s="66"/>
      <c r="AD109" s="66">
        <v>0</v>
      </c>
      <c r="AE109" s="66"/>
      <c r="AF109" s="66">
        <v>0</v>
      </c>
      <c r="AG109" s="66"/>
      <c r="AH109" s="66">
        <v>0</v>
      </c>
      <c r="AI109" s="66"/>
      <c r="AJ109" s="67">
        <v>0</v>
      </c>
      <c r="AK109" s="67"/>
      <c r="AL109" s="67"/>
      <c r="AM109" s="67"/>
      <c r="AN109" s="67"/>
      <c r="AO109" s="67"/>
      <c r="AP109" s="67">
        <v>0</v>
      </c>
      <c r="AQ109" s="67"/>
      <c r="AR109" s="67"/>
      <c r="AS109" s="67"/>
      <c r="AT109" s="67"/>
      <c r="AU109" s="67"/>
      <c r="AV109" s="67"/>
      <c r="AW109" s="67"/>
    </row>
    <row r="110" spans="1:50" s="62" customFormat="1" ht="15.75" x14ac:dyDescent="0.2">
      <c r="A110" s="118"/>
      <c r="B110" s="64" t="s">
        <v>335</v>
      </c>
      <c r="C110" s="64" t="s">
        <v>603</v>
      </c>
      <c r="D110" s="73" t="s">
        <v>179</v>
      </c>
      <c r="E110" s="73" t="s">
        <v>27</v>
      </c>
      <c r="F110" s="71" t="s">
        <v>128</v>
      </c>
      <c r="G110" s="71" t="s">
        <v>356</v>
      </c>
      <c r="H110" s="71" t="s">
        <v>363</v>
      </c>
      <c r="I110" s="117" t="s">
        <v>243</v>
      </c>
      <c r="J110" s="74"/>
      <c r="K110" s="88" t="s">
        <v>419</v>
      </c>
      <c r="L110" s="88"/>
      <c r="M110" s="126"/>
      <c r="N110" s="67">
        <v>18</v>
      </c>
      <c r="O110" s="67"/>
      <c r="P110" s="67">
        <v>1</v>
      </c>
      <c r="Q110" s="66"/>
      <c r="R110" s="67">
        <v>18</v>
      </c>
      <c r="S110" s="67"/>
      <c r="T110" s="67">
        <v>1</v>
      </c>
      <c r="U110" s="67"/>
      <c r="V110" s="67">
        <v>1</v>
      </c>
      <c r="W110" s="67">
        <v>1</v>
      </c>
      <c r="X110" s="67">
        <v>18</v>
      </c>
      <c r="Y110" s="67"/>
      <c r="Z110" s="66">
        <v>1</v>
      </c>
      <c r="AA110" s="66"/>
      <c r="AB110" s="66">
        <v>1</v>
      </c>
      <c r="AC110" s="66">
        <v>1</v>
      </c>
      <c r="AD110" s="66">
        <v>1</v>
      </c>
      <c r="AE110" s="66">
        <v>1</v>
      </c>
      <c r="AF110" s="66">
        <v>1</v>
      </c>
      <c r="AG110" s="66">
        <v>1</v>
      </c>
      <c r="AH110" s="66">
        <v>1</v>
      </c>
      <c r="AI110" s="66">
        <v>1</v>
      </c>
      <c r="AJ110" s="67">
        <v>18</v>
      </c>
      <c r="AK110" s="67"/>
      <c r="AL110" s="67">
        <v>1</v>
      </c>
      <c r="AM110" s="67">
        <v>1</v>
      </c>
      <c r="AN110" s="67">
        <v>1</v>
      </c>
      <c r="AO110" s="67"/>
      <c r="AP110" s="67">
        <v>1</v>
      </c>
      <c r="AQ110" s="67"/>
      <c r="AR110" s="67"/>
      <c r="AS110" s="67"/>
      <c r="AT110" s="67"/>
      <c r="AU110" s="67"/>
      <c r="AV110" s="67"/>
      <c r="AW110" s="67"/>
    </row>
    <row r="111" spans="1:50" s="62" customFormat="1" ht="15.75" x14ac:dyDescent="0.2">
      <c r="A111" s="118"/>
      <c r="B111" s="64" t="s">
        <v>335</v>
      </c>
      <c r="C111" s="64" t="s">
        <v>603</v>
      </c>
      <c r="D111" s="73" t="s">
        <v>175</v>
      </c>
      <c r="E111" s="73" t="s">
        <v>176</v>
      </c>
      <c r="F111" s="71" t="s">
        <v>126</v>
      </c>
      <c r="G111" s="71" t="s">
        <v>352</v>
      </c>
      <c r="H111" s="71" t="s">
        <v>363</v>
      </c>
      <c r="I111" s="117" t="s">
        <v>243</v>
      </c>
      <c r="J111" s="74"/>
      <c r="K111" s="88"/>
      <c r="L111" s="88"/>
      <c r="M111" s="126"/>
      <c r="N111" s="67">
        <v>24</v>
      </c>
      <c r="O111" s="67"/>
      <c r="P111" s="67">
        <v>1</v>
      </c>
      <c r="Q111" s="66"/>
      <c r="R111" s="67">
        <v>24</v>
      </c>
      <c r="S111" s="67"/>
      <c r="T111" s="67">
        <v>1</v>
      </c>
      <c r="U111" s="67">
        <v>1</v>
      </c>
      <c r="V111" s="67">
        <v>1</v>
      </c>
      <c r="W111" s="67">
        <v>1</v>
      </c>
      <c r="X111" s="67">
        <v>24</v>
      </c>
      <c r="Y111" s="67"/>
      <c r="Z111" s="66">
        <v>2</v>
      </c>
      <c r="AA111" s="66">
        <v>1</v>
      </c>
      <c r="AB111" s="66">
        <v>2</v>
      </c>
      <c r="AC111" s="66">
        <v>1</v>
      </c>
      <c r="AD111" s="66">
        <v>2</v>
      </c>
      <c r="AE111" s="66">
        <v>1</v>
      </c>
      <c r="AF111" s="66">
        <v>2</v>
      </c>
      <c r="AG111" s="66">
        <v>1</v>
      </c>
      <c r="AH111" s="66">
        <v>2</v>
      </c>
      <c r="AI111" s="66">
        <v>1</v>
      </c>
      <c r="AJ111" s="67">
        <v>24</v>
      </c>
      <c r="AK111" s="67"/>
      <c r="AL111" s="67">
        <v>1</v>
      </c>
      <c r="AM111" s="67">
        <v>1</v>
      </c>
      <c r="AN111" s="67">
        <v>1</v>
      </c>
      <c r="AO111" s="67">
        <v>1</v>
      </c>
      <c r="AP111" s="67">
        <v>1</v>
      </c>
      <c r="AQ111" s="67"/>
      <c r="AR111" s="67"/>
      <c r="AS111" s="67"/>
      <c r="AT111" s="67"/>
      <c r="AU111" s="67"/>
      <c r="AV111" s="67"/>
      <c r="AW111" s="67"/>
    </row>
    <row r="112" spans="1:50" s="62" customFormat="1" ht="15.75" x14ac:dyDescent="0.2">
      <c r="A112" s="118"/>
      <c r="B112" s="64" t="s">
        <v>335</v>
      </c>
      <c r="C112" s="64" t="s">
        <v>603</v>
      </c>
      <c r="D112" s="73" t="s">
        <v>177</v>
      </c>
      <c r="E112" s="73" t="s">
        <v>178</v>
      </c>
      <c r="F112" s="71" t="s">
        <v>362</v>
      </c>
      <c r="G112" s="71" t="s">
        <v>356</v>
      </c>
      <c r="H112" s="71" t="s">
        <v>363</v>
      </c>
      <c r="I112" s="117" t="s">
        <v>243</v>
      </c>
      <c r="J112" s="189">
        <v>12950</v>
      </c>
      <c r="K112" s="88" t="s">
        <v>419</v>
      </c>
      <c r="L112" s="88"/>
      <c r="M112" s="126"/>
      <c r="N112" s="67">
        <v>14</v>
      </c>
      <c r="O112" s="67"/>
      <c r="P112" s="67">
        <v>1</v>
      </c>
      <c r="Q112" s="66"/>
      <c r="R112" s="67">
        <v>14</v>
      </c>
      <c r="S112" s="67"/>
      <c r="T112" s="67">
        <v>1</v>
      </c>
      <c r="U112" s="67"/>
      <c r="V112" s="67">
        <v>1</v>
      </c>
      <c r="W112" s="67"/>
      <c r="X112" s="67">
        <v>14</v>
      </c>
      <c r="Y112" s="67"/>
      <c r="Z112" s="66">
        <v>1</v>
      </c>
      <c r="AA112" s="66"/>
      <c r="AB112" s="66">
        <v>1</v>
      </c>
      <c r="AC112" s="66"/>
      <c r="AD112" s="66">
        <v>1</v>
      </c>
      <c r="AE112" s="66">
        <v>1</v>
      </c>
      <c r="AF112" s="66">
        <v>1</v>
      </c>
      <c r="AG112" s="66">
        <v>1</v>
      </c>
      <c r="AH112" s="66">
        <v>1</v>
      </c>
      <c r="AI112" s="66">
        <v>1</v>
      </c>
      <c r="AJ112" s="67">
        <v>14</v>
      </c>
      <c r="AK112" s="67"/>
      <c r="AL112" s="67">
        <v>1</v>
      </c>
      <c r="AM112" s="67">
        <v>1</v>
      </c>
      <c r="AN112" s="67">
        <v>1</v>
      </c>
      <c r="AO112" s="67"/>
      <c r="AP112" s="67">
        <v>1</v>
      </c>
      <c r="AQ112" s="67"/>
      <c r="AR112" s="67"/>
      <c r="AS112" s="67"/>
      <c r="AT112" s="67"/>
      <c r="AU112" s="67"/>
      <c r="AV112" s="67"/>
      <c r="AW112" s="67"/>
    </row>
    <row r="113" spans="1:50" s="137" customFormat="1" ht="15" x14ac:dyDescent="0.2">
      <c r="A113" s="140"/>
      <c r="B113" s="140" t="s">
        <v>335</v>
      </c>
      <c r="C113" s="140"/>
      <c r="D113" s="140"/>
      <c r="E113" s="140" t="s">
        <v>354</v>
      </c>
      <c r="F113" s="140"/>
      <c r="G113" s="140"/>
      <c r="H113" s="140"/>
      <c r="I113" s="69"/>
      <c r="J113" s="69"/>
      <c r="K113" s="69"/>
      <c r="L113" s="69"/>
      <c r="M113" s="69"/>
      <c r="N113" s="145">
        <f>SUM(N109:N112)</f>
        <v>62</v>
      </c>
      <c r="O113" s="145">
        <f t="shared" ref="O113:AW113" si="26">SUM(O109:O112)</f>
        <v>0</v>
      </c>
      <c r="P113" s="145">
        <f t="shared" si="26"/>
        <v>4</v>
      </c>
      <c r="Q113" s="145">
        <f t="shared" si="26"/>
        <v>0</v>
      </c>
      <c r="R113" s="145">
        <f>SUM(R109:R112)</f>
        <v>62</v>
      </c>
      <c r="S113" s="145">
        <f t="shared" si="26"/>
        <v>0</v>
      </c>
      <c r="T113" s="145">
        <f t="shared" si="26"/>
        <v>4</v>
      </c>
      <c r="U113" s="145">
        <f t="shared" si="26"/>
        <v>1</v>
      </c>
      <c r="V113" s="145">
        <f t="shared" si="26"/>
        <v>3</v>
      </c>
      <c r="W113" s="145">
        <f t="shared" si="26"/>
        <v>2</v>
      </c>
      <c r="X113" s="145">
        <f>SUM(X109:X112)</f>
        <v>62</v>
      </c>
      <c r="Y113" s="145">
        <f t="shared" si="26"/>
        <v>0</v>
      </c>
      <c r="Z113" s="145">
        <f t="shared" si="26"/>
        <v>5</v>
      </c>
      <c r="AA113" s="145">
        <f t="shared" si="26"/>
        <v>1</v>
      </c>
      <c r="AB113" s="145">
        <f t="shared" si="26"/>
        <v>4</v>
      </c>
      <c r="AC113" s="145">
        <f t="shared" si="26"/>
        <v>2</v>
      </c>
      <c r="AD113" s="145">
        <f t="shared" si="26"/>
        <v>4</v>
      </c>
      <c r="AE113" s="145">
        <f t="shared" si="26"/>
        <v>3</v>
      </c>
      <c r="AF113" s="145">
        <f>SUM(AF109:AF112)</f>
        <v>4</v>
      </c>
      <c r="AG113" s="145">
        <f t="shared" si="26"/>
        <v>3</v>
      </c>
      <c r="AH113" s="145">
        <f t="shared" si="26"/>
        <v>4</v>
      </c>
      <c r="AI113" s="145">
        <f t="shared" si="26"/>
        <v>3</v>
      </c>
      <c r="AJ113" s="145">
        <f>SUM(AJ109:AJ112)</f>
        <v>56</v>
      </c>
      <c r="AK113" s="145">
        <f t="shared" si="26"/>
        <v>0</v>
      </c>
      <c r="AL113" s="145">
        <f t="shared" si="26"/>
        <v>3</v>
      </c>
      <c r="AM113" s="145">
        <f t="shared" si="26"/>
        <v>3</v>
      </c>
      <c r="AN113" s="145">
        <f t="shared" si="26"/>
        <v>3</v>
      </c>
      <c r="AO113" s="145">
        <f t="shared" si="26"/>
        <v>1</v>
      </c>
      <c r="AP113" s="145">
        <f t="shared" si="26"/>
        <v>3</v>
      </c>
      <c r="AQ113" s="145">
        <f t="shared" si="26"/>
        <v>0</v>
      </c>
      <c r="AR113" s="145">
        <f t="shared" si="26"/>
        <v>0</v>
      </c>
      <c r="AS113" s="145">
        <f t="shared" si="26"/>
        <v>0</v>
      </c>
      <c r="AT113" s="145">
        <f t="shared" si="26"/>
        <v>0</v>
      </c>
      <c r="AU113" s="145">
        <f t="shared" si="26"/>
        <v>0</v>
      </c>
      <c r="AV113" s="145">
        <f t="shared" si="26"/>
        <v>0</v>
      </c>
      <c r="AW113" s="145">
        <f t="shared" si="26"/>
        <v>0</v>
      </c>
    </row>
    <row r="114" spans="1:50" s="137" customFormat="1" x14ac:dyDescent="0.2">
      <c r="A114" s="146"/>
      <c r="B114" s="135"/>
      <c r="C114" s="147"/>
      <c r="D114" s="136"/>
      <c r="E114" s="136"/>
      <c r="F114" s="135"/>
      <c r="G114" s="148"/>
      <c r="H114" s="148"/>
      <c r="I114" s="138"/>
      <c r="J114" s="142"/>
      <c r="K114" s="144"/>
      <c r="L114" s="144"/>
      <c r="M114" s="142"/>
      <c r="N114" s="138"/>
      <c r="O114" s="138"/>
      <c r="P114" s="138"/>
      <c r="Q114" s="139"/>
      <c r="R114" s="138"/>
      <c r="S114" s="138"/>
      <c r="T114" s="138"/>
      <c r="U114" s="138"/>
      <c r="V114" s="138"/>
      <c r="W114" s="138"/>
      <c r="X114" s="138"/>
      <c r="Y114" s="138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8"/>
      <c r="AK114" s="138"/>
      <c r="AL114" s="138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8"/>
      <c r="AW114" s="138"/>
    </row>
    <row r="115" spans="1:50" s="62" customFormat="1" ht="15.75" x14ac:dyDescent="0.2">
      <c r="A115" s="118"/>
      <c r="B115" s="64" t="s">
        <v>343</v>
      </c>
      <c r="C115" s="64" t="s">
        <v>603</v>
      </c>
      <c r="D115" s="73" t="s">
        <v>306</v>
      </c>
      <c r="E115" s="73" t="s">
        <v>509</v>
      </c>
      <c r="F115" s="71" t="s">
        <v>128</v>
      </c>
      <c r="G115" s="71" t="s">
        <v>356</v>
      </c>
      <c r="H115" s="71" t="s">
        <v>363</v>
      </c>
      <c r="I115" s="117" t="s">
        <v>243</v>
      </c>
      <c r="J115" s="74"/>
      <c r="K115" s="88"/>
      <c r="L115" s="88"/>
      <c r="M115" s="126"/>
      <c r="N115" s="67">
        <v>18</v>
      </c>
      <c r="O115" s="67"/>
      <c r="P115" s="67">
        <v>1</v>
      </c>
      <c r="Q115" s="66"/>
      <c r="R115" s="67">
        <v>18</v>
      </c>
      <c r="S115" s="67"/>
      <c r="T115" s="67">
        <v>1</v>
      </c>
      <c r="U115" s="67">
        <v>1</v>
      </c>
      <c r="V115" s="67">
        <v>1</v>
      </c>
      <c r="W115" s="67">
        <v>1</v>
      </c>
      <c r="X115" s="67">
        <v>18</v>
      </c>
      <c r="Y115" s="67"/>
      <c r="Z115" s="66">
        <v>1</v>
      </c>
      <c r="AA115" s="66">
        <v>1</v>
      </c>
      <c r="AB115" s="66">
        <v>1</v>
      </c>
      <c r="AC115" s="66">
        <v>1</v>
      </c>
      <c r="AD115" s="66">
        <v>1</v>
      </c>
      <c r="AE115" s="66">
        <v>1</v>
      </c>
      <c r="AF115" s="66">
        <v>1</v>
      </c>
      <c r="AG115" s="66">
        <v>1</v>
      </c>
      <c r="AH115" s="66">
        <v>1</v>
      </c>
      <c r="AI115" s="66">
        <v>1</v>
      </c>
      <c r="AJ115" s="67">
        <v>18</v>
      </c>
      <c r="AK115" s="67"/>
      <c r="AL115" s="67">
        <v>1</v>
      </c>
      <c r="AM115" s="67">
        <v>1</v>
      </c>
      <c r="AN115" s="67">
        <v>1</v>
      </c>
      <c r="AO115" s="67">
        <v>1</v>
      </c>
      <c r="AP115" s="67">
        <v>1</v>
      </c>
      <c r="AQ115" s="67">
        <v>1</v>
      </c>
      <c r="AR115" s="67"/>
      <c r="AS115" s="67"/>
      <c r="AT115" s="67"/>
      <c r="AU115" s="67"/>
      <c r="AV115" s="67"/>
      <c r="AW115" s="67"/>
    </row>
    <row r="116" spans="1:50" s="137" customFormat="1" ht="15" x14ac:dyDescent="0.2">
      <c r="A116" s="140"/>
      <c r="B116" s="140" t="s">
        <v>343</v>
      </c>
      <c r="C116" s="140"/>
      <c r="D116" s="140"/>
      <c r="E116" s="140" t="s">
        <v>354</v>
      </c>
      <c r="F116" s="140"/>
      <c r="G116" s="140"/>
      <c r="H116" s="140"/>
      <c r="I116" s="69"/>
      <c r="J116" s="69"/>
      <c r="K116" s="69"/>
      <c r="L116" s="69"/>
      <c r="M116" s="69"/>
      <c r="N116" s="145">
        <f t="shared" ref="N116:AI116" si="27">SUM(N115:N115)</f>
        <v>18</v>
      </c>
      <c r="O116" s="145">
        <f t="shared" si="27"/>
        <v>0</v>
      </c>
      <c r="P116" s="145">
        <f t="shared" si="27"/>
        <v>1</v>
      </c>
      <c r="Q116" s="145">
        <f t="shared" si="27"/>
        <v>0</v>
      </c>
      <c r="R116" s="145">
        <f>SUM(R115:R115)</f>
        <v>18</v>
      </c>
      <c r="S116" s="145">
        <f t="shared" si="27"/>
        <v>0</v>
      </c>
      <c r="T116" s="145">
        <f t="shared" si="27"/>
        <v>1</v>
      </c>
      <c r="U116" s="145">
        <f t="shared" si="27"/>
        <v>1</v>
      </c>
      <c r="V116" s="145">
        <f t="shared" si="27"/>
        <v>1</v>
      </c>
      <c r="W116" s="145">
        <f t="shared" si="27"/>
        <v>1</v>
      </c>
      <c r="X116" s="145">
        <f>SUM(X115:X115)</f>
        <v>18</v>
      </c>
      <c r="Y116" s="145">
        <f t="shared" si="27"/>
        <v>0</v>
      </c>
      <c r="Z116" s="145">
        <f t="shared" si="27"/>
        <v>1</v>
      </c>
      <c r="AA116" s="145">
        <f t="shared" si="27"/>
        <v>1</v>
      </c>
      <c r="AB116" s="145">
        <f t="shared" si="27"/>
        <v>1</v>
      </c>
      <c r="AC116" s="145">
        <f t="shared" si="27"/>
        <v>1</v>
      </c>
      <c r="AD116" s="145">
        <f t="shared" si="27"/>
        <v>1</v>
      </c>
      <c r="AE116" s="145">
        <f t="shared" si="27"/>
        <v>1</v>
      </c>
      <c r="AF116" s="145">
        <f>SUM(AF115:AF115)</f>
        <v>1</v>
      </c>
      <c r="AG116" s="145">
        <f t="shared" si="27"/>
        <v>1</v>
      </c>
      <c r="AH116" s="145">
        <f t="shared" si="27"/>
        <v>1</v>
      </c>
      <c r="AI116" s="145">
        <f t="shared" si="27"/>
        <v>1</v>
      </c>
      <c r="AJ116" s="145">
        <f>SUM(AJ115:AJ115)</f>
        <v>18</v>
      </c>
      <c r="AK116" s="145">
        <f t="shared" ref="AK116:AW116" si="28">SUM(AK115:AK115)</f>
        <v>0</v>
      </c>
      <c r="AL116" s="145">
        <f t="shared" si="28"/>
        <v>1</v>
      </c>
      <c r="AM116" s="145">
        <f t="shared" si="28"/>
        <v>1</v>
      </c>
      <c r="AN116" s="145">
        <f t="shared" si="28"/>
        <v>1</v>
      </c>
      <c r="AO116" s="145">
        <f t="shared" si="28"/>
        <v>1</v>
      </c>
      <c r="AP116" s="145">
        <f t="shared" si="28"/>
        <v>1</v>
      </c>
      <c r="AQ116" s="145">
        <f t="shared" si="28"/>
        <v>1</v>
      </c>
      <c r="AR116" s="145">
        <f t="shared" si="28"/>
        <v>0</v>
      </c>
      <c r="AS116" s="145">
        <f t="shared" si="28"/>
        <v>0</v>
      </c>
      <c r="AT116" s="145">
        <f t="shared" si="28"/>
        <v>0</v>
      </c>
      <c r="AU116" s="145">
        <f t="shared" si="28"/>
        <v>0</v>
      </c>
      <c r="AV116" s="145">
        <f t="shared" si="28"/>
        <v>0</v>
      </c>
      <c r="AW116" s="145">
        <f t="shared" si="28"/>
        <v>0</v>
      </c>
    </row>
    <row r="117" spans="1:50" s="137" customFormat="1" x14ac:dyDescent="0.2">
      <c r="A117" s="146"/>
      <c r="B117" s="135"/>
      <c r="C117" s="147"/>
      <c r="D117" s="136"/>
      <c r="E117" s="136"/>
      <c r="F117" s="135"/>
      <c r="G117" s="148"/>
      <c r="H117" s="148"/>
      <c r="I117" s="138"/>
      <c r="J117" s="142"/>
      <c r="K117" s="144"/>
      <c r="L117" s="144"/>
      <c r="M117" s="142"/>
      <c r="N117" s="138"/>
      <c r="O117" s="138"/>
      <c r="P117" s="138"/>
      <c r="Q117" s="139"/>
      <c r="R117" s="138"/>
      <c r="S117" s="138"/>
      <c r="T117" s="138"/>
      <c r="U117" s="138"/>
      <c r="V117" s="138"/>
      <c r="W117" s="138"/>
      <c r="X117" s="138"/>
      <c r="Y117" s="138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8"/>
      <c r="AK117" s="138"/>
      <c r="AL117" s="138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8"/>
      <c r="AW117" s="138"/>
    </row>
    <row r="118" spans="1:50" s="62" customFormat="1" ht="15.75" x14ac:dyDescent="0.2">
      <c r="A118" s="118"/>
      <c r="B118" s="64" t="s">
        <v>321</v>
      </c>
      <c r="C118" s="64" t="s">
        <v>603</v>
      </c>
      <c r="D118" s="73" t="s">
        <v>39</v>
      </c>
      <c r="E118" s="73" t="s">
        <v>40</v>
      </c>
      <c r="F118" s="71" t="s">
        <v>360</v>
      </c>
      <c r="G118" s="71" t="s">
        <v>356</v>
      </c>
      <c r="H118" s="71" t="s">
        <v>363</v>
      </c>
      <c r="I118" s="117" t="s">
        <v>243</v>
      </c>
      <c r="J118" s="74"/>
      <c r="K118" s="88" t="s">
        <v>419</v>
      </c>
      <c r="L118" s="88"/>
      <c r="M118" s="126"/>
      <c r="N118" s="67">
        <v>14</v>
      </c>
      <c r="O118" s="67"/>
      <c r="P118" s="67">
        <v>1</v>
      </c>
      <c r="Q118" s="66">
        <v>6</v>
      </c>
      <c r="R118" s="67">
        <v>14</v>
      </c>
      <c r="S118" s="67"/>
      <c r="T118" s="67">
        <v>1</v>
      </c>
      <c r="U118" s="67"/>
      <c r="V118" s="67">
        <v>1</v>
      </c>
      <c r="W118" s="67">
        <v>1</v>
      </c>
      <c r="X118" s="67">
        <v>14</v>
      </c>
      <c r="Y118" s="67"/>
      <c r="Z118" s="66">
        <v>1</v>
      </c>
      <c r="AA118" s="66"/>
      <c r="AB118" s="66">
        <v>1</v>
      </c>
      <c r="AC118" s="66">
        <v>1</v>
      </c>
      <c r="AD118" s="66">
        <v>1</v>
      </c>
      <c r="AE118" s="66">
        <v>1</v>
      </c>
      <c r="AF118" s="66">
        <v>1</v>
      </c>
      <c r="AG118" s="66">
        <v>1</v>
      </c>
      <c r="AH118" s="66">
        <v>1</v>
      </c>
      <c r="AI118" s="66">
        <v>1</v>
      </c>
      <c r="AJ118" s="67">
        <v>14</v>
      </c>
      <c r="AK118" s="67"/>
      <c r="AL118" s="67">
        <v>1</v>
      </c>
      <c r="AM118" s="67">
        <v>1</v>
      </c>
      <c r="AN118" s="67">
        <v>1</v>
      </c>
      <c r="AO118" s="67"/>
      <c r="AP118" s="67">
        <v>1</v>
      </c>
      <c r="AQ118" s="67">
        <v>1</v>
      </c>
      <c r="AR118" s="67">
        <v>14</v>
      </c>
      <c r="AS118" s="67"/>
      <c r="AT118" s="67"/>
      <c r="AU118" s="67"/>
      <c r="AV118" s="67">
        <v>14</v>
      </c>
      <c r="AW118" s="67"/>
    </row>
    <row r="119" spans="1:50" s="137" customFormat="1" ht="15" x14ac:dyDescent="0.2">
      <c r="A119" s="140"/>
      <c r="B119" s="140" t="s">
        <v>321</v>
      </c>
      <c r="C119" s="140"/>
      <c r="D119" s="140"/>
      <c r="E119" s="140" t="s">
        <v>354</v>
      </c>
      <c r="F119" s="140"/>
      <c r="G119" s="140"/>
      <c r="H119" s="140"/>
      <c r="I119" s="69"/>
      <c r="J119" s="69"/>
      <c r="K119" s="69"/>
      <c r="L119" s="69"/>
      <c r="M119" s="69"/>
      <c r="N119" s="145">
        <f t="shared" ref="N119:AI119" si="29">SUM(N118:N118)</f>
        <v>14</v>
      </c>
      <c r="O119" s="145">
        <f t="shared" si="29"/>
        <v>0</v>
      </c>
      <c r="P119" s="145">
        <f t="shared" si="29"/>
        <v>1</v>
      </c>
      <c r="Q119" s="145">
        <f t="shared" si="29"/>
        <v>6</v>
      </c>
      <c r="R119" s="145">
        <f>SUM(R118:R118)</f>
        <v>14</v>
      </c>
      <c r="S119" s="145">
        <f t="shared" si="29"/>
        <v>0</v>
      </c>
      <c r="T119" s="145">
        <f t="shared" si="29"/>
        <v>1</v>
      </c>
      <c r="U119" s="145">
        <f t="shared" si="29"/>
        <v>0</v>
      </c>
      <c r="V119" s="145">
        <f t="shared" si="29"/>
        <v>1</v>
      </c>
      <c r="W119" s="145">
        <f t="shared" si="29"/>
        <v>1</v>
      </c>
      <c r="X119" s="145">
        <f>SUM(X118:X118)</f>
        <v>14</v>
      </c>
      <c r="Y119" s="145">
        <f t="shared" si="29"/>
        <v>0</v>
      </c>
      <c r="Z119" s="145">
        <f t="shared" si="29"/>
        <v>1</v>
      </c>
      <c r="AA119" s="145">
        <f t="shared" si="29"/>
        <v>0</v>
      </c>
      <c r="AB119" s="145">
        <f t="shared" si="29"/>
        <v>1</v>
      </c>
      <c r="AC119" s="145">
        <f t="shared" si="29"/>
        <v>1</v>
      </c>
      <c r="AD119" s="145">
        <f t="shared" si="29"/>
        <v>1</v>
      </c>
      <c r="AE119" s="145">
        <f t="shared" si="29"/>
        <v>1</v>
      </c>
      <c r="AF119" s="145">
        <f>SUM(AF118:AF118)</f>
        <v>1</v>
      </c>
      <c r="AG119" s="145">
        <f t="shared" si="29"/>
        <v>1</v>
      </c>
      <c r="AH119" s="145">
        <f t="shared" si="29"/>
        <v>1</v>
      </c>
      <c r="AI119" s="145">
        <f t="shared" si="29"/>
        <v>1</v>
      </c>
      <c r="AJ119" s="145">
        <f>SUM(AJ118:AJ118)</f>
        <v>14</v>
      </c>
      <c r="AK119" s="145">
        <f t="shared" ref="AK119:AW119" si="30">SUM(AK118:AK118)</f>
        <v>0</v>
      </c>
      <c r="AL119" s="145">
        <f t="shared" si="30"/>
        <v>1</v>
      </c>
      <c r="AM119" s="145">
        <f t="shared" si="30"/>
        <v>1</v>
      </c>
      <c r="AN119" s="145">
        <f t="shared" si="30"/>
        <v>1</v>
      </c>
      <c r="AO119" s="145">
        <f t="shared" si="30"/>
        <v>0</v>
      </c>
      <c r="AP119" s="145">
        <f t="shared" si="30"/>
        <v>1</v>
      </c>
      <c r="AQ119" s="145">
        <f t="shared" si="30"/>
        <v>1</v>
      </c>
      <c r="AR119" s="145">
        <f t="shared" si="30"/>
        <v>14</v>
      </c>
      <c r="AS119" s="145">
        <f t="shared" si="30"/>
        <v>0</v>
      </c>
      <c r="AT119" s="145">
        <f t="shared" si="30"/>
        <v>0</v>
      </c>
      <c r="AU119" s="145">
        <f t="shared" si="30"/>
        <v>0</v>
      </c>
      <c r="AV119" s="145">
        <f t="shared" si="30"/>
        <v>14</v>
      </c>
      <c r="AW119" s="145">
        <f t="shared" si="30"/>
        <v>0</v>
      </c>
    </row>
    <row r="120" spans="1:50" s="137" customFormat="1" x14ac:dyDescent="0.2">
      <c r="A120" s="149"/>
      <c r="B120" s="148"/>
      <c r="C120" s="143"/>
      <c r="D120" s="136"/>
      <c r="E120" s="136"/>
      <c r="F120" s="150"/>
      <c r="G120" s="148"/>
      <c r="H120" s="148"/>
      <c r="I120" s="138"/>
      <c r="J120" s="142"/>
      <c r="K120" s="152"/>
      <c r="L120" s="152"/>
      <c r="M120" s="142"/>
      <c r="N120" s="138"/>
      <c r="O120" s="138"/>
      <c r="P120" s="138"/>
      <c r="Q120" s="139"/>
      <c r="R120" s="138"/>
      <c r="S120" s="138"/>
      <c r="T120" s="138"/>
      <c r="U120" s="138"/>
      <c r="V120" s="138"/>
      <c r="W120" s="138"/>
      <c r="X120" s="138"/>
      <c r="Y120" s="138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8"/>
      <c r="AK120" s="138"/>
      <c r="AL120" s="138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38"/>
      <c r="AW120" s="138"/>
    </row>
    <row r="121" spans="1:50" s="137" customFormat="1" x14ac:dyDescent="0.2">
      <c r="A121" s="146"/>
      <c r="B121" s="135" t="s">
        <v>348</v>
      </c>
      <c r="C121" s="64" t="s">
        <v>603</v>
      </c>
      <c r="D121" s="136" t="s">
        <v>59</v>
      </c>
      <c r="E121" s="136" t="s">
        <v>89</v>
      </c>
      <c r="F121" s="135" t="s">
        <v>125</v>
      </c>
      <c r="G121" s="148" t="s">
        <v>151</v>
      </c>
      <c r="H121" s="148" t="s">
        <v>363</v>
      </c>
      <c r="I121" s="138" t="s">
        <v>449</v>
      </c>
      <c r="J121" s="142"/>
      <c r="K121" s="144"/>
      <c r="L121" s="144"/>
      <c r="M121" s="142"/>
      <c r="N121" s="138">
        <v>6</v>
      </c>
      <c r="O121" s="138"/>
      <c r="P121" s="138">
        <v>1</v>
      </c>
      <c r="Q121" s="139"/>
      <c r="R121" s="138">
        <v>6</v>
      </c>
      <c r="S121" s="138"/>
      <c r="T121" s="67">
        <v>0</v>
      </c>
      <c r="U121" s="67"/>
      <c r="V121" s="67">
        <v>1</v>
      </c>
      <c r="W121" s="138"/>
      <c r="X121" s="138">
        <v>6</v>
      </c>
      <c r="Y121" s="138"/>
      <c r="Z121" s="66">
        <v>0</v>
      </c>
      <c r="AA121" s="66"/>
      <c r="AB121" s="66">
        <v>1</v>
      </c>
      <c r="AC121" s="66"/>
      <c r="AD121" s="66">
        <v>1</v>
      </c>
      <c r="AE121" s="139">
        <v>1</v>
      </c>
      <c r="AF121" s="66">
        <v>1</v>
      </c>
      <c r="AG121" s="139">
        <v>1</v>
      </c>
      <c r="AH121" s="66">
        <v>1</v>
      </c>
      <c r="AI121" s="139"/>
      <c r="AJ121" s="138">
        <v>0</v>
      </c>
      <c r="AK121" s="138"/>
      <c r="AL121" s="138"/>
      <c r="AM121" s="138"/>
      <c r="AN121" s="138"/>
      <c r="AO121" s="138"/>
      <c r="AP121" s="138">
        <v>0</v>
      </c>
      <c r="AQ121" s="138"/>
      <c r="AR121" s="138"/>
      <c r="AS121" s="138"/>
      <c r="AT121" s="138"/>
      <c r="AU121" s="138"/>
      <c r="AV121" s="138"/>
      <c r="AW121" s="138"/>
      <c r="AX121" s="137" t="s">
        <v>450</v>
      </c>
    </row>
    <row r="122" spans="1:50" s="137" customFormat="1" x14ac:dyDescent="0.2">
      <c r="A122" s="146"/>
      <c r="B122" s="135" t="s">
        <v>348</v>
      </c>
      <c r="C122" s="64" t="s">
        <v>603</v>
      </c>
      <c r="D122" s="136" t="s">
        <v>60</v>
      </c>
      <c r="E122" s="136" t="s">
        <v>61</v>
      </c>
      <c r="F122" s="135" t="s">
        <v>407</v>
      </c>
      <c r="G122" s="148" t="s">
        <v>356</v>
      </c>
      <c r="H122" s="148" t="s">
        <v>363</v>
      </c>
      <c r="I122" s="138" t="s">
        <v>243</v>
      </c>
      <c r="J122" s="142"/>
      <c r="K122" s="144" t="s">
        <v>419</v>
      </c>
      <c r="L122" s="144"/>
      <c r="M122" s="142"/>
      <c r="N122" s="138">
        <v>14</v>
      </c>
      <c r="O122" s="138"/>
      <c r="P122" s="138">
        <v>1</v>
      </c>
      <c r="Q122" s="139">
        <v>1</v>
      </c>
      <c r="R122" s="138">
        <v>14</v>
      </c>
      <c r="S122" s="138"/>
      <c r="T122" s="67">
        <v>1</v>
      </c>
      <c r="U122" s="67">
        <v>1</v>
      </c>
      <c r="V122" s="67">
        <v>1</v>
      </c>
      <c r="W122" s="138">
        <v>1</v>
      </c>
      <c r="X122" s="138">
        <v>14</v>
      </c>
      <c r="Y122" s="138"/>
      <c r="Z122" s="66">
        <v>1</v>
      </c>
      <c r="AA122" s="66"/>
      <c r="AB122" s="66">
        <v>1</v>
      </c>
      <c r="AC122" s="66">
        <v>1</v>
      </c>
      <c r="AD122" s="66">
        <v>1</v>
      </c>
      <c r="AE122" s="139"/>
      <c r="AF122" s="66">
        <v>1</v>
      </c>
      <c r="AG122" s="139"/>
      <c r="AH122" s="66">
        <v>1</v>
      </c>
      <c r="AI122" s="139">
        <v>1</v>
      </c>
      <c r="AJ122" s="138">
        <v>14</v>
      </c>
      <c r="AK122" s="138"/>
      <c r="AL122" s="138">
        <v>1</v>
      </c>
      <c r="AM122" s="138"/>
      <c r="AN122" s="138">
        <v>1</v>
      </c>
      <c r="AO122" s="138"/>
      <c r="AP122" s="138">
        <v>1</v>
      </c>
      <c r="AQ122" s="138">
        <v>1</v>
      </c>
      <c r="AR122" s="138"/>
      <c r="AS122" s="138"/>
      <c r="AT122" s="138"/>
      <c r="AU122" s="138"/>
      <c r="AV122" s="138"/>
      <c r="AW122" s="138"/>
    </row>
    <row r="123" spans="1:50" s="137" customFormat="1" ht="15" x14ac:dyDescent="0.2">
      <c r="A123" s="69"/>
      <c r="B123" s="69" t="s">
        <v>348</v>
      </c>
      <c r="C123" s="69"/>
      <c r="D123" s="69"/>
      <c r="E123" s="69" t="s">
        <v>354</v>
      </c>
      <c r="F123" s="69"/>
      <c r="G123" s="69"/>
      <c r="H123" s="69"/>
      <c r="I123" s="69"/>
      <c r="J123" s="69"/>
      <c r="K123" s="69"/>
      <c r="L123" s="69"/>
      <c r="M123" s="69"/>
      <c r="N123" s="70">
        <f>SUM(N121:N122)</f>
        <v>20</v>
      </c>
      <c r="O123" s="70">
        <f t="shared" ref="O123:AW123" si="31">SUM(O121:O122)</f>
        <v>0</v>
      </c>
      <c r="P123" s="70">
        <f t="shared" si="31"/>
        <v>2</v>
      </c>
      <c r="Q123" s="70">
        <f t="shared" si="31"/>
        <v>1</v>
      </c>
      <c r="R123" s="70">
        <f t="shared" si="31"/>
        <v>20</v>
      </c>
      <c r="S123" s="70">
        <f t="shared" si="31"/>
        <v>0</v>
      </c>
      <c r="T123" s="70">
        <f t="shared" si="31"/>
        <v>1</v>
      </c>
      <c r="U123" s="70">
        <f t="shared" si="31"/>
        <v>1</v>
      </c>
      <c r="V123" s="70">
        <f t="shared" si="31"/>
        <v>2</v>
      </c>
      <c r="W123" s="70">
        <f t="shared" si="31"/>
        <v>1</v>
      </c>
      <c r="X123" s="70">
        <f t="shared" si="31"/>
        <v>20</v>
      </c>
      <c r="Y123" s="70">
        <f t="shared" si="31"/>
        <v>0</v>
      </c>
      <c r="Z123" s="70">
        <f t="shared" si="31"/>
        <v>1</v>
      </c>
      <c r="AA123" s="70">
        <f t="shared" si="31"/>
        <v>0</v>
      </c>
      <c r="AB123" s="70">
        <f t="shared" si="31"/>
        <v>2</v>
      </c>
      <c r="AC123" s="70">
        <f t="shared" si="31"/>
        <v>1</v>
      </c>
      <c r="AD123" s="70">
        <f t="shared" si="31"/>
        <v>2</v>
      </c>
      <c r="AE123" s="70">
        <f t="shared" si="31"/>
        <v>1</v>
      </c>
      <c r="AF123" s="70">
        <f t="shared" si="31"/>
        <v>2</v>
      </c>
      <c r="AG123" s="70">
        <f t="shared" si="31"/>
        <v>1</v>
      </c>
      <c r="AH123" s="70">
        <f t="shared" si="31"/>
        <v>2</v>
      </c>
      <c r="AI123" s="70">
        <f t="shared" si="31"/>
        <v>1</v>
      </c>
      <c r="AJ123" s="70">
        <f t="shared" si="31"/>
        <v>14</v>
      </c>
      <c r="AK123" s="70">
        <f t="shared" si="31"/>
        <v>0</v>
      </c>
      <c r="AL123" s="70">
        <f t="shared" si="31"/>
        <v>1</v>
      </c>
      <c r="AM123" s="70">
        <f t="shared" si="31"/>
        <v>0</v>
      </c>
      <c r="AN123" s="70">
        <f t="shared" si="31"/>
        <v>1</v>
      </c>
      <c r="AO123" s="70">
        <f t="shared" si="31"/>
        <v>0</v>
      </c>
      <c r="AP123" s="70">
        <f t="shared" si="31"/>
        <v>1</v>
      </c>
      <c r="AQ123" s="70">
        <f t="shared" si="31"/>
        <v>1</v>
      </c>
      <c r="AR123" s="70">
        <f t="shared" si="31"/>
        <v>0</v>
      </c>
      <c r="AS123" s="70">
        <f t="shared" si="31"/>
        <v>0</v>
      </c>
      <c r="AT123" s="70">
        <f t="shared" si="31"/>
        <v>0</v>
      </c>
      <c r="AU123" s="70">
        <f t="shared" si="31"/>
        <v>0</v>
      </c>
      <c r="AV123" s="70">
        <f t="shared" si="31"/>
        <v>0</v>
      </c>
      <c r="AW123" s="70">
        <f t="shared" si="31"/>
        <v>0</v>
      </c>
    </row>
    <row r="124" spans="1:50" s="137" customFormat="1" ht="15" x14ac:dyDescent="0.2">
      <c r="A124" s="30"/>
      <c r="B124" s="30"/>
      <c r="C124" s="30"/>
      <c r="D124" s="30"/>
      <c r="E124" s="30"/>
      <c r="F124" s="30"/>
      <c r="G124" s="30"/>
      <c r="H124" s="30"/>
      <c r="I124" s="138"/>
      <c r="J124" s="142"/>
      <c r="K124" s="152"/>
      <c r="L124" s="152"/>
      <c r="M124" s="142"/>
      <c r="N124" s="138"/>
      <c r="O124" s="138"/>
      <c r="P124" s="138"/>
      <c r="Q124" s="139"/>
      <c r="R124" s="138"/>
      <c r="S124" s="138"/>
      <c r="T124" s="138"/>
      <c r="U124" s="138"/>
      <c r="V124" s="138"/>
      <c r="W124" s="138"/>
      <c r="X124" s="138"/>
      <c r="Y124" s="138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8"/>
      <c r="AK124" s="138"/>
      <c r="AL124" s="138"/>
      <c r="AM124" s="138"/>
      <c r="AN124" s="138"/>
      <c r="AO124" s="138"/>
      <c r="AP124" s="138"/>
      <c r="AQ124" s="138"/>
      <c r="AR124" s="138"/>
      <c r="AS124" s="138"/>
      <c r="AT124" s="138"/>
      <c r="AU124" s="138"/>
      <c r="AV124" s="138"/>
      <c r="AW124" s="138"/>
    </row>
    <row r="125" spans="1:50" s="137" customFormat="1" x14ac:dyDescent="0.2">
      <c r="A125" s="146"/>
      <c r="B125" s="135" t="s">
        <v>322</v>
      </c>
      <c r="C125" s="64" t="s">
        <v>603</v>
      </c>
      <c r="D125" s="136">
        <v>4264331</v>
      </c>
      <c r="E125" s="136" t="s">
        <v>380</v>
      </c>
      <c r="F125" s="135" t="s">
        <v>361</v>
      </c>
      <c r="G125" s="148" t="s">
        <v>356</v>
      </c>
      <c r="H125" s="148" t="s">
        <v>361</v>
      </c>
      <c r="I125" s="138" t="s">
        <v>243</v>
      </c>
      <c r="J125" s="142"/>
      <c r="K125" s="144"/>
      <c r="L125" s="144"/>
      <c r="M125" s="142"/>
      <c r="N125" s="138">
        <v>14</v>
      </c>
      <c r="O125" s="138"/>
      <c r="P125" s="138">
        <v>1</v>
      </c>
      <c r="Q125" s="139"/>
      <c r="R125" s="138">
        <v>14</v>
      </c>
      <c r="S125" s="138"/>
      <c r="T125" s="67">
        <v>1</v>
      </c>
      <c r="U125" s="67"/>
      <c r="V125" s="67">
        <v>1</v>
      </c>
      <c r="W125" s="138"/>
      <c r="X125" s="138">
        <v>14</v>
      </c>
      <c r="Y125" s="138"/>
      <c r="Z125" s="66">
        <v>1</v>
      </c>
      <c r="AA125" s="66"/>
      <c r="AB125" s="66">
        <v>1</v>
      </c>
      <c r="AC125" s="66"/>
      <c r="AD125" s="66">
        <v>1</v>
      </c>
      <c r="AE125" s="139">
        <v>1</v>
      </c>
      <c r="AF125" s="66">
        <v>1</v>
      </c>
      <c r="AG125" s="139">
        <v>1</v>
      </c>
      <c r="AH125" s="66">
        <v>1</v>
      </c>
      <c r="AI125" s="139">
        <v>1</v>
      </c>
      <c r="AJ125" s="138">
        <v>14</v>
      </c>
      <c r="AK125" s="138"/>
      <c r="AL125" s="138">
        <v>1</v>
      </c>
      <c r="AM125" s="138">
        <v>1</v>
      </c>
      <c r="AN125" s="138">
        <v>1</v>
      </c>
      <c r="AO125" s="138"/>
      <c r="AP125" s="138">
        <v>1</v>
      </c>
      <c r="AQ125" s="138"/>
      <c r="AR125" s="138">
        <v>14</v>
      </c>
      <c r="AS125" s="138"/>
      <c r="AT125" s="138"/>
      <c r="AU125" s="138"/>
      <c r="AV125" s="138">
        <v>14</v>
      </c>
      <c r="AW125" s="138"/>
    </row>
    <row r="126" spans="1:50" s="137" customFormat="1" x14ac:dyDescent="0.2">
      <c r="A126" s="146"/>
      <c r="B126" s="135" t="s">
        <v>322</v>
      </c>
      <c r="C126" s="64" t="s">
        <v>603</v>
      </c>
      <c r="D126" s="136" t="s">
        <v>43</v>
      </c>
      <c r="E126" s="136" t="s">
        <v>44</v>
      </c>
      <c r="F126" s="135" t="s">
        <v>128</v>
      </c>
      <c r="G126" s="148" t="s">
        <v>352</v>
      </c>
      <c r="H126" s="148" t="s">
        <v>363</v>
      </c>
      <c r="I126" s="138" t="s">
        <v>243</v>
      </c>
      <c r="J126" s="190">
        <v>15496</v>
      </c>
      <c r="K126" s="144"/>
      <c r="L126" s="144"/>
      <c r="M126" s="142"/>
      <c r="N126" s="138">
        <v>24</v>
      </c>
      <c r="O126" s="138"/>
      <c r="P126" s="138">
        <v>1</v>
      </c>
      <c r="Q126" s="139"/>
      <c r="R126" s="138">
        <v>24</v>
      </c>
      <c r="S126" s="138"/>
      <c r="T126" s="67">
        <v>1</v>
      </c>
      <c r="U126" s="67"/>
      <c r="V126" s="67">
        <v>1</v>
      </c>
      <c r="W126" s="138"/>
      <c r="X126" s="138">
        <v>24</v>
      </c>
      <c r="Y126" s="138"/>
      <c r="Z126" s="66">
        <v>2</v>
      </c>
      <c r="AA126" s="66"/>
      <c r="AB126" s="66">
        <v>2</v>
      </c>
      <c r="AC126" s="66"/>
      <c r="AD126" s="66">
        <v>2</v>
      </c>
      <c r="AE126" s="139">
        <v>1</v>
      </c>
      <c r="AF126" s="66">
        <v>2</v>
      </c>
      <c r="AG126" s="139">
        <v>1</v>
      </c>
      <c r="AH126" s="66">
        <v>2</v>
      </c>
      <c r="AI126" s="139">
        <v>1</v>
      </c>
      <c r="AJ126" s="138">
        <v>24</v>
      </c>
      <c r="AK126" s="138"/>
      <c r="AL126" s="138">
        <v>1</v>
      </c>
      <c r="AM126" s="138">
        <v>1</v>
      </c>
      <c r="AN126" s="138">
        <v>1</v>
      </c>
      <c r="AO126" s="138"/>
      <c r="AP126" s="138">
        <v>1</v>
      </c>
      <c r="AQ126" s="138"/>
      <c r="AR126" s="138"/>
      <c r="AS126" s="138"/>
      <c r="AT126" s="138"/>
      <c r="AU126" s="138"/>
      <c r="AV126" s="138"/>
      <c r="AW126" s="138"/>
    </row>
    <row r="127" spans="1:50" s="137" customFormat="1" x14ac:dyDescent="0.2">
      <c r="A127" s="146"/>
      <c r="B127" s="135" t="s">
        <v>322</v>
      </c>
      <c r="C127" s="64" t="s">
        <v>603</v>
      </c>
      <c r="D127" s="136" t="s">
        <v>359</v>
      </c>
      <c r="E127" s="136" t="s">
        <v>358</v>
      </c>
      <c r="F127" s="135" t="s">
        <v>357</v>
      </c>
      <c r="G127" s="148" t="s">
        <v>356</v>
      </c>
      <c r="H127" s="148" t="s">
        <v>357</v>
      </c>
      <c r="I127" s="138" t="s">
        <v>243</v>
      </c>
      <c r="J127" s="142"/>
      <c r="K127" s="144"/>
      <c r="L127" s="144"/>
      <c r="M127" s="142"/>
      <c r="N127" s="138">
        <v>14</v>
      </c>
      <c r="O127" s="138"/>
      <c r="P127" s="138">
        <v>1</v>
      </c>
      <c r="Q127" s="139"/>
      <c r="R127" s="138">
        <v>14</v>
      </c>
      <c r="S127" s="138"/>
      <c r="T127" s="67">
        <v>1</v>
      </c>
      <c r="U127" s="67"/>
      <c r="V127" s="67">
        <v>1</v>
      </c>
      <c r="W127" s="138"/>
      <c r="X127" s="138">
        <v>14</v>
      </c>
      <c r="Y127" s="138"/>
      <c r="Z127" s="66">
        <v>1</v>
      </c>
      <c r="AA127" s="66"/>
      <c r="AB127" s="66">
        <v>1</v>
      </c>
      <c r="AC127" s="66"/>
      <c r="AD127" s="66">
        <v>1</v>
      </c>
      <c r="AE127" s="139">
        <v>1</v>
      </c>
      <c r="AF127" s="66">
        <v>1</v>
      </c>
      <c r="AG127" s="139">
        <v>1</v>
      </c>
      <c r="AH127" s="66">
        <v>1</v>
      </c>
      <c r="AI127" s="139">
        <v>1</v>
      </c>
      <c r="AJ127" s="138">
        <v>14</v>
      </c>
      <c r="AK127" s="138"/>
      <c r="AL127" s="138">
        <v>1</v>
      </c>
      <c r="AM127" s="138">
        <v>1</v>
      </c>
      <c r="AN127" s="138">
        <v>1</v>
      </c>
      <c r="AO127" s="138"/>
      <c r="AP127" s="138">
        <v>1</v>
      </c>
      <c r="AQ127" s="138"/>
      <c r="AR127" s="138">
        <v>14</v>
      </c>
      <c r="AS127" s="138"/>
      <c r="AT127" s="138"/>
      <c r="AU127" s="138"/>
      <c r="AV127" s="138">
        <v>14</v>
      </c>
      <c r="AW127" s="138"/>
    </row>
    <row r="128" spans="1:50" s="137" customFormat="1" ht="15" x14ac:dyDescent="0.2">
      <c r="A128" s="140"/>
      <c r="B128" s="140" t="s">
        <v>322</v>
      </c>
      <c r="C128" s="140"/>
      <c r="D128" s="140"/>
      <c r="E128" s="140" t="s">
        <v>354</v>
      </c>
      <c r="F128" s="140"/>
      <c r="G128" s="140"/>
      <c r="H128" s="140"/>
      <c r="I128" s="69"/>
      <c r="J128" s="69"/>
      <c r="K128" s="69"/>
      <c r="L128" s="69"/>
      <c r="M128" s="69"/>
      <c r="N128" s="145">
        <f>SUM(N125:N127)</f>
        <v>52</v>
      </c>
      <c r="O128" s="145">
        <f t="shared" ref="O128:AW128" si="32">SUM(O125:O127)</f>
        <v>0</v>
      </c>
      <c r="P128" s="145">
        <f t="shared" si="32"/>
        <v>3</v>
      </c>
      <c r="Q128" s="145">
        <f t="shared" si="32"/>
        <v>0</v>
      </c>
      <c r="R128" s="145">
        <f t="shared" si="32"/>
        <v>52</v>
      </c>
      <c r="S128" s="145">
        <f t="shared" si="32"/>
        <v>0</v>
      </c>
      <c r="T128" s="145">
        <f t="shared" si="32"/>
        <v>3</v>
      </c>
      <c r="U128" s="145">
        <f t="shared" si="32"/>
        <v>0</v>
      </c>
      <c r="V128" s="145">
        <f t="shared" si="32"/>
        <v>3</v>
      </c>
      <c r="W128" s="145">
        <f t="shared" si="32"/>
        <v>0</v>
      </c>
      <c r="X128" s="145">
        <f t="shared" si="32"/>
        <v>52</v>
      </c>
      <c r="Y128" s="145">
        <f t="shared" si="32"/>
        <v>0</v>
      </c>
      <c r="Z128" s="145">
        <f t="shared" si="32"/>
        <v>4</v>
      </c>
      <c r="AA128" s="145">
        <f t="shared" si="32"/>
        <v>0</v>
      </c>
      <c r="AB128" s="145">
        <f t="shared" si="32"/>
        <v>4</v>
      </c>
      <c r="AC128" s="145">
        <f t="shared" si="32"/>
        <v>0</v>
      </c>
      <c r="AD128" s="145">
        <f t="shared" si="32"/>
        <v>4</v>
      </c>
      <c r="AE128" s="145">
        <f t="shared" si="32"/>
        <v>3</v>
      </c>
      <c r="AF128" s="145">
        <f>SUM(AF125:AF127)</f>
        <v>4</v>
      </c>
      <c r="AG128" s="145">
        <f t="shared" si="32"/>
        <v>3</v>
      </c>
      <c r="AH128" s="145">
        <f t="shared" si="32"/>
        <v>4</v>
      </c>
      <c r="AI128" s="145">
        <f t="shared" si="32"/>
        <v>3</v>
      </c>
      <c r="AJ128" s="145">
        <f t="shared" si="32"/>
        <v>52</v>
      </c>
      <c r="AK128" s="145">
        <f t="shared" si="32"/>
        <v>0</v>
      </c>
      <c r="AL128" s="145">
        <f t="shared" si="32"/>
        <v>3</v>
      </c>
      <c r="AM128" s="145">
        <f t="shared" si="32"/>
        <v>3</v>
      </c>
      <c r="AN128" s="145">
        <f t="shared" si="32"/>
        <v>3</v>
      </c>
      <c r="AO128" s="145">
        <f t="shared" si="32"/>
        <v>0</v>
      </c>
      <c r="AP128" s="145">
        <f t="shared" si="32"/>
        <v>3</v>
      </c>
      <c r="AQ128" s="145">
        <f t="shared" si="32"/>
        <v>0</v>
      </c>
      <c r="AR128" s="145">
        <f t="shared" si="32"/>
        <v>28</v>
      </c>
      <c r="AS128" s="145">
        <f t="shared" si="32"/>
        <v>0</v>
      </c>
      <c r="AT128" s="145">
        <f t="shared" si="32"/>
        <v>0</v>
      </c>
      <c r="AU128" s="145">
        <f t="shared" si="32"/>
        <v>0</v>
      </c>
      <c r="AV128" s="145">
        <f t="shared" si="32"/>
        <v>28</v>
      </c>
      <c r="AW128" s="145">
        <f t="shared" si="32"/>
        <v>0</v>
      </c>
    </row>
    <row r="129" spans="1:51" s="137" customFormat="1" x14ac:dyDescent="0.2">
      <c r="A129" s="149"/>
      <c r="B129" s="148"/>
      <c r="C129" s="143"/>
      <c r="D129" s="136"/>
      <c r="E129" s="136"/>
      <c r="F129" s="148"/>
      <c r="G129" s="148"/>
      <c r="H129" s="148"/>
      <c r="I129" s="138"/>
      <c r="J129" s="151"/>
      <c r="K129" s="152"/>
      <c r="L129" s="152"/>
      <c r="M129" s="142"/>
      <c r="N129" s="138"/>
      <c r="O129" s="138"/>
      <c r="P129" s="138"/>
      <c r="Q129" s="139"/>
      <c r="R129" s="138"/>
      <c r="S129" s="138"/>
      <c r="T129" s="138"/>
      <c r="U129" s="138"/>
      <c r="V129" s="138"/>
      <c r="W129" s="138"/>
      <c r="X129" s="138"/>
      <c r="Y129" s="138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8"/>
      <c r="AK129" s="138"/>
      <c r="AL129" s="138"/>
      <c r="AM129" s="138"/>
      <c r="AN129" s="138"/>
      <c r="AO129" s="138"/>
      <c r="AP129" s="138"/>
      <c r="AQ129" s="138"/>
      <c r="AR129" s="138"/>
      <c r="AS129" s="138"/>
      <c r="AT129" s="138"/>
      <c r="AU129" s="138"/>
      <c r="AV129" s="138"/>
      <c r="AW129" s="138"/>
    </row>
    <row r="130" spans="1:51" s="137" customFormat="1" x14ac:dyDescent="0.2">
      <c r="A130" s="146"/>
      <c r="B130" s="135" t="s">
        <v>325</v>
      </c>
      <c r="C130" s="64" t="s">
        <v>603</v>
      </c>
      <c r="D130" s="136" t="s">
        <v>249</v>
      </c>
      <c r="E130" s="136" t="s">
        <v>75</v>
      </c>
      <c r="F130" s="135" t="s">
        <v>128</v>
      </c>
      <c r="G130" s="148" t="s">
        <v>352</v>
      </c>
      <c r="H130" s="148" t="s">
        <v>363</v>
      </c>
      <c r="I130" s="138" t="s">
        <v>243</v>
      </c>
      <c r="J130" s="142"/>
      <c r="K130" s="144"/>
      <c r="L130" s="144"/>
      <c r="M130" s="142"/>
      <c r="N130" s="138">
        <v>24</v>
      </c>
      <c r="O130" s="138"/>
      <c r="P130" s="138">
        <v>1</v>
      </c>
      <c r="Q130" s="139">
        <v>1</v>
      </c>
      <c r="R130" s="138">
        <v>24</v>
      </c>
      <c r="S130" s="138"/>
      <c r="T130" s="67">
        <v>1</v>
      </c>
      <c r="U130" s="67">
        <v>1</v>
      </c>
      <c r="V130" s="67">
        <v>1</v>
      </c>
      <c r="W130" s="138">
        <v>1</v>
      </c>
      <c r="X130" s="138">
        <v>24</v>
      </c>
      <c r="Y130" s="138"/>
      <c r="Z130" s="66">
        <v>2</v>
      </c>
      <c r="AA130" s="66">
        <v>1</v>
      </c>
      <c r="AB130" s="66">
        <v>2</v>
      </c>
      <c r="AC130" s="66">
        <v>1</v>
      </c>
      <c r="AD130" s="66">
        <v>2</v>
      </c>
      <c r="AE130" s="139">
        <v>1</v>
      </c>
      <c r="AF130" s="66">
        <v>2</v>
      </c>
      <c r="AG130" s="139">
        <v>1</v>
      </c>
      <c r="AH130" s="66">
        <v>2</v>
      </c>
      <c r="AI130" s="139">
        <v>1</v>
      </c>
      <c r="AJ130" s="138">
        <v>24</v>
      </c>
      <c r="AK130" s="138"/>
      <c r="AL130" s="138">
        <v>1</v>
      </c>
      <c r="AM130" s="138"/>
      <c r="AN130" s="138">
        <v>1</v>
      </c>
      <c r="AO130" s="138">
        <v>1</v>
      </c>
      <c r="AP130" s="138">
        <v>1</v>
      </c>
      <c r="AQ130" s="138"/>
      <c r="AR130" s="138"/>
      <c r="AS130" s="138"/>
      <c r="AT130" s="138"/>
      <c r="AU130" s="138"/>
      <c r="AV130" s="138"/>
      <c r="AW130" s="138"/>
    </row>
    <row r="131" spans="1:51" s="137" customFormat="1" x14ac:dyDescent="0.2">
      <c r="A131" s="146"/>
      <c r="B131" s="135" t="s">
        <v>325</v>
      </c>
      <c r="C131" s="64" t="s">
        <v>603</v>
      </c>
      <c r="D131" s="136" t="s">
        <v>247</v>
      </c>
      <c r="E131" s="136" t="s">
        <v>248</v>
      </c>
      <c r="F131" s="135" t="s">
        <v>129</v>
      </c>
      <c r="G131" s="148" t="s">
        <v>356</v>
      </c>
      <c r="H131" s="148" t="s">
        <v>363</v>
      </c>
      <c r="I131" s="138" t="s">
        <v>243</v>
      </c>
      <c r="J131" s="142"/>
      <c r="K131" s="144"/>
      <c r="L131" s="144"/>
      <c r="M131" s="142"/>
      <c r="N131" s="138">
        <v>18</v>
      </c>
      <c r="O131" s="138"/>
      <c r="P131" s="138">
        <v>1</v>
      </c>
      <c r="Q131" s="139">
        <v>1</v>
      </c>
      <c r="R131" s="138">
        <v>18</v>
      </c>
      <c r="S131" s="138"/>
      <c r="T131" s="67">
        <v>1</v>
      </c>
      <c r="U131" s="67">
        <v>1</v>
      </c>
      <c r="V131" s="67">
        <v>1</v>
      </c>
      <c r="W131" s="138">
        <v>1</v>
      </c>
      <c r="X131" s="138">
        <v>18</v>
      </c>
      <c r="Y131" s="138"/>
      <c r="Z131" s="66">
        <v>1</v>
      </c>
      <c r="AA131" s="66">
        <v>1</v>
      </c>
      <c r="AB131" s="66">
        <v>1</v>
      </c>
      <c r="AC131" s="66">
        <v>1</v>
      </c>
      <c r="AD131" s="66">
        <v>1</v>
      </c>
      <c r="AE131" s="139"/>
      <c r="AF131" s="66">
        <v>1</v>
      </c>
      <c r="AG131" s="139"/>
      <c r="AH131" s="66">
        <v>1</v>
      </c>
      <c r="AI131" s="139"/>
      <c r="AJ131" s="138">
        <v>18</v>
      </c>
      <c r="AK131" s="138"/>
      <c r="AL131" s="67">
        <v>1</v>
      </c>
      <c r="AM131" s="67"/>
      <c r="AN131" s="67">
        <v>1</v>
      </c>
      <c r="AO131" s="138">
        <v>1</v>
      </c>
      <c r="AP131" s="138">
        <v>1</v>
      </c>
      <c r="AQ131" s="138"/>
      <c r="AR131" s="138"/>
      <c r="AS131" s="138"/>
      <c r="AT131" s="138"/>
      <c r="AU131" s="138"/>
      <c r="AV131" s="138"/>
      <c r="AW131" s="138"/>
    </row>
    <row r="132" spans="1:51" s="137" customFormat="1" x14ac:dyDescent="0.2">
      <c r="A132" s="146" t="s">
        <v>30</v>
      </c>
      <c r="B132" s="141" t="s">
        <v>325</v>
      </c>
      <c r="C132" s="64" t="s">
        <v>603</v>
      </c>
      <c r="D132" s="136" t="s">
        <v>185</v>
      </c>
      <c r="E132" s="136" t="s">
        <v>186</v>
      </c>
      <c r="F132" s="141" t="s">
        <v>126</v>
      </c>
      <c r="G132" s="148" t="s">
        <v>242</v>
      </c>
      <c r="H132" s="148" t="s">
        <v>363</v>
      </c>
      <c r="I132" s="138" t="s">
        <v>243</v>
      </c>
      <c r="J132" s="190">
        <v>14634</v>
      </c>
      <c r="K132" s="144"/>
      <c r="L132" s="144"/>
      <c r="M132" s="142"/>
      <c r="N132" s="138">
        <v>24</v>
      </c>
      <c r="O132" s="138"/>
      <c r="P132" s="138">
        <v>1</v>
      </c>
      <c r="Q132" s="139"/>
      <c r="R132" s="138">
        <v>24</v>
      </c>
      <c r="S132" s="138"/>
      <c r="T132" s="67">
        <v>1</v>
      </c>
      <c r="U132" s="67">
        <v>1</v>
      </c>
      <c r="V132" s="67">
        <v>1</v>
      </c>
      <c r="W132" s="138">
        <v>1</v>
      </c>
      <c r="X132" s="138">
        <v>24</v>
      </c>
      <c r="Y132" s="138"/>
      <c r="Z132" s="66">
        <v>2</v>
      </c>
      <c r="AA132" s="66">
        <v>1</v>
      </c>
      <c r="AB132" s="66">
        <v>2</v>
      </c>
      <c r="AC132" s="66">
        <v>1</v>
      </c>
      <c r="AD132" s="66">
        <v>2</v>
      </c>
      <c r="AE132" s="139">
        <v>1</v>
      </c>
      <c r="AF132" s="66">
        <v>2</v>
      </c>
      <c r="AG132" s="139">
        <v>1</v>
      </c>
      <c r="AH132" s="66">
        <v>2</v>
      </c>
      <c r="AI132" s="139">
        <v>1</v>
      </c>
      <c r="AJ132" s="138">
        <v>24</v>
      </c>
      <c r="AK132" s="138"/>
      <c r="AL132" s="138">
        <v>1</v>
      </c>
      <c r="AM132" s="138"/>
      <c r="AN132" s="138">
        <v>1</v>
      </c>
      <c r="AO132" s="138">
        <v>1</v>
      </c>
      <c r="AP132" s="138">
        <v>1</v>
      </c>
      <c r="AQ132" s="138"/>
      <c r="AR132" s="138"/>
      <c r="AS132" s="138"/>
      <c r="AT132" s="138"/>
      <c r="AU132" s="138"/>
      <c r="AV132" s="138"/>
      <c r="AW132" s="138"/>
    </row>
    <row r="133" spans="1:51" s="137" customFormat="1" ht="15" x14ac:dyDescent="0.2">
      <c r="A133" s="140"/>
      <c r="B133" s="140" t="s">
        <v>325</v>
      </c>
      <c r="C133" s="140"/>
      <c r="D133" s="140"/>
      <c r="E133" s="140" t="s">
        <v>354</v>
      </c>
      <c r="F133" s="140"/>
      <c r="G133" s="140"/>
      <c r="H133" s="140"/>
      <c r="I133" s="140"/>
      <c r="J133" s="140"/>
      <c r="K133" s="140"/>
      <c r="L133" s="140"/>
      <c r="M133" s="140"/>
      <c r="N133" s="145">
        <f>SUM(N130:N132)</f>
        <v>66</v>
      </c>
      <c r="O133" s="145">
        <f t="shared" ref="O133:AW133" si="33">SUM(O130:O132)</f>
        <v>0</v>
      </c>
      <c r="P133" s="145">
        <f t="shared" si="33"/>
        <v>3</v>
      </c>
      <c r="Q133" s="145">
        <f t="shared" si="33"/>
        <v>2</v>
      </c>
      <c r="R133" s="145">
        <f>SUM(R130:R132)</f>
        <v>66</v>
      </c>
      <c r="S133" s="145">
        <f t="shared" si="33"/>
        <v>0</v>
      </c>
      <c r="T133" s="145">
        <f t="shared" si="33"/>
        <v>3</v>
      </c>
      <c r="U133" s="145">
        <f t="shared" si="33"/>
        <v>3</v>
      </c>
      <c r="V133" s="145">
        <f t="shared" si="33"/>
        <v>3</v>
      </c>
      <c r="W133" s="145">
        <f t="shared" si="33"/>
        <v>3</v>
      </c>
      <c r="X133" s="145">
        <f>SUM(X130:X132)</f>
        <v>66</v>
      </c>
      <c r="Y133" s="145">
        <f t="shared" si="33"/>
        <v>0</v>
      </c>
      <c r="Z133" s="145">
        <f t="shared" si="33"/>
        <v>5</v>
      </c>
      <c r="AA133" s="145">
        <f t="shared" si="33"/>
        <v>3</v>
      </c>
      <c r="AB133" s="145">
        <f t="shared" si="33"/>
        <v>5</v>
      </c>
      <c r="AC133" s="145">
        <f t="shared" si="33"/>
        <v>3</v>
      </c>
      <c r="AD133" s="145">
        <f t="shared" si="33"/>
        <v>5</v>
      </c>
      <c r="AE133" s="145">
        <f t="shared" si="33"/>
        <v>2</v>
      </c>
      <c r="AF133" s="145">
        <f>SUM(AF130:AF132)</f>
        <v>5</v>
      </c>
      <c r="AG133" s="145">
        <f t="shared" si="33"/>
        <v>2</v>
      </c>
      <c r="AH133" s="145">
        <f t="shared" si="33"/>
        <v>5</v>
      </c>
      <c r="AI133" s="145">
        <f t="shared" si="33"/>
        <v>2</v>
      </c>
      <c r="AJ133" s="145">
        <f>SUM(AJ130:AJ132)</f>
        <v>66</v>
      </c>
      <c r="AK133" s="145">
        <f t="shared" si="33"/>
        <v>0</v>
      </c>
      <c r="AL133" s="145">
        <f t="shared" si="33"/>
        <v>3</v>
      </c>
      <c r="AM133" s="145">
        <f t="shared" si="33"/>
        <v>0</v>
      </c>
      <c r="AN133" s="145">
        <f t="shared" si="33"/>
        <v>3</v>
      </c>
      <c r="AO133" s="145">
        <f t="shared" si="33"/>
        <v>3</v>
      </c>
      <c r="AP133" s="145">
        <f t="shared" si="33"/>
        <v>3</v>
      </c>
      <c r="AQ133" s="145">
        <f t="shared" si="33"/>
        <v>0</v>
      </c>
      <c r="AR133" s="145">
        <f t="shared" si="33"/>
        <v>0</v>
      </c>
      <c r="AS133" s="145">
        <f t="shared" si="33"/>
        <v>0</v>
      </c>
      <c r="AT133" s="145">
        <f t="shared" si="33"/>
        <v>0</v>
      </c>
      <c r="AU133" s="145">
        <f t="shared" si="33"/>
        <v>0</v>
      </c>
      <c r="AV133" s="145">
        <f t="shared" si="33"/>
        <v>0</v>
      </c>
      <c r="AW133" s="145">
        <f t="shared" si="33"/>
        <v>0</v>
      </c>
    </row>
    <row r="134" spans="1:51" s="137" customFormat="1" x14ac:dyDescent="0.2">
      <c r="A134" s="146"/>
      <c r="B134" s="141"/>
      <c r="C134" s="147"/>
      <c r="D134" s="136"/>
      <c r="E134" s="136"/>
      <c r="F134" s="141"/>
      <c r="G134" s="148"/>
      <c r="H134" s="148"/>
      <c r="I134" s="138"/>
      <c r="J134" s="142"/>
      <c r="K134" s="144"/>
      <c r="L134" s="144"/>
      <c r="M134" s="142"/>
      <c r="N134" s="138"/>
      <c r="O134" s="138"/>
      <c r="P134" s="138"/>
      <c r="Q134" s="139"/>
      <c r="R134" s="138"/>
      <c r="S134" s="138"/>
      <c r="T134" s="138"/>
      <c r="U134" s="138"/>
      <c r="V134" s="138"/>
      <c r="W134" s="138"/>
      <c r="X134" s="138"/>
      <c r="Y134" s="138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8"/>
      <c r="AV134" s="138"/>
      <c r="AW134" s="138"/>
    </row>
    <row r="135" spans="1:51" ht="15.75" x14ac:dyDescent="0.2">
      <c r="A135" s="153"/>
      <c r="B135" s="154" t="s">
        <v>351</v>
      </c>
      <c r="C135" s="64" t="s">
        <v>603</v>
      </c>
      <c r="D135" s="1" t="s">
        <v>310</v>
      </c>
      <c r="E135" s="1" t="s">
        <v>311</v>
      </c>
      <c r="F135" s="67" t="s">
        <v>438</v>
      </c>
      <c r="G135" s="148" t="s">
        <v>356</v>
      </c>
      <c r="H135" s="148" t="s">
        <v>363</v>
      </c>
      <c r="I135" s="117" t="s">
        <v>243</v>
      </c>
      <c r="J135" s="74"/>
      <c r="K135" s="158" t="s">
        <v>419</v>
      </c>
      <c r="N135" s="11">
        <v>14</v>
      </c>
      <c r="P135" s="11">
        <v>1</v>
      </c>
      <c r="Q135" s="3"/>
      <c r="R135" s="11">
        <v>14</v>
      </c>
      <c r="T135" s="67">
        <v>1</v>
      </c>
      <c r="U135" s="67"/>
      <c r="V135" s="67">
        <v>1</v>
      </c>
      <c r="W135" s="11">
        <v>1</v>
      </c>
      <c r="X135" s="11">
        <v>14</v>
      </c>
      <c r="Z135" s="3">
        <v>1</v>
      </c>
      <c r="AA135" s="3"/>
      <c r="AB135" s="3">
        <v>1</v>
      </c>
      <c r="AC135" s="3">
        <v>1</v>
      </c>
      <c r="AD135" s="3">
        <v>1</v>
      </c>
      <c r="AE135" s="3"/>
      <c r="AF135" s="66">
        <v>1</v>
      </c>
      <c r="AG135" s="3"/>
      <c r="AH135" s="66">
        <v>1</v>
      </c>
      <c r="AI135" s="3">
        <v>1</v>
      </c>
      <c r="AJ135" s="11">
        <v>14</v>
      </c>
      <c r="AL135" s="11">
        <v>1</v>
      </c>
      <c r="AN135" s="11">
        <v>1</v>
      </c>
      <c r="AP135" s="11">
        <v>1</v>
      </c>
      <c r="AX135" s="62" t="s">
        <v>606</v>
      </c>
      <c r="AY135" s="2" t="s">
        <v>511</v>
      </c>
    </row>
    <row r="136" spans="1:51" s="62" customFormat="1" ht="15" x14ac:dyDescent="0.2">
      <c r="A136" s="69"/>
      <c r="B136" s="69" t="s">
        <v>351</v>
      </c>
      <c r="C136" s="69"/>
      <c r="D136" s="69"/>
      <c r="E136" s="69" t="s">
        <v>354</v>
      </c>
      <c r="F136" s="69"/>
      <c r="G136" s="69"/>
      <c r="H136" s="69"/>
      <c r="I136" s="69"/>
      <c r="J136" s="69"/>
      <c r="K136" s="69"/>
      <c r="L136" s="69"/>
      <c r="M136" s="69"/>
      <c r="N136" s="70">
        <f>SUM(N135)</f>
        <v>14</v>
      </c>
      <c r="O136" s="70">
        <f t="shared" ref="O136:AW136" si="34">SUM(O135)</f>
        <v>0</v>
      </c>
      <c r="P136" s="70">
        <f t="shared" si="34"/>
        <v>1</v>
      </c>
      <c r="Q136" s="70">
        <f t="shared" si="34"/>
        <v>0</v>
      </c>
      <c r="R136" s="70">
        <f t="shared" si="34"/>
        <v>14</v>
      </c>
      <c r="S136" s="70">
        <f t="shared" si="34"/>
        <v>0</v>
      </c>
      <c r="T136" s="70">
        <f t="shared" si="34"/>
        <v>1</v>
      </c>
      <c r="U136" s="70">
        <f t="shared" si="34"/>
        <v>0</v>
      </c>
      <c r="V136" s="70">
        <f t="shared" si="34"/>
        <v>1</v>
      </c>
      <c r="W136" s="70">
        <f t="shared" si="34"/>
        <v>1</v>
      </c>
      <c r="X136" s="70">
        <f t="shared" si="34"/>
        <v>14</v>
      </c>
      <c r="Y136" s="70">
        <f t="shared" si="34"/>
        <v>0</v>
      </c>
      <c r="Z136" s="70">
        <f t="shared" si="34"/>
        <v>1</v>
      </c>
      <c r="AA136" s="70">
        <f t="shared" si="34"/>
        <v>0</v>
      </c>
      <c r="AB136" s="70">
        <f t="shared" si="34"/>
        <v>1</v>
      </c>
      <c r="AC136" s="70">
        <f t="shared" si="34"/>
        <v>1</v>
      </c>
      <c r="AD136" s="70">
        <f t="shared" si="34"/>
        <v>1</v>
      </c>
      <c r="AE136" s="70">
        <f t="shared" si="34"/>
        <v>0</v>
      </c>
      <c r="AF136" s="70">
        <f>SUM(AF135)</f>
        <v>1</v>
      </c>
      <c r="AG136" s="70">
        <f t="shared" si="34"/>
        <v>0</v>
      </c>
      <c r="AH136" s="70">
        <f t="shared" si="34"/>
        <v>1</v>
      </c>
      <c r="AI136" s="70">
        <f t="shared" si="34"/>
        <v>1</v>
      </c>
      <c r="AJ136" s="70">
        <f t="shared" si="34"/>
        <v>14</v>
      </c>
      <c r="AK136" s="70">
        <f t="shared" si="34"/>
        <v>0</v>
      </c>
      <c r="AL136" s="70">
        <f t="shared" si="34"/>
        <v>1</v>
      </c>
      <c r="AM136" s="70">
        <f t="shared" si="34"/>
        <v>0</v>
      </c>
      <c r="AN136" s="70">
        <f t="shared" si="34"/>
        <v>1</v>
      </c>
      <c r="AO136" s="70">
        <f t="shared" si="34"/>
        <v>0</v>
      </c>
      <c r="AP136" s="70">
        <f t="shared" si="34"/>
        <v>1</v>
      </c>
      <c r="AQ136" s="70">
        <f t="shared" si="34"/>
        <v>0</v>
      </c>
      <c r="AR136" s="70">
        <f t="shared" si="34"/>
        <v>0</v>
      </c>
      <c r="AS136" s="70">
        <f t="shared" si="34"/>
        <v>0</v>
      </c>
      <c r="AT136" s="70">
        <f t="shared" si="34"/>
        <v>0</v>
      </c>
      <c r="AU136" s="70">
        <f t="shared" si="34"/>
        <v>0</v>
      </c>
      <c r="AV136" s="70">
        <f t="shared" si="34"/>
        <v>0</v>
      </c>
      <c r="AW136" s="70">
        <f t="shared" si="34"/>
        <v>0</v>
      </c>
    </row>
    <row r="137" spans="1:51" s="166" customFormat="1" x14ac:dyDescent="0.2">
      <c r="A137" s="159"/>
      <c r="B137" s="160"/>
      <c r="C137" s="155"/>
      <c r="D137" s="161"/>
      <c r="E137" s="161"/>
      <c r="F137" s="160"/>
      <c r="G137" s="148"/>
      <c r="H137" s="148"/>
      <c r="I137" s="162"/>
      <c r="J137" s="163"/>
      <c r="K137" s="164"/>
      <c r="L137" s="164"/>
      <c r="M137" s="163"/>
      <c r="N137" s="162"/>
      <c r="O137" s="162"/>
      <c r="P137" s="162"/>
      <c r="Q137" s="165"/>
      <c r="R137" s="162"/>
      <c r="S137" s="162"/>
      <c r="T137" s="162"/>
      <c r="U137" s="162"/>
      <c r="V137" s="162"/>
      <c r="W137" s="162"/>
      <c r="X137" s="162"/>
      <c r="Y137" s="162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2"/>
      <c r="AK137" s="162"/>
      <c r="AL137" s="162"/>
      <c r="AM137" s="162"/>
      <c r="AN137" s="162"/>
      <c r="AO137" s="162"/>
      <c r="AP137" s="162"/>
      <c r="AQ137" s="162"/>
      <c r="AR137" s="162"/>
      <c r="AS137" s="162"/>
      <c r="AT137" s="162"/>
      <c r="AU137" s="162"/>
      <c r="AV137" s="162"/>
      <c r="AW137" s="162"/>
    </row>
    <row r="138" spans="1:51" s="62" customFormat="1" x14ac:dyDescent="0.2">
      <c r="A138" s="116"/>
      <c r="B138" s="64" t="s">
        <v>330</v>
      </c>
      <c r="C138" s="64" t="s">
        <v>603</v>
      </c>
      <c r="D138" s="73" t="s">
        <v>46</v>
      </c>
      <c r="E138" s="73" t="s">
        <v>82</v>
      </c>
      <c r="F138" s="64" t="s">
        <v>128</v>
      </c>
      <c r="G138" s="148" t="s">
        <v>356</v>
      </c>
      <c r="H138" s="148" t="s">
        <v>363</v>
      </c>
      <c r="I138" s="67" t="s">
        <v>243</v>
      </c>
      <c r="J138" s="127"/>
      <c r="K138" s="96"/>
      <c r="L138" s="96"/>
      <c r="M138" s="74"/>
      <c r="N138" s="67">
        <v>18</v>
      </c>
      <c r="O138" s="67"/>
      <c r="P138" s="67">
        <v>1</v>
      </c>
      <c r="Q138" s="66"/>
      <c r="R138" s="67">
        <v>18</v>
      </c>
      <c r="S138" s="67"/>
      <c r="T138" s="67">
        <v>1</v>
      </c>
      <c r="U138" s="67">
        <v>1</v>
      </c>
      <c r="V138" s="67">
        <v>1</v>
      </c>
      <c r="W138" s="67">
        <v>1</v>
      </c>
      <c r="X138" s="67">
        <v>18</v>
      </c>
      <c r="Y138" s="67"/>
      <c r="Z138" s="66">
        <v>1</v>
      </c>
      <c r="AA138" s="66">
        <v>1</v>
      </c>
      <c r="AB138" s="66">
        <v>1</v>
      </c>
      <c r="AC138" s="66">
        <v>1</v>
      </c>
      <c r="AD138" s="66">
        <v>1</v>
      </c>
      <c r="AE138" s="66">
        <v>1</v>
      </c>
      <c r="AF138" s="66">
        <v>1</v>
      </c>
      <c r="AG138" s="66">
        <v>1</v>
      </c>
      <c r="AH138" s="66">
        <v>1</v>
      </c>
      <c r="AI138" s="66">
        <v>1</v>
      </c>
      <c r="AJ138" s="67">
        <v>18</v>
      </c>
      <c r="AK138" s="67"/>
      <c r="AL138" s="67">
        <v>1</v>
      </c>
      <c r="AM138" s="67">
        <v>1</v>
      </c>
      <c r="AN138" s="67">
        <v>1</v>
      </c>
      <c r="AO138" s="67"/>
      <c r="AP138" s="67">
        <v>1</v>
      </c>
      <c r="AQ138" s="67">
        <v>1</v>
      </c>
      <c r="AR138" s="67"/>
      <c r="AS138" s="67"/>
      <c r="AT138" s="67"/>
      <c r="AU138" s="67"/>
      <c r="AV138" s="67"/>
      <c r="AW138" s="67"/>
    </row>
    <row r="139" spans="1:51" s="62" customFormat="1" ht="15" x14ac:dyDescent="0.2">
      <c r="A139" s="69"/>
      <c r="B139" s="69" t="s">
        <v>330</v>
      </c>
      <c r="C139" s="69"/>
      <c r="D139" s="69"/>
      <c r="E139" s="69" t="s">
        <v>354</v>
      </c>
      <c r="F139" s="69"/>
      <c r="G139" s="69"/>
      <c r="H139" s="69"/>
      <c r="I139" s="69"/>
      <c r="J139" s="69"/>
      <c r="K139" s="69"/>
      <c r="L139" s="69"/>
      <c r="M139" s="69"/>
      <c r="N139" s="70">
        <f t="shared" ref="N139:AI139" si="35">SUM(N138:N138)</f>
        <v>18</v>
      </c>
      <c r="O139" s="70">
        <f t="shared" si="35"/>
        <v>0</v>
      </c>
      <c r="P139" s="70">
        <f t="shared" si="35"/>
        <v>1</v>
      </c>
      <c r="Q139" s="70">
        <f t="shared" si="35"/>
        <v>0</v>
      </c>
      <c r="R139" s="70">
        <f>SUM(R138:R138)</f>
        <v>18</v>
      </c>
      <c r="S139" s="70">
        <f t="shared" si="35"/>
        <v>0</v>
      </c>
      <c r="T139" s="70">
        <f t="shared" si="35"/>
        <v>1</v>
      </c>
      <c r="U139" s="70">
        <f t="shared" si="35"/>
        <v>1</v>
      </c>
      <c r="V139" s="70">
        <f t="shared" si="35"/>
        <v>1</v>
      </c>
      <c r="W139" s="70">
        <f t="shared" si="35"/>
        <v>1</v>
      </c>
      <c r="X139" s="70">
        <f>SUM(X138:X138)</f>
        <v>18</v>
      </c>
      <c r="Y139" s="70">
        <f t="shared" si="35"/>
        <v>0</v>
      </c>
      <c r="Z139" s="70">
        <f t="shared" si="35"/>
        <v>1</v>
      </c>
      <c r="AA139" s="70">
        <f t="shared" si="35"/>
        <v>1</v>
      </c>
      <c r="AB139" s="70">
        <f t="shared" si="35"/>
        <v>1</v>
      </c>
      <c r="AC139" s="70">
        <f t="shared" si="35"/>
        <v>1</v>
      </c>
      <c r="AD139" s="70">
        <f t="shared" si="35"/>
        <v>1</v>
      </c>
      <c r="AE139" s="70">
        <f t="shared" si="35"/>
        <v>1</v>
      </c>
      <c r="AF139" s="70">
        <f>SUM(AF138:AF138)</f>
        <v>1</v>
      </c>
      <c r="AG139" s="70">
        <f t="shared" si="35"/>
        <v>1</v>
      </c>
      <c r="AH139" s="70">
        <f t="shared" si="35"/>
        <v>1</v>
      </c>
      <c r="AI139" s="70">
        <f t="shared" si="35"/>
        <v>1</v>
      </c>
      <c r="AJ139" s="70">
        <f>SUM(AJ138:AJ138)</f>
        <v>18</v>
      </c>
      <c r="AK139" s="70">
        <f t="shared" ref="AK139:AW139" si="36">SUM(AK138:AK138)</f>
        <v>0</v>
      </c>
      <c r="AL139" s="70">
        <f t="shared" si="36"/>
        <v>1</v>
      </c>
      <c r="AM139" s="70">
        <f t="shared" si="36"/>
        <v>1</v>
      </c>
      <c r="AN139" s="70">
        <f t="shared" si="36"/>
        <v>1</v>
      </c>
      <c r="AO139" s="70">
        <f t="shared" si="36"/>
        <v>0</v>
      </c>
      <c r="AP139" s="70">
        <f t="shared" si="36"/>
        <v>1</v>
      </c>
      <c r="AQ139" s="70">
        <f t="shared" si="36"/>
        <v>1</v>
      </c>
      <c r="AR139" s="70">
        <f t="shared" si="36"/>
        <v>0</v>
      </c>
      <c r="AS139" s="70">
        <f t="shared" si="36"/>
        <v>0</v>
      </c>
      <c r="AT139" s="70">
        <f t="shared" si="36"/>
        <v>0</v>
      </c>
      <c r="AU139" s="70">
        <f t="shared" si="36"/>
        <v>0</v>
      </c>
      <c r="AV139" s="70">
        <f t="shared" si="36"/>
        <v>0</v>
      </c>
      <c r="AW139" s="70">
        <f t="shared" si="36"/>
        <v>0</v>
      </c>
    </row>
    <row r="140" spans="1:51" s="62" customFormat="1" x14ac:dyDescent="0.2">
      <c r="A140" s="116"/>
      <c r="B140" s="64"/>
      <c r="C140" s="65"/>
      <c r="D140" s="73"/>
      <c r="E140" s="73"/>
      <c r="F140" s="64"/>
      <c r="G140" s="71"/>
      <c r="H140" s="71"/>
      <c r="I140" s="67"/>
      <c r="J140" s="127"/>
      <c r="K140" s="96"/>
      <c r="L140" s="96"/>
      <c r="M140" s="74"/>
      <c r="N140" s="67"/>
      <c r="O140" s="67"/>
      <c r="P140" s="67"/>
      <c r="Q140" s="66"/>
      <c r="R140" s="67"/>
      <c r="S140" s="67"/>
      <c r="T140" s="67"/>
      <c r="U140" s="67"/>
      <c r="V140" s="67"/>
      <c r="W140" s="67"/>
      <c r="X140" s="67"/>
      <c r="Y140" s="67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</row>
    <row r="141" spans="1:51" s="62" customFormat="1" ht="15.75" x14ac:dyDescent="0.2">
      <c r="A141" s="75"/>
      <c r="B141" s="71" t="s">
        <v>350</v>
      </c>
      <c r="C141" s="64" t="s">
        <v>603</v>
      </c>
      <c r="D141" s="73" t="s">
        <v>316</v>
      </c>
      <c r="E141" s="73" t="s">
        <v>317</v>
      </c>
      <c r="F141" s="67" t="s">
        <v>438</v>
      </c>
      <c r="G141" s="148" t="s">
        <v>356</v>
      </c>
      <c r="H141" s="148" t="s">
        <v>363</v>
      </c>
      <c r="I141" s="67" t="s">
        <v>243</v>
      </c>
      <c r="J141" s="127"/>
      <c r="K141" s="158" t="s">
        <v>419</v>
      </c>
      <c r="L141" s="114"/>
      <c r="M141" s="115"/>
      <c r="N141" s="67">
        <v>18</v>
      </c>
      <c r="O141" s="105"/>
      <c r="P141" s="67">
        <v>1</v>
      </c>
      <c r="Q141" s="105"/>
      <c r="R141" s="67">
        <v>18</v>
      </c>
      <c r="S141" s="105"/>
      <c r="T141" s="67">
        <v>1</v>
      </c>
      <c r="U141" s="67"/>
      <c r="V141" s="67">
        <v>1</v>
      </c>
      <c r="W141" s="67">
        <v>2</v>
      </c>
      <c r="X141" s="67">
        <v>18</v>
      </c>
      <c r="Y141" s="104"/>
      <c r="Z141" s="66">
        <v>1</v>
      </c>
      <c r="AA141" s="66">
        <v>1</v>
      </c>
      <c r="AB141" s="66">
        <v>1</v>
      </c>
      <c r="AC141" s="66">
        <v>1</v>
      </c>
      <c r="AD141" s="66">
        <v>1</v>
      </c>
      <c r="AE141" s="105"/>
      <c r="AF141" s="66">
        <v>1</v>
      </c>
      <c r="AG141" s="105"/>
      <c r="AH141" s="66">
        <v>1</v>
      </c>
      <c r="AI141" s="105"/>
      <c r="AJ141" s="67">
        <v>18</v>
      </c>
      <c r="AK141" s="105"/>
      <c r="AL141" s="67">
        <v>1</v>
      </c>
      <c r="AM141" s="67">
        <v>1</v>
      </c>
      <c r="AN141" s="67">
        <v>1</v>
      </c>
      <c r="AO141" s="105"/>
      <c r="AP141" s="67">
        <v>1</v>
      </c>
      <c r="AQ141" s="105"/>
      <c r="AR141" s="105"/>
      <c r="AS141" s="105"/>
      <c r="AT141" s="105"/>
      <c r="AU141" s="105"/>
      <c r="AV141" s="105"/>
      <c r="AW141" s="105"/>
      <c r="AX141" s="62" t="s">
        <v>604</v>
      </c>
    </row>
    <row r="142" spans="1:51" s="62" customFormat="1" ht="15" x14ac:dyDescent="0.2">
      <c r="A142" s="69"/>
      <c r="B142" s="69" t="s">
        <v>350</v>
      </c>
      <c r="C142" s="69"/>
      <c r="D142" s="69"/>
      <c r="E142" s="69" t="s">
        <v>354</v>
      </c>
      <c r="F142" s="69"/>
      <c r="G142" s="69"/>
      <c r="H142" s="69"/>
      <c r="I142" s="69"/>
      <c r="J142" s="69"/>
      <c r="K142" s="69"/>
      <c r="L142" s="69"/>
      <c r="M142" s="69"/>
      <c r="N142" s="70">
        <f t="shared" ref="N142:AI142" si="37">SUM(N141:N141)</f>
        <v>18</v>
      </c>
      <c r="O142" s="70">
        <f t="shared" si="37"/>
        <v>0</v>
      </c>
      <c r="P142" s="70">
        <f t="shared" si="37"/>
        <v>1</v>
      </c>
      <c r="Q142" s="70">
        <f t="shared" si="37"/>
        <v>0</v>
      </c>
      <c r="R142" s="70">
        <f>SUM(R141:R141)</f>
        <v>18</v>
      </c>
      <c r="S142" s="70">
        <f t="shared" si="37"/>
        <v>0</v>
      </c>
      <c r="T142" s="70">
        <f t="shared" si="37"/>
        <v>1</v>
      </c>
      <c r="U142" s="70">
        <f t="shared" si="37"/>
        <v>0</v>
      </c>
      <c r="V142" s="70">
        <f t="shared" si="37"/>
        <v>1</v>
      </c>
      <c r="W142" s="70">
        <f t="shared" si="37"/>
        <v>2</v>
      </c>
      <c r="X142" s="70">
        <f>SUM(X141:X141)</f>
        <v>18</v>
      </c>
      <c r="Y142" s="70">
        <f t="shared" si="37"/>
        <v>0</v>
      </c>
      <c r="Z142" s="70">
        <f t="shared" si="37"/>
        <v>1</v>
      </c>
      <c r="AA142" s="70">
        <f t="shared" si="37"/>
        <v>1</v>
      </c>
      <c r="AB142" s="70">
        <f t="shared" si="37"/>
        <v>1</v>
      </c>
      <c r="AC142" s="70">
        <f t="shared" si="37"/>
        <v>1</v>
      </c>
      <c r="AD142" s="70">
        <f t="shared" si="37"/>
        <v>1</v>
      </c>
      <c r="AE142" s="70">
        <f t="shared" si="37"/>
        <v>0</v>
      </c>
      <c r="AF142" s="70">
        <f>SUM(AF141:AF141)</f>
        <v>1</v>
      </c>
      <c r="AG142" s="70">
        <f t="shared" si="37"/>
        <v>0</v>
      </c>
      <c r="AH142" s="70">
        <f t="shared" si="37"/>
        <v>1</v>
      </c>
      <c r="AI142" s="70">
        <f t="shared" si="37"/>
        <v>0</v>
      </c>
      <c r="AJ142" s="70">
        <f>SUM(AJ141:AJ141)</f>
        <v>18</v>
      </c>
      <c r="AK142" s="70">
        <f t="shared" ref="AK142:AW142" si="38">SUM(AK141:AK141)</f>
        <v>0</v>
      </c>
      <c r="AL142" s="70">
        <f t="shared" si="38"/>
        <v>1</v>
      </c>
      <c r="AM142" s="70">
        <f t="shared" si="38"/>
        <v>1</v>
      </c>
      <c r="AN142" s="70">
        <f t="shared" si="38"/>
        <v>1</v>
      </c>
      <c r="AO142" s="70">
        <f t="shared" si="38"/>
        <v>0</v>
      </c>
      <c r="AP142" s="70">
        <f t="shared" si="38"/>
        <v>1</v>
      </c>
      <c r="AQ142" s="70">
        <f t="shared" si="38"/>
        <v>0</v>
      </c>
      <c r="AR142" s="70">
        <f t="shared" si="38"/>
        <v>0</v>
      </c>
      <c r="AS142" s="70">
        <f t="shared" si="38"/>
        <v>0</v>
      </c>
      <c r="AT142" s="70">
        <f t="shared" si="38"/>
        <v>0</v>
      </c>
      <c r="AU142" s="70">
        <f t="shared" si="38"/>
        <v>0</v>
      </c>
      <c r="AV142" s="70">
        <f t="shared" si="38"/>
        <v>0</v>
      </c>
      <c r="AW142" s="70">
        <f t="shared" si="38"/>
        <v>0</v>
      </c>
    </row>
    <row r="143" spans="1:51" s="62" customFormat="1" ht="15" x14ac:dyDescent="0.2">
      <c r="A143" s="75"/>
      <c r="B143" s="71"/>
      <c r="C143" s="67"/>
      <c r="D143" s="73"/>
      <c r="E143" s="73"/>
      <c r="F143" s="105"/>
      <c r="G143" s="71"/>
      <c r="H143" s="71"/>
      <c r="I143" s="67"/>
      <c r="J143" s="127"/>
      <c r="K143" s="114"/>
      <c r="L143" s="114"/>
      <c r="M143" s="11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4"/>
      <c r="Z143" s="104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  <c r="AR143" s="105"/>
      <c r="AS143" s="105"/>
      <c r="AT143" s="105"/>
      <c r="AU143" s="105"/>
      <c r="AV143" s="105"/>
      <c r="AW143" s="105"/>
    </row>
    <row r="144" spans="1:51" s="62" customFormat="1" x14ac:dyDescent="0.2">
      <c r="A144" s="120"/>
      <c r="B144" s="71" t="s">
        <v>345</v>
      </c>
      <c r="C144" s="64" t="s">
        <v>603</v>
      </c>
      <c r="D144" s="73" t="s">
        <v>188</v>
      </c>
      <c r="E144" s="73" t="s">
        <v>78</v>
      </c>
      <c r="F144" s="71" t="s">
        <v>128</v>
      </c>
      <c r="G144" s="71" t="s">
        <v>151</v>
      </c>
      <c r="H144" s="148" t="s">
        <v>363</v>
      </c>
      <c r="I144" s="67" t="s">
        <v>243</v>
      </c>
      <c r="J144" s="191">
        <v>18600</v>
      </c>
      <c r="K144" s="96"/>
      <c r="L144" s="96"/>
      <c r="M144" s="123"/>
      <c r="N144" s="67">
        <v>6</v>
      </c>
      <c r="O144" s="67"/>
      <c r="P144" s="67">
        <v>1</v>
      </c>
      <c r="Q144" s="66">
        <v>1</v>
      </c>
      <c r="R144" s="67">
        <v>6</v>
      </c>
      <c r="S144" s="67"/>
      <c r="T144" s="67">
        <v>1</v>
      </c>
      <c r="U144" s="67">
        <v>1</v>
      </c>
      <c r="V144" s="67">
        <v>0</v>
      </c>
      <c r="W144" s="67">
        <v>0</v>
      </c>
      <c r="X144" s="67">
        <v>6</v>
      </c>
      <c r="Y144" s="67"/>
      <c r="Z144" s="66">
        <v>1</v>
      </c>
      <c r="AA144" s="66">
        <v>1</v>
      </c>
      <c r="AB144" s="66">
        <v>0</v>
      </c>
      <c r="AC144" s="66">
        <v>0</v>
      </c>
      <c r="AD144" s="66">
        <v>0</v>
      </c>
      <c r="AE144" s="66"/>
      <c r="AF144" s="67">
        <v>0</v>
      </c>
      <c r="AG144" s="66"/>
      <c r="AH144" s="67">
        <v>0</v>
      </c>
      <c r="AI144" s="66"/>
      <c r="AJ144" s="67">
        <v>0</v>
      </c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</row>
    <row r="145" spans="1:50" s="62" customFormat="1" ht="15.75" x14ac:dyDescent="0.2">
      <c r="A145" s="120"/>
      <c r="B145" s="71" t="s">
        <v>345</v>
      </c>
      <c r="C145" s="64" t="s">
        <v>603</v>
      </c>
      <c r="D145" s="73" t="s">
        <v>137</v>
      </c>
      <c r="E145" s="73" t="s">
        <v>139</v>
      </c>
      <c r="F145" s="71" t="s">
        <v>126</v>
      </c>
      <c r="G145" s="71" t="s">
        <v>242</v>
      </c>
      <c r="H145" s="148" t="s">
        <v>363</v>
      </c>
      <c r="I145" s="67" t="s">
        <v>243</v>
      </c>
      <c r="J145" s="191">
        <v>9300</v>
      </c>
      <c r="K145" s="158" t="s">
        <v>419</v>
      </c>
      <c r="L145" s="96"/>
      <c r="M145" s="123"/>
      <c r="N145" s="67">
        <v>24</v>
      </c>
      <c r="O145" s="67"/>
      <c r="P145" s="67">
        <v>1</v>
      </c>
      <c r="Q145" s="66">
        <v>1</v>
      </c>
      <c r="R145" s="67">
        <v>24</v>
      </c>
      <c r="S145" s="67"/>
      <c r="T145" s="67">
        <v>1</v>
      </c>
      <c r="U145" s="67">
        <v>1</v>
      </c>
      <c r="V145" s="67">
        <v>1</v>
      </c>
      <c r="W145" s="67">
        <v>1</v>
      </c>
      <c r="X145" s="67">
        <v>24</v>
      </c>
      <c r="Y145" s="67"/>
      <c r="Z145" s="66">
        <v>2</v>
      </c>
      <c r="AA145" s="66">
        <v>2</v>
      </c>
      <c r="AB145" s="66">
        <v>2</v>
      </c>
      <c r="AC145" s="66">
        <v>1</v>
      </c>
      <c r="AD145" s="66">
        <v>2</v>
      </c>
      <c r="AE145" s="66">
        <v>1</v>
      </c>
      <c r="AF145" s="66">
        <v>2</v>
      </c>
      <c r="AG145" s="66">
        <v>1</v>
      </c>
      <c r="AH145" s="66">
        <v>2</v>
      </c>
      <c r="AI145" s="66">
        <v>1</v>
      </c>
      <c r="AJ145" s="67">
        <v>24</v>
      </c>
      <c r="AK145" s="67"/>
      <c r="AL145" s="67">
        <v>1</v>
      </c>
      <c r="AM145" s="67"/>
      <c r="AN145" s="67">
        <v>1</v>
      </c>
      <c r="AO145" s="67">
        <v>1</v>
      </c>
      <c r="AP145" s="67">
        <v>1</v>
      </c>
      <c r="AQ145" s="67">
        <v>1</v>
      </c>
      <c r="AR145" s="67"/>
      <c r="AS145" s="67"/>
      <c r="AT145" s="67"/>
      <c r="AU145" s="67"/>
      <c r="AV145" s="67"/>
      <c r="AW145" s="67"/>
    </row>
    <row r="146" spans="1:50" s="62" customFormat="1" ht="15.75" x14ac:dyDescent="0.2">
      <c r="A146" s="120"/>
      <c r="B146" s="71" t="s">
        <v>345</v>
      </c>
      <c r="C146" s="64" t="s">
        <v>603</v>
      </c>
      <c r="D146" s="73" t="s">
        <v>140</v>
      </c>
      <c r="E146" s="73" t="s">
        <v>141</v>
      </c>
      <c r="F146" s="71" t="s">
        <v>129</v>
      </c>
      <c r="G146" s="148" t="s">
        <v>356</v>
      </c>
      <c r="H146" s="148" t="s">
        <v>363</v>
      </c>
      <c r="I146" s="67" t="s">
        <v>243</v>
      </c>
      <c r="J146" s="123"/>
      <c r="K146" s="158" t="s">
        <v>419</v>
      </c>
      <c r="L146" s="96"/>
      <c r="M146" s="123"/>
      <c r="N146" s="67">
        <v>18</v>
      </c>
      <c r="O146" s="67"/>
      <c r="P146" s="67">
        <v>1</v>
      </c>
      <c r="Q146" s="66">
        <v>1</v>
      </c>
      <c r="R146" s="67">
        <v>18</v>
      </c>
      <c r="S146" s="67"/>
      <c r="T146" s="67">
        <v>1</v>
      </c>
      <c r="U146" s="67">
        <v>1</v>
      </c>
      <c r="V146" s="67">
        <v>1</v>
      </c>
      <c r="W146" s="67">
        <v>1</v>
      </c>
      <c r="X146" s="67">
        <v>18</v>
      </c>
      <c r="Y146" s="67"/>
      <c r="Z146" s="66">
        <v>1</v>
      </c>
      <c r="AA146" s="66">
        <v>1</v>
      </c>
      <c r="AB146" s="66">
        <v>1</v>
      </c>
      <c r="AC146" s="66">
        <v>1</v>
      </c>
      <c r="AD146" s="66">
        <v>1</v>
      </c>
      <c r="AE146" s="66">
        <v>1</v>
      </c>
      <c r="AF146" s="66">
        <v>1</v>
      </c>
      <c r="AG146" s="66">
        <v>1</v>
      </c>
      <c r="AH146" s="66">
        <v>1</v>
      </c>
      <c r="AI146" s="66">
        <v>2</v>
      </c>
      <c r="AJ146" s="67">
        <v>18</v>
      </c>
      <c r="AK146" s="67"/>
      <c r="AL146" s="67">
        <v>1</v>
      </c>
      <c r="AM146" s="67"/>
      <c r="AN146" s="67">
        <v>1</v>
      </c>
      <c r="AO146" s="67">
        <v>1</v>
      </c>
      <c r="AP146" s="67">
        <v>1</v>
      </c>
      <c r="AQ146" s="67">
        <v>1</v>
      </c>
      <c r="AR146" s="67"/>
      <c r="AS146" s="67"/>
      <c r="AT146" s="67"/>
      <c r="AU146" s="67"/>
      <c r="AV146" s="67"/>
      <c r="AW146" s="67"/>
    </row>
    <row r="147" spans="1:50" s="62" customFormat="1" x14ac:dyDescent="0.2">
      <c r="A147" s="120"/>
      <c r="B147" s="71" t="s">
        <v>345</v>
      </c>
      <c r="C147" s="64" t="s">
        <v>603</v>
      </c>
      <c r="D147" s="73" t="s">
        <v>414</v>
      </c>
      <c r="E147" s="73" t="s">
        <v>413</v>
      </c>
      <c r="F147" s="71" t="s">
        <v>361</v>
      </c>
      <c r="G147" s="148" t="s">
        <v>356</v>
      </c>
      <c r="H147" s="71" t="s">
        <v>361</v>
      </c>
      <c r="I147" s="117" t="s">
        <v>243</v>
      </c>
      <c r="J147" s="74"/>
      <c r="K147" s="96"/>
      <c r="L147" s="96"/>
      <c r="M147" s="123"/>
      <c r="N147" s="67">
        <v>12</v>
      </c>
      <c r="O147" s="67"/>
      <c r="P147" s="67">
        <v>1</v>
      </c>
      <c r="Q147" s="66">
        <v>1</v>
      </c>
      <c r="R147" s="67">
        <v>12</v>
      </c>
      <c r="S147" s="67"/>
      <c r="T147" s="67">
        <v>1</v>
      </c>
      <c r="U147" s="67">
        <v>1</v>
      </c>
      <c r="V147" s="67">
        <v>1</v>
      </c>
      <c r="W147" s="67">
        <v>1</v>
      </c>
      <c r="X147" s="67">
        <v>12</v>
      </c>
      <c r="Y147" s="67"/>
      <c r="Z147" s="66">
        <v>1</v>
      </c>
      <c r="AA147" s="66">
        <v>1</v>
      </c>
      <c r="AB147" s="66">
        <v>1</v>
      </c>
      <c r="AC147" s="66">
        <v>1</v>
      </c>
      <c r="AD147" s="66">
        <v>1</v>
      </c>
      <c r="AE147" s="66"/>
      <c r="AF147" s="66">
        <v>1</v>
      </c>
      <c r="AG147" s="66"/>
      <c r="AH147" s="66">
        <v>1</v>
      </c>
      <c r="AI147" s="66">
        <v>1</v>
      </c>
      <c r="AJ147" s="67">
        <v>12</v>
      </c>
      <c r="AK147" s="67"/>
      <c r="AL147" s="67">
        <v>1</v>
      </c>
      <c r="AM147" s="67"/>
      <c r="AN147" s="67">
        <v>1</v>
      </c>
      <c r="AO147" s="67">
        <v>1</v>
      </c>
      <c r="AP147" s="67">
        <v>1</v>
      </c>
      <c r="AQ147" s="67">
        <v>1</v>
      </c>
      <c r="AR147" s="67">
        <v>12</v>
      </c>
      <c r="AS147" s="67"/>
      <c r="AT147" s="67"/>
      <c r="AU147" s="67"/>
      <c r="AV147" s="67">
        <v>12</v>
      </c>
      <c r="AW147" s="67"/>
      <c r="AX147" s="62" t="s">
        <v>607</v>
      </c>
    </row>
    <row r="148" spans="1:50" s="62" customFormat="1" x14ac:dyDescent="0.2">
      <c r="A148" s="120"/>
      <c r="B148" s="71" t="s">
        <v>345</v>
      </c>
      <c r="C148" s="64" t="s">
        <v>603</v>
      </c>
      <c r="D148" s="73" t="s">
        <v>136</v>
      </c>
      <c r="E148" s="73" t="s">
        <v>77</v>
      </c>
      <c r="F148" s="71" t="s">
        <v>128</v>
      </c>
      <c r="G148" s="71" t="s">
        <v>352</v>
      </c>
      <c r="H148" s="148" t="s">
        <v>363</v>
      </c>
      <c r="I148" s="67" t="s">
        <v>243</v>
      </c>
      <c r="J148" s="191">
        <v>18600</v>
      </c>
      <c r="K148" s="96"/>
      <c r="L148" s="96"/>
      <c r="M148" s="123"/>
      <c r="N148" s="67">
        <v>24</v>
      </c>
      <c r="O148" s="67"/>
      <c r="P148" s="67">
        <v>1</v>
      </c>
      <c r="Q148" s="66">
        <v>1</v>
      </c>
      <c r="R148" s="67">
        <v>24</v>
      </c>
      <c r="S148" s="67"/>
      <c r="T148" s="67">
        <v>1</v>
      </c>
      <c r="U148" s="67">
        <v>1</v>
      </c>
      <c r="V148" s="67">
        <v>1</v>
      </c>
      <c r="W148" s="67">
        <v>1</v>
      </c>
      <c r="X148" s="67">
        <v>24</v>
      </c>
      <c r="Y148" s="67"/>
      <c r="Z148" s="66">
        <v>2</v>
      </c>
      <c r="AA148" s="66">
        <v>2</v>
      </c>
      <c r="AB148" s="66">
        <v>2</v>
      </c>
      <c r="AC148" s="66">
        <v>2</v>
      </c>
      <c r="AD148" s="66">
        <v>2</v>
      </c>
      <c r="AE148" s="66">
        <v>2</v>
      </c>
      <c r="AF148" s="66">
        <v>2</v>
      </c>
      <c r="AG148" s="66">
        <v>2</v>
      </c>
      <c r="AH148" s="66">
        <v>2</v>
      </c>
      <c r="AI148" s="66">
        <v>3</v>
      </c>
      <c r="AJ148" s="67">
        <v>24</v>
      </c>
      <c r="AK148" s="67"/>
      <c r="AL148" s="67">
        <v>1</v>
      </c>
      <c r="AM148" s="67">
        <v>1</v>
      </c>
      <c r="AN148" s="67">
        <v>1</v>
      </c>
      <c r="AO148" s="67">
        <v>1</v>
      </c>
      <c r="AP148" s="67">
        <v>1</v>
      </c>
      <c r="AQ148" s="67">
        <v>1</v>
      </c>
      <c r="AR148" s="67"/>
      <c r="AS148" s="67"/>
      <c r="AT148" s="67"/>
      <c r="AU148" s="67"/>
      <c r="AV148" s="67"/>
      <c r="AW148" s="67"/>
    </row>
    <row r="149" spans="1:50" s="62" customFormat="1" ht="15" x14ac:dyDescent="0.2">
      <c r="A149" s="69"/>
      <c r="B149" s="69" t="s">
        <v>345</v>
      </c>
      <c r="C149" s="69"/>
      <c r="D149" s="69"/>
      <c r="E149" s="69" t="s">
        <v>354</v>
      </c>
      <c r="F149" s="69"/>
      <c r="G149" s="69"/>
      <c r="H149" s="69"/>
      <c r="I149" s="69"/>
      <c r="J149" s="69"/>
      <c r="K149" s="69"/>
      <c r="L149" s="69"/>
      <c r="M149" s="69"/>
      <c r="N149" s="70">
        <f>SUM(N144:N148)</f>
        <v>84</v>
      </c>
      <c r="O149" s="70">
        <f t="shared" ref="O149:AW149" si="39">SUM(O144:O148)</f>
        <v>0</v>
      </c>
      <c r="P149" s="70">
        <f t="shared" si="39"/>
        <v>5</v>
      </c>
      <c r="Q149" s="70">
        <f t="shared" si="39"/>
        <v>5</v>
      </c>
      <c r="R149" s="70">
        <f>SUM(R144:R148)</f>
        <v>84</v>
      </c>
      <c r="S149" s="70">
        <f t="shared" si="39"/>
        <v>0</v>
      </c>
      <c r="T149" s="70">
        <f t="shared" si="39"/>
        <v>5</v>
      </c>
      <c r="U149" s="70">
        <f t="shared" si="39"/>
        <v>5</v>
      </c>
      <c r="V149" s="70">
        <f t="shared" si="39"/>
        <v>4</v>
      </c>
      <c r="W149" s="70">
        <f t="shared" si="39"/>
        <v>4</v>
      </c>
      <c r="X149" s="70">
        <f>SUM(X144:X148)</f>
        <v>84</v>
      </c>
      <c r="Y149" s="70">
        <f t="shared" si="39"/>
        <v>0</v>
      </c>
      <c r="Z149" s="70">
        <f t="shared" si="39"/>
        <v>7</v>
      </c>
      <c r="AA149" s="70">
        <f t="shared" si="39"/>
        <v>7</v>
      </c>
      <c r="AB149" s="70">
        <f t="shared" si="39"/>
        <v>6</v>
      </c>
      <c r="AC149" s="70">
        <f t="shared" si="39"/>
        <v>5</v>
      </c>
      <c r="AD149" s="70">
        <f>SUM(AD144:AD148)</f>
        <v>6</v>
      </c>
      <c r="AE149" s="70">
        <f>SUM(AE144:AE148)</f>
        <v>4</v>
      </c>
      <c r="AF149" s="70">
        <f>SUM(AF144:AF148)</f>
        <v>6</v>
      </c>
      <c r="AG149" s="70">
        <f t="shared" si="39"/>
        <v>4</v>
      </c>
      <c r="AH149" s="70">
        <f t="shared" si="39"/>
        <v>6</v>
      </c>
      <c r="AI149" s="70">
        <f t="shared" si="39"/>
        <v>7</v>
      </c>
      <c r="AJ149" s="70">
        <f>SUM(AJ144:AJ148)</f>
        <v>78</v>
      </c>
      <c r="AK149" s="70">
        <f t="shared" si="39"/>
        <v>0</v>
      </c>
      <c r="AL149" s="70">
        <f t="shared" si="39"/>
        <v>4</v>
      </c>
      <c r="AM149" s="70">
        <f t="shared" si="39"/>
        <v>1</v>
      </c>
      <c r="AN149" s="70">
        <f t="shared" si="39"/>
        <v>4</v>
      </c>
      <c r="AO149" s="70">
        <f t="shared" si="39"/>
        <v>4</v>
      </c>
      <c r="AP149" s="70">
        <f t="shared" si="39"/>
        <v>4</v>
      </c>
      <c r="AQ149" s="70">
        <f t="shared" si="39"/>
        <v>4</v>
      </c>
      <c r="AR149" s="70">
        <f t="shared" si="39"/>
        <v>12</v>
      </c>
      <c r="AS149" s="70">
        <f t="shared" si="39"/>
        <v>0</v>
      </c>
      <c r="AT149" s="70">
        <f t="shared" si="39"/>
        <v>0</v>
      </c>
      <c r="AU149" s="70">
        <f t="shared" si="39"/>
        <v>0</v>
      </c>
      <c r="AV149" s="70">
        <f t="shared" si="39"/>
        <v>12</v>
      </c>
      <c r="AW149" s="70">
        <f t="shared" si="39"/>
        <v>0</v>
      </c>
    </row>
    <row r="150" spans="1:50" s="62" customFormat="1" x14ac:dyDescent="0.2">
      <c r="A150" s="120"/>
      <c r="B150" s="71"/>
      <c r="C150" s="72"/>
      <c r="D150" s="73"/>
      <c r="E150" s="73"/>
      <c r="F150" s="71"/>
      <c r="G150" s="71"/>
      <c r="H150" s="71"/>
      <c r="I150" s="67"/>
      <c r="J150" s="128"/>
      <c r="K150" s="96"/>
      <c r="L150" s="96"/>
      <c r="M150" s="123"/>
      <c r="N150" s="67"/>
      <c r="O150" s="67"/>
      <c r="P150" s="67"/>
      <c r="Q150" s="66"/>
      <c r="R150" s="67"/>
      <c r="S150" s="67"/>
      <c r="T150" s="67"/>
      <c r="U150" s="67"/>
      <c r="V150" s="67"/>
      <c r="W150" s="67"/>
      <c r="X150" s="67"/>
      <c r="Y150" s="67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</row>
    <row r="151" spans="1:50" s="62" customFormat="1" x14ac:dyDescent="0.2">
      <c r="A151" s="63"/>
      <c r="B151" s="71" t="s">
        <v>327</v>
      </c>
      <c r="C151" s="64" t="s">
        <v>603</v>
      </c>
      <c r="D151" s="73" t="s">
        <v>71</v>
      </c>
      <c r="E151" s="73" t="s">
        <v>72</v>
      </c>
      <c r="F151" s="80" t="s">
        <v>128</v>
      </c>
      <c r="G151" s="148" t="s">
        <v>356</v>
      </c>
      <c r="H151" s="148" t="s">
        <v>363</v>
      </c>
      <c r="I151" s="67" t="s">
        <v>243</v>
      </c>
      <c r="J151" s="74"/>
      <c r="K151" s="100"/>
      <c r="L151" s="100"/>
      <c r="M151" s="100"/>
      <c r="N151" s="66">
        <v>18</v>
      </c>
      <c r="O151" s="66"/>
      <c r="P151" s="66">
        <v>1</v>
      </c>
      <c r="Q151" s="66"/>
      <c r="R151" s="66">
        <v>18</v>
      </c>
      <c r="S151" s="67"/>
      <c r="T151" s="67">
        <v>1</v>
      </c>
      <c r="U151" s="67">
        <v>1</v>
      </c>
      <c r="V151" s="67">
        <v>1</v>
      </c>
      <c r="W151" s="67">
        <v>1</v>
      </c>
      <c r="X151" s="66">
        <v>18</v>
      </c>
      <c r="Y151" s="67"/>
      <c r="Z151" s="66">
        <v>1</v>
      </c>
      <c r="AA151" s="66">
        <v>1</v>
      </c>
      <c r="AB151" s="66">
        <v>1</v>
      </c>
      <c r="AC151" s="66">
        <v>1</v>
      </c>
      <c r="AD151" s="66">
        <v>1</v>
      </c>
      <c r="AE151" s="66">
        <v>1</v>
      </c>
      <c r="AF151" s="66">
        <v>1</v>
      </c>
      <c r="AG151" s="67">
        <v>1</v>
      </c>
      <c r="AH151" s="66">
        <v>1</v>
      </c>
      <c r="AI151" s="67">
        <v>1</v>
      </c>
      <c r="AJ151" s="66">
        <v>18</v>
      </c>
      <c r="AK151" s="67"/>
      <c r="AL151" s="67">
        <v>1</v>
      </c>
      <c r="AM151" s="67">
        <v>1</v>
      </c>
      <c r="AN151" s="67">
        <v>1</v>
      </c>
      <c r="AO151" s="67">
        <v>1</v>
      </c>
      <c r="AP151" s="67">
        <v>1</v>
      </c>
      <c r="AQ151" s="67">
        <v>1</v>
      </c>
      <c r="AR151" s="67"/>
      <c r="AS151" s="67"/>
      <c r="AT151" s="67"/>
      <c r="AU151" s="67"/>
      <c r="AV151" s="67"/>
      <c r="AW151" s="67"/>
    </row>
    <row r="152" spans="1:50" s="62" customFormat="1" x14ac:dyDescent="0.2">
      <c r="A152" s="63"/>
      <c r="B152" s="71" t="s">
        <v>327</v>
      </c>
      <c r="C152" s="64" t="s">
        <v>603</v>
      </c>
      <c r="D152" s="73" t="s">
        <v>69</v>
      </c>
      <c r="E152" s="73" t="s">
        <v>70</v>
      </c>
      <c r="F152" s="80" t="s">
        <v>128</v>
      </c>
      <c r="G152" s="71" t="s">
        <v>151</v>
      </c>
      <c r="H152" s="148" t="s">
        <v>363</v>
      </c>
      <c r="I152" s="67" t="s">
        <v>243</v>
      </c>
      <c r="J152" s="189">
        <v>17239</v>
      </c>
      <c r="K152" s="100"/>
      <c r="L152" s="100"/>
      <c r="M152" s="100"/>
      <c r="N152" s="67">
        <v>6</v>
      </c>
      <c r="O152" s="67"/>
      <c r="P152" s="67">
        <v>1</v>
      </c>
      <c r="Q152" s="66">
        <v>1</v>
      </c>
      <c r="R152" s="67">
        <v>6</v>
      </c>
      <c r="S152" s="67"/>
      <c r="T152" s="67">
        <v>0</v>
      </c>
      <c r="U152" s="67"/>
      <c r="V152" s="67">
        <v>1</v>
      </c>
      <c r="W152" s="67">
        <v>1</v>
      </c>
      <c r="X152" s="67">
        <v>6</v>
      </c>
      <c r="Y152" s="67"/>
      <c r="Z152" s="66">
        <v>0</v>
      </c>
      <c r="AA152" s="66"/>
      <c r="AB152" s="66">
        <v>1</v>
      </c>
      <c r="AC152" s="66">
        <v>1</v>
      </c>
      <c r="AD152" s="66">
        <v>1</v>
      </c>
      <c r="AE152" s="66">
        <v>1</v>
      </c>
      <c r="AF152" s="66">
        <v>1</v>
      </c>
      <c r="AG152" s="66">
        <v>1</v>
      </c>
      <c r="AH152" s="66">
        <v>1</v>
      </c>
      <c r="AI152" s="66">
        <v>1</v>
      </c>
      <c r="AJ152" s="67">
        <v>0</v>
      </c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</row>
    <row r="153" spans="1:50" s="62" customFormat="1" ht="15" x14ac:dyDescent="0.2">
      <c r="A153" s="69"/>
      <c r="B153" s="69" t="s">
        <v>327</v>
      </c>
      <c r="C153" s="69"/>
      <c r="D153" s="69"/>
      <c r="E153" s="69" t="s">
        <v>354</v>
      </c>
      <c r="F153" s="69"/>
      <c r="G153" s="69"/>
      <c r="H153" s="69"/>
      <c r="I153" s="69"/>
      <c r="J153" s="69"/>
      <c r="K153" s="69"/>
      <c r="L153" s="69"/>
      <c r="M153" s="69"/>
      <c r="N153" s="70">
        <f t="shared" ref="N153:AW153" si="40">SUM(N151:N152)</f>
        <v>24</v>
      </c>
      <c r="O153" s="70">
        <f t="shared" si="40"/>
        <v>0</v>
      </c>
      <c r="P153" s="70">
        <f t="shared" si="40"/>
        <v>2</v>
      </c>
      <c r="Q153" s="70">
        <f t="shared" si="40"/>
        <v>1</v>
      </c>
      <c r="R153" s="70">
        <f t="shared" si="40"/>
        <v>24</v>
      </c>
      <c r="S153" s="70">
        <f t="shared" si="40"/>
        <v>0</v>
      </c>
      <c r="T153" s="70">
        <f t="shared" si="40"/>
        <v>1</v>
      </c>
      <c r="U153" s="70">
        <f t="shared" si="40"/>
        <v>1</v>
      </c>
      <c r="V153" s="70">
        <f t="shared" si="40"/>
        <v>2</v>
      </c>
      <c r="W153" s="70">
        <f t="shared" si="40"/>
        <v>2</v>
      </c>
      <c r="X153" s="70">
        <f t="shared" si="40"/>
        <v>24</v>
      </c>
      <c r="Y153" s="70">
        <f t="shared" si="40"/>
        <v>0</v>
      </c>
      <c r="Z153" s="70">
        <f t="shared" si="40"/>
        <v>1</v>
      </c>
      <c r="AA153" s="70">
        <f t="shared" si="40"/>
        <v>1</v>
      </c>
      <c r="AB153" s="70">
        <f t="shared" si="40"/>
        <v>2</v>
      </c>
      <c r="AC153" s="70">
        <f t="shared" si="40"/>
        <v>2</v>
      </c>
      <c r="AD153" s="70">
        <f t="shared" si="40"/>
        <v>2</v>
      </c>
      <c r="AE153" s="70">
        <f t="shared" si="40"/>
        <v>2</v>
      </c>
      <c r="AF153" s="70">
        <f t="shared" si="40"/>
        <v>2</v>
      </c>
      <c r="AG153" s="70">
        <f t="shared" si="40"/>
        <v>2</v>
      </c>
      <c r="AH153" s="70">
        <f t="shared" si="40"/>
        <v>2</v>
      </c>
      <c r="AI153" s="70">
        <f t="shared" si="40"/>
        <v>2</v>
      </c>
      <c r="AJ153" s="70">
        <f t="shared" si="40"/>
        <v>18</v>
      </c>
      <c r="AK153" s="70">
        <f t="shared" si="40"/>
        <v>0</v>
      </c>
      <c r="AL153" s="70">
        <f t="shared" si="40"/>
        <v>1</v>
      </c>
      <c r="AM153" s="70">
        <f t="shared" si="40"/>
        <v>1</v>
      </c>
      <c r="AN153" s="70">
        <f t="shared" si="40"/>
        <v>1</v>
      </c>
      <c r="AO153" s="70">
        <f t="shared" si="40"/>
        <v>1</v>
      </c>
      <c r="AP153" s="70">
        <f t="shared" si="40"/>
        <v>1</v>
      </c>
      <c r="AQ153" s="70">
        <f t="shared" si="40"/>
        <v>1</v>
      </c>
      <c r="AR153" s="70">
        <f t="shared" si="40"/>
        <v>0</v>
      </c>
      <c r="AS153" s="70">
        <f t="shared" si="40"/>
        <v>0</v>
      </c>
      <c r="AT153" s="70">
        <f t="shared" si="40"/>
        <v>0</v>
      </c>
      <c r="AU153" s="70">
        <f t="shared" si="40"/>
        <v>0</v>
      </c>
      <c r="AV153" s="70">
        <f t="shared" si="40"/>
        <v>0</v>
      </c>
      <c r="AW153" s="70">
        <f t="shared" si="40"/>
        <v>0</v>
      </c>
    </row>
    <row r="154" spans="1:50" s="62" customFormat="1" x14ac:dyDescent="0.2">
      <c r="A154" s="63"/>
      <c r="B154" s="71"/>
      <c r="C154" s="72"/>
      <c r="D154" s="73"/>
      <c r="E154" s="73"/>
      <c r="F154" s="80"/>
      <c r="G154" s="71"/>
      <c r="H154" s="71"/>
      <c r="I154" s="67"/>
      <c r="J154" s="74"/>
      <c r="K154" s="100"/>
      <c r="L154" s="100"/>
      <c r="M154" s="100"/>
      <c r="N154" s="67"/>
      <c r="O154" s="67"/>
      <c r="P154" s="67"/>
      <c r="Q154" s="66"/>
      <c r="R154" s="67"/>
      <c r="S154" s="67"/>
      <c r="T154" s="67"/>
      <c r="U154" s="67"/>
      <c r="V154" s="67"/>
      <c r="W154" s="67"/>
      <c r="X154" s="67"/>
      <c r="Y154" s="67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</row>
    <row r="155" spans="1:50" s="62" customFormat="1" x14ac:dyDescent="0.2">
      <c r="A155" s="63"/>
      <c r="B155" s="64" t="s">
        <v>340</v>
      </c>
      <c r="C155" s="64" t="s">
        <v>603</v>
      </c>
      <c r="D155" s="73" t="s">
        <v>405</v>
      </c>
      <c r="E155" s="73" t="s">
        <v>406</v>
      </c>
      <c r="F155" s="148" t="s">
        <v>357</v>
      </c>
      <c r="G155" s="148" t="s">
        <v>356</v>
      </c>
      <c r="H155" s="148" t="s">
        <v>357</v>
      </c>
      <c r="I155" s="117" t="s">
        <v>243</v>
      </c>
      <c r="J155" s="74"/>
      <c r="K155" s="100"/>
      <c r="L155" s="100"/>
      <c r="M155" s="100"/>
      <c r="N155" s="67">
        <v>14</v>
      </c>
      <c r="O155" s="67"/>
      <c r="P155" s="67">
        <v>1</v>
      </c>
      <c r="Q155" s="66">
        <v>1</v>
      </c>
      <c r="R155" s="67">
        <v>14</v>
      </c>
      <c r="S155" s="67"/>
      <c r="T155" s="67">
        <v>1</v>
      </c>
      <c r="U155" s="67">
        <v>1</v>
      </c>
      <c r="V155" s="67">
        <v>1</v>
      </c>
      <c r="W155" s="67">
        <v>1</v>
      </c>
      <c r="X155" s="67">
        <v>14</v>
      </c>
      <c r="Y155" s="67"/>
      <c r="Z155" s="66">
        <v>1</v>
      </c>
      <c r="AA155" s="66">
        <v>1</v>
      </c>
      <c r="AB155" s="66">
        <v>1</v>
      </c>
      <c r="AC155" s="66">
        <v>1</v>
      </c>
      <c r="AD155" s="66">
        <v>1</v>
      </c>
      <c r="AE155" s="66">
        <v>1</v>
      </c>
      <c r="AF155" s="66">
        <v>1</v>
      </c>
      <c r="AG155" s="66">
        <v>1</v>
      </c>
      <c r="AH155" s="66">
        <v>1</v>
      </c>
      <c r="AI155" s="66">
        <v>1</v>
      </c>
      <c r="AJ155" s="67">
        <v>14</v>
      </c>
      <c r="AK155" s="67"/>
      <c r="AL155" s="67">
        <v>1</v>
      </c>
      <c r="AM155" s="67">
        <v>1</v>
      </c>
      <c r="AN155" s="67">
        <v>1</v>
      </c>
      <c r="AO155" s="67">
        <v>1</v>
      </c>
      <c r="AP155" s="67">
        <v>1</v>
      </c>
      <c r="AQ155" s="67">
        <v>1</v>
      </c>
      <c r="AR155" s="67">
        <v>14</v>
      </c>
      <c r="AS155" s="67"/>
      <c r="AT155" s="67"/>
      <c r="AU155" s="67"/>
      <c r="AV155" s="67">
        <v>14</v>
      </c>
      <c r="AW155" s="67"/>
    </row>
    <row r="156" spans="1:50" s="62" customFormat="1" x14ac:dyDescent="0.2">
      <c r="A156" s="63"/>
      <c r="B156" s="64" t="s">
        <v>340</v>
      </c>
      <c r="C156" s="64" t="s">
        <v>603</v>
      </c>
      <c r="D156" s="73" t="s">
        <v>409</v>
      </c>
      <c r="E156" s="73" t="s">
        <v>408</v>
      </c>
      <c r="F156" s="71" t="s">
        <v>361</v>
      </c>
      <c r="G156" s="71" t="s">
        <v>356</v>
      </c>
      <c r="H156" s="71" t="s">
        <v>361</v>
      </c>
      <c r="I156" s="117" t="s">
        <v>243</v>
      </c>
      <c r="J156" s="74"/>
      <c r="K156" s="100"/>
      <c r="L156" s="100"/>
      <c r="M156" s="100"/>
      <c r="N156" s="67">
        <v>12</v>
      </c>
      <c r="O156" s="67"/>
      <c r="P156" s="67">
        <v>1</v>
      </c>
      <c r="Q156" s="66">
        <v>1</v>
      </c>
      <c r="R156" s="67">
        <v>12</v>
      </c>
      <c r="S156" s="67"/>
      <c r="T156" s="67">
        <v>1</v>
      </c>
      <c r="U156" s="67">
        <v>1</v>
      </c>
      <c r="V156" s="67">
        <v>1</v>
      </c>
      <c r="W156" s="67">
        <v>1</v>
      </c>
      <c r="X156" s="67">
        <v>12</v>
      </c>
      <c r="Y156" s="67"/>
      <c r="Z156" s="66">
        <v>1</v>
      </c>
      <c r="AA156" s="66">
        <v>1</v>
      </c>
      <c r="AB156" s="66">
        <v>1</v>
      </c>
      <c r="AC156" s="66">
        <v>1</v>
      </c>
      <c r="AD156" s="66">
        <v>1</v>
      </c>
      <c r="AE156" s="66">
        <v>1</v>
      </c>
      <c r="AF156" s="66">
        <v>1</v>
      </c>
      <c r="AG156" s="66">
        <v>1</v>
      </c>
      <c r="AH156" s="66">
        <v>1</v>
      </c>
      <c r="AI156" s="66">
        <v>1</v>
      </c>
      <c r="AJ156" s="67">
        <v>12</v>
      </c>
      <c r="AK156" s="67"/>
      <c r="AL156" s="67">
        <v>1</v>
      </c>
      <c r="AM156" s="67">
        <v>1</v>
      </c>
      <c r="AN156" s="67">
        <v>1</v>
      </c>
      <c r="AO156" s="67">
        <v>1</v>
      </c>
      <c r="AP156" s="67">
        <v>1</v>
      </c>
      <c r="AQ156" s="67">
        <v>1</v>
      </c>
      <c r="AR156" s="67">
        <v>12</v>
      </c>
      <c r="AS156" s="67"/>
      <c r="AT156" s="67"/>
      <c r="AU156" s="67"/>
      <c r="AV156" s="67">
        <v>12</v>
      </c>
      <c r="AW156" s="67"/>
    </row>
    <row r="157" spans="1:50" s="62" customFormat="1" ht="15.75" x14ac:dyDescent="0.2">
      <c r="A157" s="118"/>
      <c r="B157" s="64" t="s">
        <v>340</v>
      </c>
      <c r="C157" s="64" t="s">
        <v>603</v>
      </c>
      <c r="D157" s="73" t="s">
        <v>203</v>
      </c>
      <c r="E157" s="73" t="s">
        <v>208</v>
      </c>
      <c r="F157" s="64" t="s">
        <v>125</v>
      </c>
      <c r="G157" s="71" t="s">
        <v>151</v>
      </c>
      <c r="H157" s="148" t="s">
        <v>363</v>
      </c>
      <c r="I157" s="125" t="s">
        <v>243</v>
      </c>
      <c r="J157" s="126"/>
      <c r="K157" s="88"/>
      <c r="L157" s="88"/>
      <c r="M157" s="126"/>
      <c r="N157" s="125">
        <v>6</v>
      </c>
      <c r="O157" s="125"/>
      <c r="P157" s="67">
        <v>1</v>
      </c>
      <c r="Q157" s="66">
        <v>1</v>
      </c>
      <c r="R157" s="125">
        <v>6</v>
      </c>
      <c r="S157" s="125"/>
      <c r="T157" s="67">
        <v>1</v>
      </c>
      <c r="U157" s="67"/>
      <c r="V157" s="67">
        <v>0</v>
      </c>
      <c r="W157" s="125"/>
      <c r="X157" s="125">
        <v>6</v>
      </c>
      <c r="Y157" s="125"/>
      <c r="Z157" s="66">
        <v>1</v>
      </c>
      <c r="AA157" s="66"/>
      <c r="AB157" s="66">
        <v>0</v>
      </c>
      <c r="AC157" s="66"/>
      <c r="AD157" s="66">
        <v>0</v>
      </c>
      <c r="AE157" s="125"/>
      <c r="AF157" s="67">
        <v>0</v>
      </c>
      <c r="AG157" s="125"/>
      <c r="AH157" s="67">
        <v>0</v>
      </c>
      <c r="AI157" s="125"/>
      <c r="AJ157" s="125">
        <v>0</v>
      </c>
      <c r="AK157" s="87"/>
      <c r="AL157" s="87"/>
      <c r="AM157" s="87"/>
      <c r="AN157" s="87"/>
      <c r="AO157" s="87"/>
      <c r="AP157" s="125">
        <v>0</v>
      </c>
      <c r="AQ157" s="87"/>
      <c r="AR157" s="87"/>
      <c r="AS157" s="87"/>
      <c r="AT157" s="87"/>
      <c r="AU157" s="87"/>
      <c r="AV157" s="87"/>
      <c r="AW157" s="87"/>
    </row>
    <row r="158" spans="1:50" s="62" customFormat="1" x14ac:dyDescent="0.2">
      <c r="A158" s="116"/>
      <c r="B158" s="71" t="s">
        <v>340</v>
      </c>
      <c r="C158" s="64" t="s">
        <v>603</v>
      </c>
      <c r="D158" s="73" t="s">
        <v>196</v>
      </c>
      <c r="E158" s="73" t="s">
        <v>198</v>
      </c>
      <c r="F158" s="71" t="s">
        <v>127</v>
      </c>
      <c r="G158" s="148" t="s">
        <v>356</v>
      </c>
      <c r="H158" s="148" t="s">
        <v>363</v>
      </c>
      <c r="I158" s="67" t="s">
        <v>243</v>
      </c>
      <c r="J158" s="74"/>
      <c r="K158" s="96"/>
      <c r="L158" s="96"/>
      <c r="M158" s="74"/>
      <c r="N158" s="67">
        <v>18</v>
      </c>
      <c r="O158" s="67"/>
      <c r="P158" s="67">
        <v>1</v>
      </c>
      <c r="Q158" s="66"/>
      <c r="R158" s="67">
        <v>18</v>
      </c>
      <c r="S158" s="67"/>
      <c r="T158" s="67">
        <v>1</v>
      </c>
      <c r="U158" s="67"/>
      <c r="V158" s="67">
        <v>1</v>
      </c>
      <c r="W158" s="67">
        <v>1</v>
      </c>
      <c r="X158" s="67">
        <v>18</v>
      </c>
      <c r="Y158" s="67"/>
      <c r="Z158" s="66">
        <v>1</v>
      </c>
      <c r="AA158" s="66"/>
      <c r="AB158" s="66">
        <v>1</v>
      </c>
      <c r="AC158" s="66">
        <v>1</v>
      </c>
      <c r="AD158" s="66">
        <v>1</v>
      </c>
      <c r="AE158" s="66">
        <v>1</v>
      </c>
      <c r="AF158" s="66">
        <v>1</v>
      </c>
      <c r="AG158" s="66">
        <v>1</v>
      </c>
      <c r="AH158" s="66">
        <v>1</v>
      </c>
      <c r="AI158" s="66">
        <v>1</v>
      </c>
      <c r="AJ158" s="67">
        <v>18</v>
      </c>
      <c r="AK158" s="67"/>
      <c r="AL158" s="67">
        <v>1</v>
      </c>
      <c r="AM158" s="67">
        <v>1</v>
      </c>
      <c r="AN158" s="67">
        <v>1</v>
      </c>
      <c r="AO158" s="67"/>
      <c r="AP158" s="67">
        <v>1</v>
      </c>
      <c r="AQ158" s="67">
        <v>1</v>
      </c>
      <c r="AR158" s="67"/>
      <c r="AS158" s="67"/>
      <c r="AT158" s="67"/>
      <c r="AU158" s="67"/>
      <c r="AV158" s="67"/>
      <c r="AW158" s="67"/>
    </row>
    <row r="159" spans="1:50" s="87" customFormat="1" ht="15.75" x14ac:dyDescent="0.2">
      <c r="A159" s="116"/>
      <c r="B159" s="71" t="s">
        <v>340</v>
      </c>
      <c r="C159" s="64" t="s">
        <v>603</v>
      </c>
      <c r="D159" s="73" t="s">
        <v>195</v>
      </c>
      <c r="E159" s="73" t="s">
        <v>197</v>
      </c>
      <c r="F159" s="71" t="s">
        <v>126</v>
      </c>
      <c r="G159" s="71" t="s">
        <v>242</v>
      </c>
      <c r="H159" s="148" t="s">
        <v>363</v>
      </c>
      <c r="I159" s="67" t="s">
        <v>243</v>
      </c>
      <c r="J159" s="74"/>
      <c r="K159" s="96"/>
      <c r="L159" s="96"/>
      <c r="M159" s="74"/>
      <c r="N159" s="67">
        <v>24</v>
      </c>
      <c r="O159" s="67"/>
      <c r="P159" s="67">
        <v>1</v>
      </c>
      <c r="Q159" s="66"/>
      <c r="R159" s="67">
        <v>24</v>
      </c>
      <c r="S159" s="67"/>
      <c r="T159" s="67">
        <v>1</v>
      </c>
      <c r="U159" s="67"/>
      <c r="V159" s="67">
        <v>1</v>
      </c>
      <c r="W159" s="67">
        <v>1</v>
      </c>
      <c r="X159" s="67">
        <v>24</v>
      </c>
      <c r="Y159" s="67"/>
      <c r="Z159" s="66">
        <v>2</v>
      </c>
      <c r="AA159" s="66"/>
      <c r="AB159" s="66">
        <v>2</v>
      </c>
      <c r="AC159" s="66">
        <v>1</v>
      </c>
      <c r="AD159" s="66">
        <v>2</v>
      </c>
      <c r="AE159" s="66">
        <v>1</v>
      </c>
      <c r="AF159" s="66">
        <v>2</v>
      </c>
      <c r="AG159" s="66">
        <v>1</v>
      </c>
      <c r="AH159" s="66">
        <v>2</v>
      </c>
      <c r="AI159" s="66">
        <v>1</v>
      </c>
      <c r="AJ159" s="67">
        <v>24</v>
      </c>
      <c r="AK159" s="67"/>
      <c r="AL159" s="67">
        <v>1</v>
      </c>
      <c r="AM159" s="67">
        <v>1</v>
      </c>
      <c r="AN159" s="67">
        <v>1</v>
      </c>
      <c r="AO159" s="67"/>
      <c r="AP159" s="67">
        <v>1</v>
      </c>
      <c r="AQ159" s="67">
        <v>1</v>
      </c>
      <c r="AR159" s="67"/>
      <c r="AS159" s="67"/>
      <c r="AT159" s="67"/>
      <c r="AU159" s="67"/>
      <c r="AV159" s="67"/>
      <c r="AW159" s="67"/>
    </row>
    <row r="160" spans="1:50" s="62" customFormat="1" ht="15" x14ac:dyDescent="0.2">
      <c r="A160" s="69"/>
      <c r="B160" s="69" t="s">
        <v>340</v>
      </c>
      <c r="C160" s="69"/>
      <c r="D160" s="69"/>
      <c r="E160" s="69" t="s">
        <v>354</v>
      </c>
      <c r="F160" s="69"/>
      <c r="G160" s="69"/>
      <c r="H160" s="69"/>
      <c r="I160" s="69"/>
      <c r="J160" s="69"/>
      <c r="K160" s="69"/>
      <c r="L160" s="69"/>
      <c r="M160" s="69"/>
      <c r="N160" s="70">
        <f>SUM(N155:N159)</f>
        <v>74</v>
      </c>
      <c r="O160" s="70">
        <f t="shared" ref="O160:AW160" si="41">SUM(O155:O159)</f>
        <v>0</v>
      </c>
      <c r="P160" s="70">
        <f t="shared" si="41"/>
        <v>5</v>
      </c>
      <c r="Q160" s="70">
        <f t="shared" si="41"/>
        <v>3</v>
      </c>
      <c r="R160" s="70">
        <f t="shared" si="41"/>
        <v>74</v>
      </c>
      <c r="S160" s="70">
        <f t="shared" si="41"/>
        <v>0</v>
      </c>
      <c r="T160" s="70">
        <f t="shared" si="41"/>
        <v>5</v>
      </c>
      <c r="U160" s="70">
        <f t="shared" si="41"/>
        <v>2</v>
      </c>
      <c r="V160" s="70">
        <f t="shared" si="41"/>
        <v>4</v>
      </c>
      <c r="W160" s="70">
        <f t="shared" si="41"/>
        <v>4</v>
      </c>
      <c r="X160" s="70">
        <f t="shared" si="41"/>
        <v>74</v>
      </c>
      <c r="Y160" s="70">
        <f t="shared" si="41"/>
        <v>0</v>
      </c>
      <c r="Z160" s="70">
        <f t="shared" si="41"/>
        <v>6</v>
      </c>
      <c r="AA160" s="70">
        <f t="shared" si="41"/>
        <v>2</v>
      </c>
      <c r="AB160" s="70">
        <f t="shared" si="41"/>
        <v>5</v>
      </c>
      <c r="AC160" s="70">
        <f t="shared" si="41"/>
        <v>4</v>
      </c>
      <c r="AD160" s="70">
        <f t="shared" si="41"/>
        <v>5</v>
      </c>
      <c r="AE160" s="70">
        <f t="shared" si="41"/>
        <v>4</v>
      </c>
      <c r="AF160" s="70">
        <f>SUM(AF155:AF159)</f>
        <v>5</v>
      </c>
      <c r="AG160" s="70">
        <f t="shared" si="41"/>
        <v>4</v>
      </c>
      <c r="AH160" s="70">
        <f t="shared" si="41"/>
        <v>5</v>
      </c>
      <c r="AI160" s="70">
        <f t="shared" si="41"/>
        <v>4</v>
      </c>
      <c r="AJ160" s="70">
        <f t="shared" si="41"/>
        <v>68</v>
      </c>
      <c r="AK160" s="70">
        <f t="shared" si="41"/>
        <v>0</v>
      </c>
      <c r="AL160" s="70">
        <f t="shared" si="41"/>
        <v>4</v>
      </c>
      <c r="AM160" s="70">
        <f t="shared" si="41"/>
        <v>4</v>
      </c>
      <c r="AN160" s="70">
        <f t="shared" si="41"/>
        <v>4</v>
      </c>
      <c r="AO160" s="70">
        <f t="shared" si="41"/>
        <v>2</v>
      </c>
      <c r="AP160" s="70">
        <f t="shared" si="41"/>
        <v>4</v>
      </c>
      <c r="AQ160" s="70">
        <f t="shared" si="41"/>
        <v>4</v>
      </c>
      <c r="AR160" s="70">
        <f t="shared" si="41"/>
        <v>26</v>
      </c>
      <c r="AS160" s="70">
        <f t="shared" si="41"/>
        <v>0</v>
      </c>
      <c r="AT160" s="70">
        <f t="shared" si="41"/>
        <v>0</v>
      </c>
      <c r="AU160" s="70">
        <f t="shared" si="41"/>
        <v>0</v>
      </c>
      <c r="AV160" s="70">
        <f t="shared" si="41"/>
        <v>26</v>
      </c>
      <c r="AW160" s="70">
        <f t="shared" si="41"/>
        <v>0</v>
      </c>
    </row>
    <row r="161" spans="1:49" s="87" customFormat="1" ht="15.75" x14ac:dyDescent="0.2">
      <c r="A161" s="116"/>
      <c r="B161" s="71"/>
      <c r="C161" s="72"/>
      <c r="D161" s="73"/>
      <c r="E161" s="73"/>
      <c r="F161" s="71"/>
      <c r="G161" s="71"/>
      <c r="H161" s="71"/>
      <c r="I161" s="67"/>
      <c r="J161" s="74"/>
      <c r="K161" s="96"/>
      <c r="L161" s="96"/>
      <c r="M161" s="74"/>
      <c r="N161" s="67"/>
      <c r="O161" s="67"/>
      <c r="P161" s="67"/>
      <c r="Q161" s="66"/>
      <c r="R161" s="67"/>
      <c r="S161" s="67"/>
      <c r="T161" s="67"/>
      <c r="U161" s="67"/>
      <c r="V161" s="67"/>
      <c r="W161" s="67"/>
      <c r="X161" s="67"/>
      <c r="Y161" s="67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</row>
    <row r="162" spans="1:49" s="62" customFormat="1" x14ac:dyDescent="0.2">
      <c r="A162" s="116"/>
      <c r="B162" s="71" t="s">
        <v>342</v>
      </c>
      <c r="C162" s="64" t="s">
        <v>603</v>
      </c>
      <c r="D162" s="73" t="s">
        <v>214</v>
      </c>
      <c r="E162" s="73" t="s">
        <v>215</v>
      </c>
      <c r="F162" s="71" t="s">
        <v>128</v>
      </c>
      <c r="G162" s="148" t="s">
        <v>356</v>
      </c>
      <c r="H162" s="148" t="s">
        <v>363</v>
      </c>
      <c r="I162" s="67" t="s">
        <v>243</v>
      </c>
      <c r="J162" s="74"/>
      <c r="K162" s="66"/>
      <c r="L162" s="66"/>
      <c r="M162" s="129"/>
      <c r="N162" s="66">
        <v>18</v>
      </c>
      <c r="O162" s="66"/>
      <c r="P162" s="66">
        <v>1</v>
      </c>
      <c r="Q162" s="66"/>
      <c r="R162" s="66">
        <v>18</v>
      </c>
      <c r="S162" s="67"/>
      <c r="T162" s="67">
        <v>1</v>
      </c>
      <c r="U162" s="67"/>
      <c r="V162" s="67">
        <v>1</v>
      </c>
      <c r="W162" s="67">
        <v>1</v>
      </c>
      <c r="X162" s="66">
        <v>18</v>
      </c>
      <c r="Y162" s="67"/>
      <c r="Z162" s="66">
        <v>1</v>
      </c>
      <c r="AA162" s="66"/>
      <c r="AB162" s="66">
        <v>1</v>
      </c>
      <c r="AC162" s="66">
        <v>1</v>
      </c>
      <c r="AD162" s="66">
        <v>1</v>
      </c>
      <c r="AE162" s="66">
        <v>1</v>
      </c>
      <c r="AF162" s="66">
        <v>1</v>
      </c>
      <c r="AG162" s="67"/>
      <c r="AH162" s="66">
        <v>1</v>
      </c>
      <c r="AI162" s="67"/>
      <c r="AJ162" s="66">
        <v>18</v>
      </c>
      <c r="AL162" s="67">
        <v>1</v>
      </c>
      <c r="AM162" s="67">
        <v>1</v>
      </c>
      <c r="AN162" s="67">
        <v>1</v>
      </c>
      <c r="AP162" s="67">
        <v>1</v>
      </c>
      <c r="AQ162" s="62">
        <v>1</v>
      </c>
    </row>
    <row r="163" spans="1:49" s="62" customFormat="1" x14ac:dyDescent="0.2">
      <c r="A163" s="116"/>
      <c r="B163" s="71" t="s">
        <v>342</v>
      </c>
      <c r="C163" s="64" t="s">
        <v>603</v>
      </c>
      <c r="D163" s="73" t="s">
        <v>212</v>
      </c>
      <c r="E163" s="73" t="s">
        <v>213</v>
      </c>
      <c r="F163" s="71" t="s">
        <v>126</v>
      </c>
      <c r="G163" s="71" t="s">
        <v>242</v>
      </c>
      <c r="H163" s="148" t="s">
        <v>363</v>
      </c>
      <c r="I163" s="67" t="s">
        <v>243</v>
      </c>
      <c r="J163" s="189">
        <v>15913</v>
      </c>
      <c r="K163" s="66"/>
      <c r="L163" s="66"/>
      <c r="M163" s="129"/>
      <c r="N163" s="66">
        <v>24</v>
      </c>
      <c r="O163" s="66"/>
      <c r="P163" s="66">
        <v>1</v>
      </c>
      <c r="Q163" s="66"/>
      <c r="R163" s="66">
        <v>24</v>
      </c>
      <c r="S163" s="67"/>
      <c r="T163" s="67">
        <v>1</v>
      </c>
      <c r="U163" s="67"/>
      <c r="V163" s="67">
        <v>1</v>
      </c>
      <c r="W163" s="67">
        <v>1</v>
      </c>
      <c r="X163" s="66">
        <v>24</v>
      </c>
      <c r="Y163" s="67"/>
      <c r="Z163" s="66">
        <v>2</v>
      </c>
      <c r="AA163" s="66"/>
      <c r="AB163" s="66">
        <v>2</v>
      </c>
      <c r="AC163" s="66">
        <v>1</v>
      </c>
      <c r="AD163" s="66">
        <v>2</v>
      </c>
      <c r="AE163" s="66">
        <v>2</v>
      </c>
      <c r="AF163" s="66">
        <v>2</v>
      </c>
      <c r="AG163" s="67"/>
      <c r="AH163" s="66">
        <v>2</v>
      </c>
      <c r="AI163" s="67"/>
      <c r="AJ163" s="66">
        <v>24</v>
      </c>
      <c r="AL163" s="67">
        <v>1</v>
      </c>
      <c r="AM163" s="67">
        <v>2</v>
      </c>
      <c r="AN163" s="67">
        <v>1</v>
      </c>
      <c r="AP163" s="67">
        <v>1</v>
      </c>
      <c r="AQ163" s="62">
        <v>1</v>
      </c>
    </row>
    <row r="164" spans="1:49" s="62" customFormat="1" x14ac:dyDescent="0.2">
      <c r="A164" s="116"/>
      <c r="B164" s="71" t="s">
        <v>342</v>
      </c>
      <c r="C164" s="64" t="s">
        <v>603</v>
      </c>
      <c r="D164" s="73" t="s">
        <v>216</v>
      </c>
      <c r="E164" s="73" t="s">
        <v>217</v>
      </c>
      <c r="F164" s="71" t="s">
        <v>128</v>
      </c>
      <c r="G164" s="71" t="s">
        <v>151</v>
      </c>
      <c r="H164" s="148" t="s">
        <v>363</v>
      </c>
      <c r="I164" s="67" t="s">
        <v>243</v>
      </c>
      <c r="J164" s="74"/>
      <c r="K164" s="66"/>
      <c r="L164" s="66"/>
      <c r="M164" s="129"/>
      <c r="N164" s="67">
        <v>6</v>
      </c>
      <c r="O164" s="67"/>
      <c r="P164" s="67">
        <v>1</v>
      </c>
      <c r="Q164" s="66"/>
      <c r="R164" s="67">
        <v>6</v>
      </c>
      <c r="S164" s="67"/>
      <c r="T164" s="67">
        <v>0</v>
      </c>
      <c r="U164" s="67"/>
      <c r="V164" s="67">
        <v>1</v>
      </c>
      <c r="W164" s="67">
        <v>1</v>
      </c>
      <c r="X164" s="67">
        <v>6</v>
      </c>
      <c r="Y164" s="67"/>
      <c r="Z164" s="66">
        <v>0</v>
      </c>
      <c r="AA164" s="66"/>
      <c r="AB164" s="66">
        <v>1</v>
      </c>
      <c r="AC164" s="66">
        <v>1</v>
      </c>
      <c r="AD164" s="66">
        <v>1</v>
      </c>
      <c r="AE164" s="66">
        <v>1</v>
      </c>
      <c r="AF164" s="66">
        <v>1</v>
      </c>
      <c r="AG164" s="66"/>
      <c r="AH164" s="66">
        <v>1</v>
      </c>
      <c r="AI164" s="66"/>
      <c r="AJ164" s="67">
        <v>0</v>
      </c>
      <c r="AK164" s="67"/>
      <c r="AL164" s="67"/>
      <c r="AM164" s="67"/>
      <c r="AN164" s="67"/>
      <c r="AO164" s="67"/>
      <c r="AP164" s="67">
        <v>0</v>
      </c>
      <c r="AQ164" s="67"/>
      <c r="AR164" s="67"/>
      <c r="AS164" s="67"/>
      <c r="AT164" s="67"/>
      <c r="AU164" s="67"/>
      <c r="AV164" s="67"/>
      <c r="AW164" s="67"/>
    </row>
    <row r="165" spans="1:49" s="62" customFormat="1" ht="15" x14ac:dyDescent="0.2">
      <c r="A165" s="69"/>
      <c r="B165" s="69" t="s">
        <v>342</v>
      </c>
      <c r="C165" s="69"/>
      <c r="D165" s="69"/>
      <c r="E165" s="69" t="s">
        <v>354</v>
      </c>
      <c r="F165" s="69"/>
      <c r="G165" s="69"/>
      <c r="H165" s="69"/>
      <c r="I165" s="69"/>
      <c r="J165" s="69"/>
      <c r="K165" s="69"/>
      <c r="L165" s="69"/>
      <c r="M165" s="69"/>
      <c r="N165" s="70">
        <f t="shared" ref="N165:AW165" si="42">SUM(N162:N164)</f>
        <v>48</v>
      </c>
      <c r="O165" s="70">
        <f t="shared" si="42"/>
        <v>0</v>
      </c>
      <c r="P165" s="70">
        <f t="shared" si="42"/>
        <v>3</v>
      </c>
      <c r="Q165" s="70">
        <f t="shared" si="42"/>
        <v>0</v>
      </c>
      <c r="R165" s="70">
        <f t="shared" si="42"/>
        <v>48</v>
      </c>
      <c r="S165" s="70">
        <f t="shared" si="42"/>
        <v>0</v>
      </c>
      <c r="T165" s="70">
        <f t="shared" si="42"/>
        <v>2</v>
      </c>
      <c r="U165" s="70">
        <f t="shared" si="42"/>
        <v>0</v>
      </c>
      <c r="V165" s="70">
        <f t="shared" si="42"/>
        <v>3</v>
      </c>
      <c r="W165" s="70">
        <f t="shared" si="42"/>
        <v>3</v>
      </c>
      <c r="X165" s="70">
        <f t="shared" si="42"/>
        <v>48</v>
      </c>
      <c r="Y165" s="70">
        <f t="shared" si="42"/>
        <v>0</v>
      </c>
      <c r="Z165" s="70">
        <f t="shared" si="42"/>
        <v>3</v>
      </c>
      <c r="AA165" s="70">
        <f t="shared" si="42"/>
        <v>0</v>
      </c>
      <c r="AB165" s="70">
        <f t="shared" si="42"/>
        <v>4</v>
      </c>
      <c r="AC165" s="70">
        <f t="shared" si="42"/>
        <v>3</v>
      </c>
      <c r="AD165" s="70">
        <f t="shared" si="42"/>
        <v>4</v>
      </c>
      <c r="AE165" s="70">
        <f t="shared" si="42"/>
        <v>4</v>
      </c>
      <c r="AF165" s="70">
        <f t="shared" si="42"/>
        <v>4</v>
      </c>
      <c r="AG165" s="70">
        <f t="shared" si="42"/>
        <v>0</v>
      </c>
      <c r="AH165" s="70">
        <f t="shared" si="42"/>
        <v>4</v>
      </c>
      <c r="AI165" s="70">
        <f t="shared" si="42"/>
        <v>0</v>
      </c>
      <c r="AJ165" s="70">
        <f t="shared" si="42"/>
        <v>42</v>
      </c>
      <c r="AK165" s="70">
        <f t="shared" si="42"/>
        <v>0</v>
      </c>
      <c r="AL165" s="70">
        <f t="shared" si="42"/>
        <v>2</v>
      </c>
      <c r="AM165" s="70">
        <f t="shared" si="42"/>
        <v>3</v>
      </c>
      <c r="AN165" s="70">
        <f t="shared" si="42"/>
        <v>2</v>
      </c>
      <c r="AO165" s="70">
        <f t="shared" si="42"/>
        <v>0</v>
      </c>
      <c r="AP165" s="70">
        <f t="shared" si="42"/>
        <v>2</v>
      </c>
      <c r="AQ165" s="70">
        <f t="shared" si="42"/>
        <v>2</v>
      </c>
      <c r="AR165" s="70">
        <f t="shared" si="42"/>
        <v>0</v>
      </c>
      <c r="AS165" s="70">
        <f t="shared" si="42"/>
        <v>0</v>
      </c>
      <c r="AT165" s="70">
        <f t="shared" si="42"/>
        <v>0</v>
      </c>
      <c r="AU165" s="70">
        <f t="shared" si="42"/>
        <v>0</v>
      </c>
      <c r="AV165" s="70">
        <f t="shared" si="42"/>
        <v>0</v>
      </c>
      <c r="AW165" s="70">
        <f t="shared" si="42"/>
        <v>0</v>
      </c>
    </row>
    <row r="166" spans="1:49" s="62" customFormat="1" x14ac:dyDescent="0.2">
      <c r="A166" s="116"/>
      <c r="B166" s="71"/>
      <c r="C166" s="72"/>
      <c r="D166" s="73"/>
      <c r="E166" s="73"/>
      <c r="F166" s="71"/>
      <c r="G166" s="71"/>
      <c r="H166" s="71"/>
      <c r="I166" s="67"/>
      <c r="J166" s="74"/>
      <c r="K166" s="66"/>
      <c r="L166" s="66"/>
      <c r="M166" s="129"/>
      <c r="N166" s="67"/>
      <c r="O166" s="67"/>
      <c r="P166" s="67"/>
      <c r="Q166" s="66"/>
      <c r="R166" s="67"/>
      <c r="S166" s="67"/>
      <c r="T166" s="67"/>
      <c r="U166" s="67"/>
      <c r="V166" s="67"/>
      <c r="W166" s="67"/>
      <c r="X166" s="67"/>
      <c r="Y166" s="67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</row>
    <row r="167" spans="1:49" s="62" customFormat="1" x14ac:dyDescent="0.2">
      <c r="A167" s="116"/>
      <c r="B167" s="71" t="s">
        <v>347</v>
      </c>
      <c r="C167" s="64" t="s">
        <v>603</v>
      </c>
      <c r="D167" s="73" t="s">
        <v>172</v>
      </c>
      <c r="E167" s="73" t="s">
        <v>76</v>
      </c>
      <c r="F167" s="71" t="s">
        <v>128</v>
      </c>
      <c r="G167" s="71" t="s">
        <v>352</v>
      </c>
      <c r="H167" s="148" t="s">
        <v>363</v>
      </c>
      <c r="I167" s="117" t="s">
        <v>243</v>
      </c>
      <c r="J167" s="189">
        <v>15518</v>
      </c>
      <c r="K167" s="66"/>
      <c r="L167" s="66"/>
      <c r="M167" s="129"/>
      <c r="N167" s="67">
        <v>24</v>
      </c>
      <c r="O167" s="67"/>
      <c r="P167" s="67">
        <v>1</v>
      </c>
      <c r="Q167" s="66"/>
      <c r="R167" s="67">
        <v>24</v>
      </c>
      <c r="S167" s="67"/>
      <c r="T167" s="67">
        <v>1</v>
      </c>
      <c r="U167" s="67"/>
      <c r="V167" s="67">
        <v>1</v>
      </c>
      <c r="W167" s="67">
        <v>1</v>
      </c>
      <c r="X167" s="67">
        <v>24</v>
      </c>
      <c r="Y167" s="67"/>
      <c r="Z167" s="66">
        <v>2</v>
      </c>
      <c r="AA167" s="66">
        <v>2</v>
      </c>
      <c r="AB167" s="66">
        <v>2</v>
      </c>
      <c r="AC167" s="66">
        <v>1</v>
      </c>
      <c r="AD167" s="66">
        <v>2</v>
      </c>
      <c r="AE167" s="66">
        <v>1</v>
      </c>
      <c r="AF167" s="66">
        <v>2</v>
      </c>
      <c r="AG167" s="66">
        <v>1</v>
      </c>
      <c r="AH167" s="66">
        <v>2</v>
      </c>
      <c r="AI167" s="66">
        <v>1</v>
      </c>
      <c r="AJ167" s="67">
        <v>24</v>
      </c>
      <c r="AK167" s="67"/>
      <c r="AL167" s="67">
        <v>1</v>
      </c>
      <c r="AM167" s="67"/>
      <c r="AN167" s="67">
        <v>1</v>
      </c>
      <c r="AO167" s="67"/>
      <c r="AP167" s="67">
        <v>1</v>
      </c>
      <c r="AQ167" s="67">
        <v>1</v>
      </c>
      <c r="AR167" s="67"/>
      <c r="AS167" s="67"/>
      <c r="AT167" s="67"/>
      <c r="AU167" s="67"/>
      <c r="AV167" s="67"/>
      <c r="AW167" s="67"/>
    </row>
    <row r="168" spans="1:49" s="62" customFormat="1" x14ac:dyDescent="0.2">
      <c r="A168" s="116"/>
      <c r="B168" s="71" t="s">
        <v>347</v>
      </c>
      <c r="C168" s="64" t="s">
        <v>603</v>
      </c>
      <c r="D168" s="73" t="s">
        <v>87</v>
      </c>
      <c r="E168" s="73" t="s">
        <v>88</v>
      </c>
      <c r="F168" s="71" t="s">
        <v>125</v>
      </c>
      <c r="G168" s="71" t="s">
        <v>151</v>
      </c>
      <c r="H168" s="148" t="s">
        <v>363</v>
      </c>
      <c r="I168" s="67" t="s">
        <v>243</v>
      </c>
      <c r="J168" s="74"/>
      <c r="K168" s="96"/>
      <c r="L168" s="96"/>
      <c r="M168" s="74"/>
      <c r="N168" s="66">
        <v>6</v>
      </c>
      <c r="O168" s="66"/>
      <c r="P168" s="66">
        <v>1</v>
      </c>
      <c r="Q168" s="66"/>
      <c r="R168" s="66">
        <v>6</v>
      </c>
      <c r="S168" s="67"/>
      <c r="T168" s="67">
        <v>1</v>
      </c>
      <c r="U168" s="67">
        <v>1</v>
      </c>
      <c r="V168" s="67">
        <v>0</v>
      </c>
      <c r="W168" s="67"/>
      <c r="X168" s="66">
        <v>6</v>
      </c>
      <c r="Y168" s="67"/>
      <c r="Z168" s="66">
        <v>1</v>
      </c>
      <c r="AA168" s="66"/>
      <c r="AB168" s="66">
        <v>0</v>
      </c>
      <c r="AC168" s="66"/>
      <c r="AD168" s="66">
        <v>0</v>
      </c>
      <c r="AE168" s="66"/>
      <c r="AF168" s="67">
        <v>0</v>
      </c>
      <c r="AG168" s="67"/>
      <c r="AH168" s="67">
        <v>0</v>
      </c>
      <c r="AI168" s="67"/>
      <c r="AJ168" s="66">
        <v>0</v>
      </c>
      <c r="AL168" s="67"/>
      <c r="AN168" s="67"/>
      <c r="AO168" s="67"/>
      <c r="AP168" s="67">
        <v>0</v>
      </c>
    </row>
    <row r="169" spans="1:49" s="62" customFormat="1" x14ac:dyDescent="0.2">
      <c r="A169" s="116"/>
      <c r="B169" s="71" t="s">
        <v>347</v>
      </c>
      <c r="C169" s="64" t="s">
        <v>603</v>
      </c>
      <c r="D169" s="73" t="s">
        <v>31</v>
      </c>
      <c r="E169" s="73" t="s">
        <v>32</v>
      </c>
      <c r="F169" s="71" t="s">
        <v>128</v>
      </c>
      <c r="G169" s="148" t="s">
        <v>356</v>
      </c>
      <c r="H169" s="148" t="s">
        <v>363</v>
      </c>
      <c r="I169" s="67" t="s">
        <v>243</v>
      </c>
      <c r="J169" s="74"/>
      <c r="K169" s="66"/>
      <c r="L169" s="66"/>
      <c r="M169" s="129"/>
      <c r="N169" s="67">
        <v>18</v>
      </c>
      <c r="O169" s="67"/>
      <c r="P169" s="67">
        <v>1</v>
      </c>
      <c r="Q169" s="66"/>
      <c r="R169" s="67">
        <v>18</v>
      </c>
      <c r="S169" s="67"/>
      <c r="T169" s="67">
        <v>1</v>
      </c>
      <c r="U169" s="67"/>
      <c r="V169" s="67">
        <v>1</v>
      </c>
      <c r="W169" s="67">
        <v>1</v>
      </c>
      <c r="X169" s="67">
        <v>18</v>
      </c>
      <c r="Y169" s="67"/>
      <c r="Z169" s="66">
        <v>1</v>
      </c>
      <c r="AA169" s="66">
        <v>1</v>
      </c>
      <c r="AB169" s="66">
        <v>1</v>
      </c>
      <c r="AC169" s="66">
        <v>1</v>
      </c>
      <c r="AD169" s="66">
        <v>1</v>
      </c>
      <c r="AE169" s="66">
        <v>1</v>
      </c>
      <c r="AF169" s="66">
        <v>1</v>
      </c>
      <c r="AG169" s="66"/>
      <c r="AH169" s="66">
        <v>1</v>
      </c>
      <c r="AI169" s="66"/>
      <c r="AJ169" s="67">
        <v>18</v>
      </c>
      <c r="AK169" s="67"/>
      <c r="AL169" s="67">
        <v>1</v>
      </c>
      <c r="AM169" s="67"/>
      <c r="AN169" s="67">
        <v>1</v>
      </c>
      <c r="AO169" s="67"/>
      <c r="AP169" s="67">
        <v>1</v>
      </c>
      <c r="AQ169" s="67">
        <v>1</v>
      </c>
      <c r="AR169" s="67"/>
      <c r="AS169" s="67"/>
      <c r="AT169" s="67"/>
      <c r="AU169" s="67"/>
      <c r="AV169" s="67"/>
      <c r="AW169" s="67"/>
    </row>
    <row r="170" spans="1:49" s="62" customFormat="1" ht="15" x14ac:dyDescent="0.2">
      <c r="A170" s="69"/>
      <c r="B170" s="69" t="s">
        <v>347</v>
      </c>
      <c r="C170" s="69"/>
      <c r="D170" s="69"/>
      <c r="E170" s="69" t="s">
        <v>354</v>
      </c>
      <c r="F170" s="69"/>
      <c r="G170" s="69"/>
      <c r="H170" s="69"/>
      <c r="I170" s="69"/>
      <c r="J170" s="69"/>
      <c r="K170" s="69"/>
      <c r="L170" s="69"/>
      <c r="M170" s="69"/>
      <c r="N170" s="70">
        <f t="shared" ref="N170:AW170" si="43">SUM(N167:N169)</f>
        <v>48</v>
      </c>
      <c r="O170" s="70">
        <f t="shared" si="43"/>
        <v>0</v>
      </c>
      <c r="P170" s="70">
        <f t="shared" si="43"/>
        <v>3</v>
      </c>
      <c r="Q170" s="70">
        <f t="shared" si="43"/>
        <v>0</v>
      </c>
      <c r="R170" s="70">
        <f t="shared" si="43"/>
        <v>48</v>
      </c>
      <c r="S170" s="70">
        <f t="shared" si="43"/>
        <v>0</v>
      </c>
      <c r="T170" s="70">
        <f t="shared" si="43"/>
        <v>3</v>
      </c>
      <c r="U170" s="70">
        <f t="shared" si="43"/>
        <v>1</v>
      </c>
      <c r="V170" s="70">
        <f t="shared" si="43"/>
        <v>2</v>
      </c>
      <c r="W170" s="70">
        <f t="shared" si="43"/>
        <v>2</v>
      </c>
      <c r="X170" s="70">
        <f t="shared" si="43"/>
        <v>48</v>
      </c>
      <c r="Y170" s="70">
        <f t="shared" si="43"/>
        <v>0</v>
      </c>
      <c r="Z170" s="70">
        <f t="shared" si="43"/>
        <v>4</v>
      </c>
      <c r="AA170" s="70">
        <f t="shared" si="43"/>
        <v>3</v>
      </c>
      <c r="AB170" s="70">
        <f t="shared" si="43"/>
        <v>3</v>
      </c>
      <c r="AC170" s="70">
        <f t="shared" si="43"/>
        <v>2</v>
      </c>
      <c r="AD170" s="70">
        <f t="shared" si="43"/>
        <v>3</v>
      </c>
      <c r="AE170" s="70">
        <f t="shared" si="43"/>
        <v>2</v>
      </c>
      <c r="AF170" s="70">
        <f t="shared" si="43"/>
        <v>3</v>
      </c>
      <c r="AG170" s="70">
        <f t="shared" si="43"/>
        <v>1</v>
      </c>
      <c r="AH170" s="70">
        <f t="shared" si="43"/>
        <v>3</v>
      </c>
      <c r="AI170" s="70">
        <f t="shared" si="43"/>
        <v>1</v>
      </c>
      <c r="AJ170" s="70">
        <f t="shared" si="43"/>
        <v>42</v>
      </c>
      <c r="AK170" s="70">
        <f t="shared" si="43"/>
        <v>0</v>
      </c>
      <c r="AL170" s="70">
        <f t="shared" si="43"/>
        <v>2</v>
      </c>
      <c r="AM170" s="70">
        <f t="shared" si="43"/>
        <v>0</v>
      </c>
      <c r="AN170" s="70">
        <f t="shared" si="43"/>
        <v>2</v>
      </c>
      <c r="AO170" s="70">
        <f t="shared" si="43"/>
        <v>0</v>
      </c>
      <c r="AP170" s="70">
        <f t="shared" si="43"/>
        <v>2</v>
      </c>
      <c r="AQ170" s="70">
        <f t="shared" si="43"/>
        <v>2</v>
      </c>
      <c r="AR170" s="70">
        <f t="shared" si="43"/>
        <v>0</v>
      </c>
      <c r="AS170" s="70">
        <f t="shared" si="43"/>
        <v>0</v>
      </c>
      <c r="AT170" s="70">
        <f t="shared" si="43"/>
        <v>0</v>
      </c>
      <c r="AU170" s="70">
        <f t="shared" si="43"/>
        <v>0</v>
      </c>
      <c r="AV170" s="70">
        <f t="shared" si="43"/>
        <v>0</v>
      </c>
      <c r="AW170" s="70">
        <f t="shared" si="43"/>
        <v>0</v>
      </c>
    </row>
    <row r="171" spans="1:49" s="62" customFormat="1" x14ac:dyDescent="0.2">
      <c r="A171" s="116"/>
      <c r="B171" s="71"/>
      <c r="C171" s="72"/>
      <c r="D171" s="73"/>
      <c r="E171" s="73"/>
      <c r="F171" s="71"/>
      <c r="G171" s="71"/>
      <c r="H171" s="71"/>
      <c r="I171" s="67"/>
      <c r="J171" s="74"/>
      <c r="K171" s="66"/>
      <c r="L171" s="66"/>
      <c r="M171" s="129"/>
      <c r="N171" s="67"/>
      <c r="O171" s="67"/>
      <c r="P171" s="67"/>
      <c r="Q171" s="66"/>
      <c r="R171" s="67"/>
      <c r="S171" s="67"/>
      <c r="T171" s="67"/>
      <c r="U171" s="67"/>
      <c r="V171" s="67"/>
      <c r="W171" s="67"/>
      <c r="X171" s="67"/>
      <c r="Y171" s="67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</row>
    <row r="172" spans="1:49" s="62" customFormat="1" ht="15.75" x14ac:dyDescent="0.2">
      <c r="A172" s="76"/>
      <c r="B172" s="71" t="s">
        <v>334</v>
      </c>
      <c r="C172" s="64" t="s">
        <v>603</v>
      </c>
      <c r="D172" s="73" t="s">
        <v>142</v>
      </c>
      <c r="E172" s="73" t="s">
        <v>143</v>
      </c>
      <c r="F172" s="71" t="s">
        <v>128</v>
      </c>
      <c r="G172" s="71" t="s">
        <v>151</v>
      </c>
      <c r="H172" s="148" t="s">
        <v>363</v>
      </c>
      <c r="I172" s="125" t="s">
        <v>243</v>
      </c>
      <c r="J172" s="128"/>
      <c r="K172" s="158" t="s">
        <v>419</v>
      </c>
      <c r="L172" s="96"/>
      <c r="M172" s="74"/>
      <c r="N172" s="66">
        <v>6</v>
      </c>
      <c r="O172" s="67"/>
      <c r="P172" s="67">
        <v>1</v>
      </c>
      <c r="Q172" s="67">
        <v>1</v>
      </c>
      <c r="R172" s="66">
        <v>6</v>
      </c>
      <c r="S172" s="66"/>
      <c r="T172" s="67">
        <v>0</v>
      </c>
      <c r="U172" s="67">
        <v>1</v>
      </c>
      <c r="V172" s="67">
        <v>1</v>
      </c>
      <c r="W172" s="67">
        <v>1</v>
      </c>
      <c r="X172" s="66">
        <v>6</v>
      </c>
      <c r="Y172" s="67"/>
      <c r="Z172" s="66">
        <v>0</v>
      </c>
      <c r="AA172" s="66">
        <v>1</v>
      </c>
      <c r="AB172" s="66">
        <v>1</v>
      </c>
      <c r="AC172" s="66">
        <v>1</v>
      </c>
      <c r="AD172" s="66">
        <v>1</v>
      </c>
      <c r="AE172" s="66"/>
      <c r="AF172" s="67">
        <v>1</v>
      </c>
      <c r="AG172" s="66"/>
      <c r="AH172" s="67">
        <v>1</v>
      </c>
      <c r="AI172" s="67">
        <v>1</v>
      </c>
      <c r="AJ172" s="66">
        <v>0</v>
      </c>
      <c r="AK172" s="66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</row>
    <row r="173" spans="1:49" s="62" customFormat="1" ht="15" x14ac:dyDescent="0.2">
      <c r="A173" s="69"/>
      <c r="B173" s="69" t="s">
        <v>334</v>
      </c>
      <c r="C173" s="69"/>
      <c r="D173" s="69"/>
      <c r="E173" s="69" t="s">
        <v>354</v>
      </c>
      <c r="F173" s="69"/>
      <c r="G173" s="69"/>
      <c r="H173" s="69"/>
      <c r="I173" s="69"/>
      <c r="J173" s="69"/>
      <c r="K173" s="69"/>
      <c r="L173" s="69"/>
      <c r="M173" s="69"/>
      <c r="N173" s="70">
        <f t="shared" ref="N173:AI173" si="44">SUM(N172:N172)</f>
        <v>6</v>
      </c>
      <c r="O173" s="70">
        <f t="shared" si="44"/>
        <v>0</v>
      </c>
      <c r="P173" s="70">
        <f t="shared" si="44"/>
        <v>1</v>
      </c>
      <c r="Q173" s="70">
        <f t="shared" si="44"/>
        <v>1</v>
      </c>
      <c r="R173" s="70">
        <f>SUM(R172:R172)</f>
        <v>6</v>
      </c>
      <c r="S173" s="70">
        <f t="shared" si="44"/>
        <v>0</v>
      </c>
      <c r="T173" s="70">
        <f t="shared" si="44"/>
        <v>0</v>
      </c>
      <c r="U173" s="70">
        <f t="shared" si="44"/>
        <v>1</v>
      </c>
      <c r="V173" s="70">
        <f t="shared" si="44"/>
        <v>1</v>
      </c>
      <c r="W173" s="70">
        <f t="shared" si="44"/>
        <v>1</v>
      </c>
      <c r="X173" s="70">
        <f>SUM(X172:X172)</f>
        <v>6</v>
      </c>
      <c r="Y173" s="70">
        <f t="shared" si="44"/>
        <v>0</v>
      </c>
      <c r="Z173" s="70">
        <f t="shared" si="44"/>
        <v>0</v>
      </c>
      <c r="AA173" s="70">
        <f t="shared" si="44"/>
        <v>1</v>
      </c>
      <c r="AB173" s="70">
        <f t="shared" si="44"/>
        <v>1</v>
      </c>
      <c r="AC173" s="70">
        <f t="shared" si="44"/>
        <v>1</v>
      </c>
      <c r="AD173" s="70">
        <f t="shared" si="44"/>
        <v>1</v>
      </c>
      <c r="AE173" s="70">
        <f t="shared" si="44"/>
        <v>0</v>
      </c>
      <c r="AF173" s="70">
        <f>SUM(AF172:AF172)</f>
        <v>1</v>
      </c>
      <c r="AG173" s="70">
        <f t="shared" si="44"/>
        <v>0</v>
      </c>
      <c r="AH173" s="70">
        <f t="shared" si="44"/>
        <v>1</v>
      </c>
      <c r="AI173" s="70">
        <f t="shared" si="44"/>
        <v>1</v>
      </c>
      <c r="AJ173" s="70">
        <f>SUM(AJ172:AJ172)</f>
        <v>0</v>
      </c>
      <c r="AK173" s="70">
        <f t="shared" ref="AK173:AW173" si="45">SUM(AK172:AK172)</f>
        <v>0</v>
      </c>
      <c r="AL173" s="70">
        <f t="shared" si="45"/>
        <v>0</v>
      </c>
      <c r="AM173" s="70">
        <f t="shared" si="45"/>
        <v>0</v>
      </c>
      <c r="AN173" s="70">
        <f t="shared" si="45"/>
        <v>0</v>
      </c>
      <c r="AO173" s="70">
        <f t="shared" si="45"/>
        <v>0</v>
      </c>
      <c r="AP173" s="70">
        <f t="shared" si="45"/>
        <v>0</v>
      </c>
      <c r="AQ173" s="70">
        <f t="shared" si="45"/>
        <v>0</v>
      </c>
      <c r="AR173" s="70">
        <f t="shared" si="45"/>
        <v>0</v>
      </c>
      <c r="AS173" s="70">
        <f t="shared" si="45"/>
        <v>0</v>
      </c>
      <c r="AT173" s="70">
        <f t="shared" si="45"/>
        <v>0</v>
      </c>
      <c r="AU173" s="70">
        <f t="shared" si="45"/>
        <v>0</v>
      </c>
      <c r="AV173" s="70">
        <f t="shared" si="45"/>
        <v>0</v>
      </c>
      <c r="AW173" s="70">
        <f t="shared" si="45"/>
        <v>0</v>
      </c>
    </row>
    <row r="174" spans="1:49" s="62" customFormat="1" ht="15.75" x14ac:dyDescent="0.2">
      <c r="A174" s="76"/>
      <c r="B174" s="71"/>
      <c r="C174" s="72"/>
      <c r="D174" s="73"/>
      <c r="E174" s="73"/>
      <c r="F174" s="71"/>
      <c r="G174" s="71"/>
      <c r="H174" s="71"/>
      <c r="I174" s="125"/>
      <c r="J174" s="128"/>
      <c r="K174" s="134"/>
      <c r="L174" s="96"/>
      <c r="M174" s="74"/>
      <c r="N174" s="66"/>
      <c r="O174" s="67"/>
      <c r="P174" s="67"/>
      <c r="Q174" s="67"/>
      <c r="R174" s="66"/>
      <c r="S174" s="66"/>
      <c r="T174" s="67"/>
      <c r="U174" s="67"/>
      <c r="V174" s="67"/>
      <c r="W174" s="67"/>
      <c r="X174" s="66"/>
      <c r="Y174" s="67"/>
      <c r="Z174" s="66"/>
      <c r="AA174" s="66"/>
      <c r="AB174" s="66"/>
      <c r="AC174" s="66"/>
      <c r="AD174" s="66"/>
      <c r="AE174" s="66"/>
      <c r="AF174" s="67"/>
      <c r="AG174" s="66"/>
      <c r="AH174" s="67"/>
      <c r="AI174" s="67"/>
      <c r="AJ174" s="66"/>
      <c r="AK174" s="66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</row>
    <row r="175" spans="1:49" s="62" customFormat="1" ht="15.75" x14ac:dyDescent="0.2">
      <c r="A175" s="118"/>
      <c r="B175" s="64" t="s">
        <v>337</v>
      </c>
      <c r="C175" s="64" t="s">
        <v>603</v>
      </c>
      <c r="D175" s="73" t="s">
        <v>144</v>
      </c>
      <c r="E175" s="73" t="s">
        <v>183</v>
      </c>
      <c r="F175" s="64" t="s">
        <v>128</v>
      </c>
      <c r="G175" s="71" t="s">
        <v>151</v>
      </c>
      <c r="H175" s="148" t="s">
        <v>363</v>
      </c>
      <c r="I175" s="125" t="s">
        <v>243</v>
      </c>
      <c r="J175" s="126"/>
      <c r="K175" s="88"/>
      <c r="L175" s="88"/>
      <c r="M175" s="126"/>
      <c r="N175" s="67">
        <v>6</v>
      </c>
      <c r="O175" s="67"/>
      <c r="P175" s="67">
        <v>1</v>
      </c>
      <c r="Q175" s="66"/>
      <c r="R175" s="67">
        <v>6</v>
      </c>
      <c r="S175" s="67"/>
      <c r="T175" s="67">
        <v>1</v>
      </c>
      <c r="U175" s="67"/>
      <c r="V175" s="67">
        <v>0</v>
      </c>
      <c r="W175" s="67"/>
      <c r="X175" s="67">
        <v>6</v>
      </c>
      <c r="Y175" s="67"/>
      <c r="Z175" s="66">
        <v>1</v>
      </c>
      <c r="AA175" s="66"/>
      <c r="AB175" s="66">
        <v>0</v>
      </c>
      <c r="AC175" s="66"/>
      <c r="AD175" s="66">
        <v>0</v>
      </c>
      <c r="AE175" s="66">
        <v>1</v>
      </c>
      <c r="AF175" s="66">
        <v>0</v>
      </c>
      <c r="AG175" s="66"/>
      <c r="AH175" s="66">
        <v>0</v>
      </c>
      <c r="AI175" s="66"/>
      <c r="AJ175" s="67">
        <v>0</v>
      </c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</row>
    <row r="176" spans="1:49" s="62" customFormat="1" ht="15.75" x14ac:dyDescent="0.2">
      <c r="A176" s="118"/>
      <c r="B176" s="64" t="s">
        <v>337</v>
      </c>
      <c r="C176" s="64" t="s">
        <v>603</v>
      </c>
      <c r="D176" s="73" t="s">
        <v>145</v>
      </c>
      <c r="E176" s="73" t="s">
        <v>146</v>
      </c>
      <c r="F176" s="64" t="s">
        <v>128</v>
      </c>
      <c r="G176" s="148" t="s">
        <v>356</v>
      </c>
      <c r="H176" s="148" t="s">
        <v>363</v>
      </c>
      <c r="I176" s="125" t="s">
        <v>243</v>
      </c>
      <c r="J176" s="126"/>
      <c r="K176" s="88"/>
      <c r="L176" s="88"/>
      <c r="M176" s="126"/>
      <c r="N176" s="66">
        <v>14</v>
      </c>
      <c r="O176" s="125"/>
      <c r="P176" s="67">
        <v>1</v>
      </c>
      <c r="Q176" s="125"/>
      <c r="R176" s="67">
        <v>14</v>
      </c>
      <c r="S176" s="125"/>
      <c r="T176" s="67">
        <v>1</v>
      </c>
      <c r="U176" s="67"/>
      <c r="V176" s="67">
        <v>1</v>
      </c>
      <c r="W176" s="67">
        <v>1</v>
      </c>
      <c r="X176" s="67">
        <v>14</v>
      </c>
      <c r="Y176" s="125"/>
      <c r="Z176" s="66">
        <v>1</v>
      </c>
      <c r="AA176" s="66"/>
      <c r="AB176" s="66">
        <v>1</v>
      </c>
      <c r="AC176" s="66">
        <v>1</v>
      </c>
      <c r="AD176" s="66">
        <v>1</v>
      </c>
      <c r="AE176" s="125">
        <v>1</v>
      </c>
      <c r="AF176" s="66">
        <v>1</v>
      </c>
      <c r="AG176" s="125"/>
      <c r="AH176" s="66">
        <v>1</v>
      </c>
      <c r="AI176" s="125"/>
      <c r="AJ176" s="67">
        <v>14</v>
      </c>
      <c r="AK176" s="87"/>
      <c r="AL176" s="67">
        <v>1</v>
      </c>
      <c r="AM176" s="67">
        <v>1</v>
      </c>
      <c r="AN176" s="67">
        <v>1</v>
      </c>
      <c r="AO176" s="87"/>
      <c r="AP176" s="67">
        <v>1</v>
      </c>
      <c r="AQ176" s="87">
        <v>1</v>
      </c>
      <c r="AR176" s="87"/>
      <c r="AS176" s="87"/>
      <c r="AT176" s="87"/>
      <c r="AU176" s="87"/>
      <c r="AV176" s="87"/>
      <c r="AW176" s="87"/>
    </row>
    <row r="177" spans="1:49" s="62" customFormat="1" ht="15" x14ac:dyDescent="0.2">
      <c r="A177" s="69"/>
      <c r="B177" s="69" t="s">
        <v>337</v>
      </c>
      <c r="C177" s="69"/>
      <c r="D177" s="69"/>
      <c r="E177" s="69" t="s">
        <v>354</v>
      </c>
      <c r="F177" s="69"/>
      <c r="G177" s="69"/>
      <c r="H177" s="69"/>
      <c r="I177" s="69"/>
      <c r="J177" s="69"/>
      <c r="K177" s="69"/>
      <c r="L177" s="69"/>
      <c r="M177" s="69"/>
      <c r="N177" s="70">
        <f t="shared" ref="N177:AW177" si="46">SUM(N175:N176)</f>
        <v>20</v>
      </c>
      <c r="O177" s="70">
        <f t="shared" si="46"/>
        <v>0</v>
      </c>
      <c r="P177" s="70">
        <f t="shared" si="46"/>
        <v>2</v>
      </c>
      <c r="Q177" s="70">
        <f t="shared" si="46"/>
        <v>0</v>
      </c>
      <c r="R177" s="70">
        <f t="shared" si="46"/>
        <v>20</v>
      </c>
      <c r="S177" s="70">
        <f t="shared" si="46"/>
        <v>0</v>
      </c>
      <c r="T177" s="70">
        <f t="shared" si="46"/>
        <v>2</v>
      </c>
      <c r="U177" s="70">
        <f t="shared" si="46"/>
        <v>0</v>
      </c>
      <c r="V177" s="70">
        <f t="shared" si="46"/>
        <v>1</v>
      </c>
      <c r="W177" s="70">
        <f t="shared" si="46"/>
        <v>1</v>
      </c>
      <c r="X177" s="70">
        <f t="shared" si="46"/>
        <v>20</v>
      </c>
      <c r="Y177" s="70">
        <f t="shared" si="46"/>
        <v>0</v>
      </c>
      <c r="Z177" s="70">
        <f t="shared" si="46"/>
        <v>2</v>
      </c>
      <c r="AA177" s="70">
        <f t="shared" si="46"/>
        <v>0</v>
      </c>
      <c r="AB177" s="70">
        <f t="shared" si="46"/>
        <v>1</v>
      </c>
      <c r="AC177" s="70">
        <f t="shared" si="46"/>
        <v>1</v>
      </c>
      <c r="AD177" s="70">
        <f t="shared" si="46"/>
        <v>1</v>
      </c>
      <c r="AE177" s="70">
        <f t="shared" si="46"/>
        <v>2</v>
      </c>
      <c r="AF177" s="70">
        <f t="shared" si="46"/>
        <v>1</v>
      </c>
      <c r="AG177" s="70">
        <f t="shared" si="46"/>
        <v>0</v>
      </c>
      <c r="AH177" s="70">
        <f t="shared" si="46"/>
        <v>1</v>
      </c>
      <c r="AI177" s="70">
        <f t="shared" si="46"/>
        <v>0</v>
      </c>
      <c r="AJ177" s="70">
        <f t="shared" si="46"/>
        <v>14</v>
      </c>
      <c r="AK177" s="70">
        <f t="shared" si="46"/>
        <v>0</v>
      </c>
      <c r="AL177" s="70">
        <f t="shared" si="46"/>
        <v>1</v>
      </c>
      <c r="AM177" s="70">
        <f t="shared" si="46"/>
        <v>1</v>
      </c>
      <c r="AN177" s="70">
        <f t="shared" si="46"/>
        <v>1</v>
      </c>
      <c r="AO177" s="70">
        <f t="shared" si="46"/>
        <v>0</v>
      </c>
      <c r="AP177" s="70">
        <f t="shared" si="46"/>
        <v>1</v>
      </c>
      <c r="AQ177" s="70">
        <f t="shared" si="46"/>
        <v>1</v>
      </c>
      <c r="AR177" s="70">
        <f t="shared" si="46"/>
        <v>0</v>
      </c>
      <c r="AS177" s="70">
        <f t="shared" si="46"/>
        <v>0</v>
      </c>
      <c r="AT177" s="70">
        <f t="shared" si="46"/>
        <v>0</v>
      </c>
      <c r="AU177" s="70">
        <f t="shared" si="46"/>
        <v>0</v>
      </c>
      <c r="AV177" s="70">
        <f t="shared" si="46"/>
        <v>0</v>
      </c>
      <c r="AW177" s="70">
        <f t="shared" si="46"/>
        <v>0</v>
      </c>
    </row>
    <row r="178" spans="1:49" s="62" customFormat="1" ht="15.75" x14ac:dyDescent="0.2">
      <c r="A178" s="118"/>
      <c r="B178" s="64"/>
      <c r="C178" s="64"/>
      <c r="D178" s="73"/>
      <c r="E178" s="73"/>
      <c r="F178" s="64"/>
      <c r="G178" s="73"/>
      <c r="H178" s="71"/>
      <c r="I178" s="125"/>
      <c r="J178" s="126">
        <f>SUM(J4:J177)</f>
        <v>340747</v>
      </c>
      <c r="K178" s="88"/>
      <c r="L178" s="88"/>
      <c r="M178" s="126"/>
      <c r="N178" s="125"/>
      <c r="O178" s="125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  <c r="Z178" s="125"/>
      <c r="AA178" s="125"/>
      <c r="AB178" s="125"/>
      <c r="AC178" s="125"/>
      <c r="AD178" s="125"/>
      <c r="AE178" s="125"/>
      <c r="AF178" s="125"/>
      <c r="AG178" s="125"/>
      <c r="AH178" s="125"/>
      <c r="AI178" s="125"/>
      <c r="AJ178" s="125"/>
      <c r="AK178" s="87"/>
      <c r="AL178" s="87"/>
      <c r="AM178" s="87"/>
      <c r="AN178" s="87"/>
      <c r="AO178" s="87"/>
      <c r="AP178" s="87"/>
      <c r="AQ178" s="87"/>
    </row>
    <row r="179" spans="1:49" s="62" customFormat="1" ht="42.75" x14ac:dyDescent="0.2">
      <c r="A179" s="81"/>
      <c r="B179" s="66"/>
      <c r="C179" s="72"/>
      <c r="D179" s="73"/>
      <c r="E179" s="96"/>
      <c r="F179" s="66"/>
      <c r="G179" s="66"/>
      <c r="H179" s="66"/>
      <c r="I179" s="66"/>
      <c r="J179" s="74"/>
      <c r="K179" s="96"/>
      <c r="L179" s="96"/>
      <c r="M179" s="74"/>
      <c r="N179" s="66" t="s">
        <v>120</v>
      </c>
      <c r="O179" s="66"/>
      <c r="P179" s="66" t="s">
        <v>116</v>
      </c>
      <c r="Q179" s="66"/>
      <c r="R179" s="66" t="s">
        <v>120</v>
      </c>
      <c r="S179" s="66"/>
      <c r="T179" s="66" t="s">
        <v>116</v>
      </c>
      <c r="U179" s="66"/>
      <c r="V179" s="66" t="s">
        <v>111</v>
      </c>
      <c r="W179" s="67"/>
      <c r="X179" s="66" t="s">
        <v>120</v>
      </c>
      <c r="Y179" s="66"/>
      <c r="Z179" s="66" t="s">
        <v>116</v>
      </c>
      <c r="AA179" s="66"/>
      <c r="AB179" s="66" t="s">
        <v>111</v>
      </c>
      <c r="AC179" s="67"/>
      <c r="AD179" s="66" t="s">
        <v>111</v>
      </c>
      <c r="AE179" s="67"/>
      <c r="AF179" s="66" t="s">
        <v>111</v>
      </c>
      <c r="AG179" s="67"/>
      <c r="AH179" s="66" t="s">
        <v>111</v>
      </c>
      <c r="AJ179" s="66" t="s">
        <v>515</v>
      </c>
      <c r="AK179" s="66"/>
      <c r="AL179" s="66" t="s">
        <v>111</v>
      </c>
      <c r="AM179" s="66"/>
      <c r="AN179" s="66" t="s">
        <v>116</v>
      </c>
      <c r="AO179" s="66"/>
      <c r="AP179" s="66" t="s">
        <v>117</v>
      </c>
      <c r="AQ179" s="66"/>
      <c r="AR179" s="87"/>
      <c r="AS179" s="87"/>
      <c r="AT179" s="87"/>
      <c r="AU179" s="87"/>
      <c r="AV179" s="87"/>
      <c r="AW179" s="87"/>
    </row>
    <row r="180" spans="1:49" x14ac:dyDescent="0.2">
      <c r="N180" s="97">
        <f xml:space="preserve"> SUM(N5:N177)/2</f>
        <v>1519</v>
      </c>
      <c r="P180" s="97">
        <f xml:space="preserve"> SUM(P5:P177)/2</f>
        <v>100</v>
      </c>
      <c r="R180" s="97">
        <f xml:space="preserve"> SUM(R5:R177)/2</f>
        <v>1519</v>
      </c>
      <c r="T180" s="97">
        <f xml:space="preserve"> SUM(T5:T177)/2</f>
        <v>91</v>
      </c>
      <c r="V180" s="97">
        <f xml:space="preserve"> SUM(V5:V177)/2</f>
        <v>90</v>
      </c>
      <c r="X180" s="97">
        <f xml:space="preserve"> SUM(X5:X177)/2</f>
        <v>1519</v>
      </c>
      <c r="Z180" s="97">
        <f xml:space="preserve"> SUM(Z5:Z177)/2</f>
        <v>111</v>
      </c>
      <c r="AB180" s="97">
        <f xml:space="preserve"> SUM(AB5:AB177)/2</f>
        <v>110</v>
      </c>
      <c r="AD180" s="97">
        <f xml:space="preserve"> SUM(AD5:AD177)/2</f>
        <v>110</v>
      </c>
      <c r="AF180" s="97">
        <f xml:space="preserve"> SUM(AF5:AF177)/2</f>
        <v>109</v>
      </c>
      <c r="AH180" s="97">
        <f xml:space="preserve"> SUM(AH5:AH177)/2</f>
        <v>109</v>
      </c>
      <c r="AJ180" s="97">
        <f xml:space="preserve"> SUM(AJ5:AJ177)/2</f>
        <v>1401</v>
      </c>
      <c r="AL180" s="97">
        <f xml:space="preserve"> SUM(AL5:AL177)/2</f>
        <v>80</v>
      </c>
      <c r="AN180" s="97">
        <f xml:space="preserve"> SUM(AN5:AN177)/2</f>
        <v>80</v>
      </c>
      <c r="AP180" s="97">
        <f xml:space="preserve"> SUM(AP5:AP177)/2</f>
        <v>81</v>
      </c>
      <c r="AR180" s="66"/>
      <c r="AS180" s="66"/>
      <c r="AT180" s="66"/>
      <c r="AU180" s="66"/>
      <c r="AV180" s="66"/>
      <c r="AW180" s="66"/>
    </row>
    <row r="181" spans="1:49" ht="15" thickBot="1" x14ac:dyDescent="0.25">
      <c r="N181" s="106">
        <f>P180</f>
        <v>100</v>
      </c>
      <c r="P181" s="45"/>
      <c r="R181" s="106">
        <f>T180</f>
        <v>91</v>
      </c>
      <c r="T181" s="45"/>
      <c r="X181" s="106">
        <f>Z180</f>
        <v>111</v>
      </c>
      <c r="Z181" s="45"/>
      <c r="AH181" s="11"/>
      <c r="AJ181" s="11">
        <f>AN180</f>
        <v>80</v>
      </c>
      <c r="AL181" s="45"/>
    </row>
    <row r="182" spans="1:49" ht="15.75" thickTop="1" thickBot="1" x14ac:dyDescent="0.25">
      <c r="D182" s="3" t="s">
        <v>608</v>
      </c>
      <c r="G182" s="3" t="s">
        <v>363</v>
      </c>
      <c r="H182" s="3">
        <f>COUNTIF(H4:H177, "NAWQA")</f>
        <v>70</v>
      </c>
      <c r="N182" s="11">
        <f>SUM(N180:N181)</f>
        <v>1619</v>
      </c>
      <c r="P182" s="11">
        <f>SUM(P180:P181)</f>
        <v>100</v>
      </c>
      <c r="R182" s="11">
        <f>SUM(R180:R181)</f>
        <v>1610</v>
      </c>
      <c r="T182" s="11">
        <f>SUM(T180:T181)</f>
        <v>91</v>
      </c>
      <c r="X182" s="11">
        <f>SUM(X180:X181)</f>
        <v>1630</v>
      </c>
      <c r="Z182" s="11">
        <f>SUM(Z180:Z181)</f>
        <v>111</v>
      </c>
      <c r="AH182" s="11"/>
      <c r="AJ182" s="45">
        <f>AP180</f>
        <v>81</v>
      </c>
      <c r="AL182" s="11">
        <f>SUM(AL180:AL181)</f>
        <v>80</v>
      </c>
    </row>
    <row r="183" spans="1:49" ht="15" thickTop="1" x14ac:dyDescent="0.2">
      <c r="G183" s="3" t="s">
        <v>361</v>
      </c>
      <c r="H183" s="3">
        <f>COUNTIF(H4:H178, "NASQAN")</f>
        <v>26</v>
      </c>
      <c r="AJ183" s="11">
        <f>SUM(AJ180:AJ182)</f>
        <v>1562</v>
      </c>
    </row>
    <row r="184" spans="1:49" x14ac:dyDescent="0.2">
      <c r="A184" s="2"/>
      <c r="B184" s="2"/>
      <c r="C184" s="2"/>
      <c r="D184" s="2"/>
      <c r="E184" s="2"/>
      <c r="F184" s="2"/>
      <c r="G184" s="11" t="s">
        <v>357</v>
      </c>
      <c r="H184" s="3">
        <f>COUNTIF(H5:H179, "NMN")</f>
        <v>4</v>
      </c>
      <c r="I184" s="2"/>
      <c r="J184" s="2"/>
      <c r="K184" s="2"/>
      <c r="L184" s="2"/>
      <c r="M184" s="29" t="s">
        <v>121</v>
      </c>
      <c r="N184" s="11">
        <f>100*(P180)/(N180)</f>
        <v>6.5832784726793943</v>
      </c>
      <c r="R184" s="11">
        <f>100*(V180+T180)/(R180)</f>
        <v>11.915734035549704</v>
      </c>
      <c r="X184" s="11">
        <f>100*(AB180+Z180)/(X180)</f>
        <v>14.549045424621461</v>
      </c>
      <c r="AJ184" s="11">
        <f>100*(AN180+AL180+AP180)/(AJ180)</f>
        <v>17.20199857244825</v>
      </c>
      <c r="AO184" s="2"/>
      <c r="AP184" s="2"/>
      <c r="AQ184" s="2"/>
    </row>
    <row r="185" spans="1:49" x14ac:dyDescent="0.2">
      <c r="A185" s="2"/>
      <c r="B185" s="2"/>
      <c r="C185" s="2"/>
      <c r="D185" s="2"/>
      <c r="E185" s="2"/>
      <c r="F185" s="2"/>
      <c r="G185" s="11" t="s">
        <v>352</v>
      </c>
      <c r="H185" s="3">
        <f>COUNTIF(G5:G180, "Agriculture")</f>
        <v>10</v>
      </c>
      <c r="I185" s="2"/>
      <c r="J185" s="2"/>
      <c r="K185" s="2"/>
      <c r="L185" s="2"/>
      <c r="AO185" s="2"/>
      <c r="AP185" s="2"/>
      <c r="AQ185" s="2"/>
      <c r="AR185" s="2"/>
      <c r="AS185" s="2"/>
      <c r="AT185" s="2"/>
      <c r="AU185" s="2"/>
      <c r="AV185" s="2"/>
      <c r="AW185" s="2"/>
    </row>
    <row r="186" spans="1:49" x14ac:dyDescent="0.2">
      <c r="A186" s="2"/>
      <c r="B186" s="2"/>
      <c r="C186" s="2"/>
      <c r="D186" s="2"/>
      <c r="E186" s="2"/>
      <c r="F186" s="2"/>
      <c r="G186" s="11" t="s">
        <v>242</v>
      </c>
      <c r="H186" s="3">
        <f>COUNTIF(G5:G177, "Urban")</f>
        <v>10</v>
      </c>
      <c r="I186" s="2"/>
      <c r="J186" s="2"/>
      <c r="K186" s="2"/>
      <c r="L186" s="2"/>
      <c r="AO186" s="2"/>
      <c r="AP186" s="2"/>
      <c r="AQ186" s="2"/>
      <c r="AR186" s="2"/>
      <c r="AS186" s="2"/>
      <c r="AT186" s="2"/>
      <c r="AU186" s="2"/>
      <c r="AV186" s="2"/>
      <c r="AW186" s="2"/>
    </row>
    <row r="187" spans="1:49" x14ac:dyDescent="0.2">
      <c r="A187" s="2"/>
      <c r="B187" s="2"/>
      <c r="C187" s="2"/>
      <c r="D187" s="2"/>
      <c r="E187" s="2"/>
      <c r="F187" s="2"/>
      <c r="G187" s="11" t="s">
        <v>151</v>
      </c>
      <c r="H187" s="3">
        <f>COUNTIF(G5:G177, "Reference")</f>
        <v>19</v>
      </c>
      <c r="I187" s="2"/>
      <c r="J187" s="2"/>
      <c r="K187" s="2"/>
      <c r="L187" s="2"/>
      <c r="AO187" s="2"/>
      <c r="AP187" s="2"/>
      <c r="AQ187" s="2"/>
      <c r="AR187" s="2"/>
      <c r="AS187" s="2"/>
      <c r="AT187" s="2"/>
      <c r="AU187" s="2"/>
      <c r="AV187" s="2"/>
      <c r="AW187" s="2"/>
    </row>
    <row r="188" spans="1:49" x14ac:dyDescent="0.2">
      <c r="A188" s="2"/>
      <c r="B188" s="2"/>
      <c r="C188" s="2"/>
      <c r="D188" s="2"/>
      <c r="E188" s="2"/>
      <c r="F188" s="2"/>
      <c r="G188" s="11" t="s">
        <v>356</v>
      </c>
      <c r="H188" s="3">
        <f>COUNTIF(G5:G183, "Large River")</f>
        <v>57</v>
      </c>
      <c r="I188" s="2"/>
      <c r="J188" s="2"/>
      <c r="K188" s="2"/>
      <c r="L188" s="2"/>
      <c r="AO188" s="2"/>
      <c r="AP188" s="2"/>
      <c r="AQ188" s="2"/>
      <c r="AR188" s="2"/>
      <c r="AS188" s="2"/>
      <c r="AT188" s="2"/>
      <c r="AU188" s="2"/>
      <c r="AV188" s="2"/>
      <c r="AW188" s="2"/>
    </row>
    <row r="189" spans="1:49" x14ac:dyDescent="0.2">
      <c r="A189" s="2"/>
      <c r="B189" s="2"/>
      <c r="C189" s="2"/>
      <c r="D189" s="2"/>
      <c r="E189" s="2"/>
      <c r="F189" s="2"/>
      <c r="G189" s="2"/>
      <c r="H189" s="11"/>
      <c r="I189" s="2"/>
      <c r="J189" s="2"/>
      <c r="K189" s="2"/>
      <c r="L189" s="2"/>
      <c r="AO189" s="2"/>
      <c r="AP189" s="2"/>
      <c r="AQ189" s="2"/>
      <c r="AR189" s="2"/>
      <c r="AS189" s="2"/>
      <c r="AT189" s="2"/>
      <c r="AU189" s="2"/>
      <c r="AV189" s="2"/>
      <c r="AW189" s="2"/>
    </row>
    <row r="190" spans="1:49" x14ac:dyDescent="0.2">
      <c r="A190" s="2"/>
      <c r="B190" s="2"/>
      <c r="C190" s="2"/>
      <c r="D190" s="2"/>
      <c r="E190" s="2"/>
      <c r="F190" s="2"/>
      <c r="G190" s="2"/>
      <c r="H190" s="11"/>
      <c r="I190" s="2"/>
      <c r="J190" s="2"/>
      <c r="K190" s="2"/>
      <c r="L190" s="2"/>
      <c r="AO190" s="2"/>
      <c r="AP190" s="2"/>
      <c r="AQ190" s="2"/>
      <c r="AR190" s="2"/>
      <c r="AS190" s="2"/>
      <c r="AT190" s="2"/>
      <c r="AU190" s="2"/>
      <c r="AV190" s="2"/>
      <c r="AW190" s="2"/>
    </row>
    <row r="191" spans="1:49" x14ac:dyDescent="0.2">
      <c r="A191" s="2"/>
      <c r="B191" s="2"/>
      <c r="C191" s="2"/>
      <c r="D191" s="2"/>
      <c r="E191" s="2"/>
      <c r="F191" s="2"/>
      <c r="G191" s="2"/>
      <c r="H191" s="11"/>
      <c r="I191" s="2"/>
      <c r="J191" s="2"/>
      <c r="K191" s="2"/>
      <c r="L191" s="2"/>
      <c r="AO191" s="2"/>
      <c r="AP191" s="2"/>
      <c r="AQ191" s="2"/>
      <c r="AR191" s="2"/>
      <c r="AS191" s="2"/>
      <c r="AT191" s="2"/>
      <c r="AU191" s="2"/>
      <c r="AV191" s="2"/>
      <c r="AW191" s="2"/>
    </row>
    <row r="192" spans="1:49" x14ac:dyDescent="0.2">
      <c r="A192" s="2"/>
      <c r="B192" s="2"/>
      <c r="C192" s="2"/>
      <c r="D192" s="2"/>
      <c r="E192" s="2"/>
      <c r="F192" s="2"/>
      <c r="G192" s="2"/>
      <c r="H192" s="11"/>
      <c r="I192" s="2"/>
      <c r="J192" s="2"/>
      <c r="K192" s="2"/>
      <c r="L192" s="2"/>
      <c r="AO192" s="2"/>
      <c r="AP192" s="2"/>
      <c r="AQ192" s="2"/>
      <c r="AR192" s="2"/>
      <c r="AS192" s="2"/>
      <c r="AT192" s="2"/>
      <c r="AU192" s="2"/>
      <c r="AV192" s="2"/>
      <c r="AW192" s="2"/>
    </row>
    <row r="193" spans="1:49" x14ac:dyDescent="0.2">
      <c r="A193" s="2"/>
      <c r="B193" s="2"/>
      <c r="C193" s="2"/>
      <c r="D193" s="2"/>
      <c r="E193" s="2"/>
      <c r="F193" s="2"/>
      <c r="G193" s="2"/>
      <c r="H193" s="11"/>
      <c r="I193" s="2"/>
      <c r="J193" s="2"/>
      <c r="K193" s="2"/>
      <c r="L193" s="2"/>
      <c r="AO193" s="2"/>
      <c r="AP193" s="2"/>
      <c r="AQ193" s="2"/>
      <c r="AR193" s="2"/>
      <c r="AS193" s="2"/>
      <c r="AT193" s="2"/>
      <c r="AU193" s="2"/>
      <c r="AV193" s="2"/>
      <c r="AW193" s="2"/>
    </row>
    <row r="194" spans="1:49" x14ac:dyDescent="0.2">
      <c r="A194" s="2"/>
      <c r="B194" s="2"/>
      <c r="C194" s="2"/>
      <c r="D194" s="2"/>
      <c r="E194" s="2"/>
      <c r="F194" s="2"/>
      <c r="G194" s="2"/>
      <c r="H194" s="11"/>
      <c r="I194" s="2"/>
      <c r="J194" s="2"/>
      <c r="K194" s="2"/>
      <c r="L194" s="2"/>
      <c r="AO194" s="2"/>
      <c r="AP194" s="2"/>
      <c r="AQ194" s="2"/>
      <c r="AR194" s="2"/>
      <c r="AS194" s="2"/>
      <c r="AT194" s="2"/>
      <c r="AU194" s="2"/>
      <c r="AV194" s="2"/>
      <c r="AW194" s="2"/>
    </row>
    <row r="195" spans="1:49" x14ac:dyDescent="0.2">
      <c r="A195" s="2"/>
      <c r="B195" s="2"/>
      <c r="C195" s="2"/>
      <c r="D195" s="2"/>
      <c r="E195" s="2"/>
      <c r="F195" s="2"/>
      <c r="G195" s="2"/>
      <c r="H195" s="11"/>
      <c r="I195" s="2"/>
      <c r="J195" s="2"/>
      <c r="K195" s="2"/>
      <c r="L195" s="2"/>
      <c r="AO195" s="2"/>
      <c r="AP195" s="2"/>
      <c r="AQ195" s="2"/>
      <c r="AR195" s="2"/>
      <c r="AS195" s="2"/>
      <c r="AT195" s="2"/>
      <c r="AU195" s="2"/>
      <c r="AV195" s="2"/>
      <c r="AW195" s="2"/>
    </row>
    <row r="196" spans="1:49" x14ac:dyDescent="0.2">
      <c r="A196" s="2"/>
      <c r="B196" s="2"/>
      <c r="C196" s="2"/>
      <c r="D196" s="2"/>
      <c r="E196" s="2"/>
      <c r="F196" s="2"/>
      <c r="G196" s="2"/>
      <c r="H196" s="11"/>
      <c r="I196" s="2"/>
      <c r="J196" s="2"/>
      <c r="K196" s="2"/>
      <c r="L196" s="2"/>
      <c r="AO196" s="2"/>
      <c r="AP196" s="2"/>
      <c r="AQ196" s="2"/>
      <c r="AR196" s="2"/>
      <c r="AS196" s="2"/>
      <c r="AT196" s="2"/>
      <c r="AU196" s="2"/>
      <c r="AV196" s="2"/>
      <c r="AW196" s="2"/>
    </row>
    <row r="197" spans="1:49" x14ac:dyDescent="0.2">
      <c r="A197" s="2"/>
      <c r="B197" s="2"/>
      <c r="C197" s="2"/>
      <c r="D197" s="2"/>
      <c r="E197" s="2"/>
      <c r="F197" s="2"/>
      <c r="G197" s="2"/>
      <c r="H197" s="11"/>
      <c r="I197" s="2"/>
      <c r="J197" s="2"/>
      <c r="K197" s="2"/>
      <c r="L197" s="2"/>
      <c r="AO197" s="2"/>
      <c r="AP197" s="2"/>
      <c r="AQ197" s="2"/>
      <c r="AR197" s="2"/>
      <c r="AS197" s="2"/>
      <c r="AT197" s="2"/>
      <c r="AU197" s="2"/>
      <c r="AV197" s="2"/>
      <c r="AW197" s="2"/>
    </row>
    <row r="198" spans="1:49" x14ac:dyDescent="0.2">
      <c r="A198" s="2"/>
      <c r="B198" s="2"/>
      <c r="C198" s="2"/>
      <c r="D198" s="2"/>
      <c r="E198" s="2"/>
      <c r="F198" s="2"/>
      <c r="G198" s="2"/>
      <c r="H198" s="11"/>
      <c r="I198" s="2"/>
      <c r="J198" s="2"/>
      <c r="K198" s="2"/>
      <c r="L198" s="2"/>
      <c r="AO198" s="2"/>
      <c r="AP198" s="2"/>
      <c r="AQ198" s="2"/>
      <c r="AR198" s="2"/>
      <c r="AS198" s="2"/>
      <c r="AT198" s="2"/>
      <c r="AU198" s="2"/>
      <c r="AV198" s="2"/>
      <c r="AW198" s="2"/>
    </row>
    <row r="199" spans="1:49" x14ac:dyDescent="0.2">
      <c r="A199" s="2"/>
      <c r="B199" s="2"/>
      <c r="C199" s="2"/>
      <c r="D199" s="2"/>
      <c r="E199" s="2"/>
      <c r="F199" s="2"/>
      <c r="G199" s="2"/>
      <c r="H199" s="11"/>
      <c r="I199" s="2"/>
      <c r="J199" s="2"/>
      <c r="K199" s="2"/>
      <c r="L199" s="2"/>
      <c r="AO199" s="2"/>
      <c r="AP199" s="2"/>
      <c r="AQ199" s="2"/>
      <c r="AR199" s="2"/>
      <c r="AS199" s="2"/>
      <c r="AT199" s="2"/>
      <c r="AU199" s="2"/>
      <c r="AV199" s="2"/>
      <c r="AW199" s="2"/>
    </row>
    <row r="200" spans="1:49" x14ac:dyDescent="0.2">
      <c r="A200" s="2"/>
      <c r="B200" s="2"/>
      <c r="C200" s="2"/>
      <c r="D200" s="2"/>
      <c r="E200" s="2"/>
      <c r="F200" s="2"/>
      <c r="G200" s="2"/>
      <c r="H200" s="1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</row>
    <row r="201" spans="1:49" x14ac:dyDescent="0.2">
      <c r="AR201" s="2"/>
      <c r="AS201" s="2"/>
      <c r="AT201" s="2"/>
      <c r="AU201" s="2"/>
      <c r="AV201" s="2"/>
      <c r="AW201" s="2"/>
    </row>
  </sheetData>
  <mergeCells count="22">
    <mergeCell ref="AT1:AU1"/>
    <mergeCell ref="AV1:AW1"/>
    <mergeCell ref="AX1:AX2"/>
    <mergeCell ref="AY1:AY2"/>
    <mergeCell ref="AB1:AC1"/>
    <mergeCell ref="AD1:AE1"/>
    <mergeCell ref="AF1:AG1"/>
    <mergeCell ref="AH1:AI1"/>
    <mergeCell ref="AJ1:AQ1"/>
    <mergeCell ref="AR1:AS1"/>
    <mergeCell ref="H1:H2"/>
    <mergeCell ref="I1:J1"/>
    <mergeCell ref="K1:M1"/>
    <mergeCell ref="R1:U1"/>
    <mergeCell ref="V1:W1"/>
    <mergeCell ref="X1:AA1"/>
    <mergeCell ref="A1:A2"/>
    <mergeCell ref="B1:B2"/>
    <mergeCell ref="C1:C2"/>
    <mergeCell ref="D1:E1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WY2014 NFSN Chem Sampling</vt:lpstr>
      <vt:lpstr>WY2014 NFSN Eco Sampling</vt:lpstr>
      <vt:lpstr>Sample counts</vt:lpstr>
      <vt:lpstr>Sample frequency</vt:lpstr>
      <vt:lpstr>Definitions</vt:lpstr>
      <vt:lpstr>WY2013 NFSN Eco Sampling</vt:lpstr>
      <vt:lpstr>WY2013 NFSN Chem Sampling</vt:lpstr>
      <vt:lpstr>'WY2014 NFSN Chem Sampling'!Print_Titles</vt:lpstr>
      <vt:lpstr>'WY2014 NFSN Eco Sampling'!Print_Titles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Mueller, Dave Reutter</dc:creator>
  <cp:lastModifiedBy>David C Reutter</cp:lastModifiedBy>
  <cp:lastPrinted>2012-05-14T14:34:50Z</cp:lastPrinted>
  <dcterms:created xsi:type="dcterms:W3CDTF">2002-01-23T20:39:53Z</dcterms:created>
  <dcterms:modified xsi:type="dcterms:W3CDTF">2013-08-14T12:08:47Z</dcterms:modified>
</cp:coreProperties>
</file>