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90" yWindow="345" windowWidth="17385" windowHeight="9600" tabRatio="963" firstSheet="1" activeTab="6"/>
  </bookViews>
  <sheets>
    <sheet name="chem site information" sheetId="11" r:id="rId1"/>
    <sheet name="FY14 chem site costs" sheetId="10" r:id="rId2"/>
    <sheet name="Eco site information" sheetId="13" r:id="rId3"/>
    <sheet name="FY14 Eco site costs" sheetId="12" r:id="rId4"/>
    <sheet name="SW sites" sheetId="5" r:id="rId5"/>
    <sheet name="FY14 sampling by SC" sheetId="6" r:id="rId6"/>
    <sheet name="Targets sorted by SC" sheetId="9" r:id="rId7"/>
    <sheet name="Targets sorted by Region" sheetId="14" r:id="rId8"/>
  </sheets>
  <definedNames>
    <definedName name="_xlnm._FilterDatabase" localSheetId="0" hidden="1">'chem site information'!$A$1:$P$1</definedName>
    <definedName name="_xlnm._FilterDatabase" localSheetId="1" hidden="1">'FY14 chem site costs'!$A$1:$E$101</definedName>
    <definedName name="_xlnm._FilterDatabase" localSheetId="3" hidden="1">'FY14 Eco site costs'!$A$1:$Q$1</definedName>
    <definedName name="_xlnm._FilterDatabase" localSheetId="5" hidden="1">'FY14 sampling by SC'!#REF!</definedName>
    <definedName name="_xlnm._FilterDatabase" localSheetId="4" hidden="1">'SW sites'!$A$3:$O$103</definedName>
  </definedNames>
  <calcPr calcId="145621"/>
</workbook>
</file>

<file path=xl/calcChain.xml><?xml version="1.0" encoding="utf-8"?>
<calcChain xmlns="http://schemas.openxmlformats.org/spreadsheetml/2006/main">
  <c r="G104" i="5" l="1"/>
  <c r="F104" i="5" l="1"/>
  <c r="N46" i="9"/>
  <c r="N45" i="9"/>
  <c r="M46" i="9"/>
  <c r="M45" i="9"/>
  <c r="L45" i="9"/>
  <c r="L46" i="9"/>
  <c r="L48" i="9"/>
  <c r="J48" i="9"/>
  <c r="J46" i="9"/>
  <c r="J45" i="9"/>
  <c r="N40" i="5"/>
  <c r="N41" i="5"/>
  <c r="M40" i="5"/>
  <c r="M41" i="5"/>
  <c r="M59" i="5"/>
  <c r="N59" i="5"/>
  <c r="J59" i="5"/>
  <c r="K59" i="5"/>
  <c r="L59" i="5"/>
  <c r="I59" i="5"/>
  <c r="F102" i="10" l="1"/>
  <c r="G102" i="10"/>
  <c r="H102" i="10"/>
  <c r="I102" i="10"/>
  <c r="J102" i="10"/>
  <c r="E102" i="10"/>
  <c r="O68" i="5" l="1"/>
  <c r="O66" i="5"/>
  <c r="O59" i="5"/>
  <c r="N28" i="14" l="1"/>
  <c r="N27" i="14"/>
  <c r="N26" i="14"/>
  <c r="M26" i="14"/>
  <c r="N24" i="14"/>
  <c r="N23" i="14"/>
  <c r="N18" i="14"/>
  <c r="N20" i="14"/>
  <c r="N29" i="14"/>
  <c r="N33" i="14"/>
  <c r="F5" i="6"/>
  <c r="E33" i="14" s="1"/>
  <c r="N37" i="14"/>
  <c r="N45" i="14"/>
  <c r="N19" i="14"/>
  <c r="N48" i="9"/>
  <c r="N43" i="9"/>
  <c r="N42" i="9"/>
  <c r="N39" i="9"/>
  <c r="N32" i="9"/>
  <c r="M33" i="9"/>
  <c r="N33" i="9"/>
  <c r="N34" i="9"/>
  <c r="N35" i="9"/>
  <c r="N36" i="9"/>
  <c r="N37" i="9"/>
  <c r="N31" i="9"/>
  <c r="N28" i="9"/>
  <c r="N29" i="9"/>
  <c r="N27" i="9"/>
  <c r="N23" i="9"/>
  <c r="N24" i="9"/>
  <c r="N25" i="9"/>
  <c r="N22" i="9"/>
  <c r="N20" i="9"/>
  <c r="N13" i="9"/>
  <c r="N14" i="9"/>
  <c r="N15" i="9"/>
  <c r="N16" i="9"/>
  <c r="N17" i="9"/>
  <c r="N18" i="9"/>
  <c r="N12" i="9"/>
  <c r="N21" i="9"/>
  <c r="C26" i="9"/>
  <c r="C30" i="9"/>
  <c r="C38" i="9"/>
  <c r="C40" i="9"/>
  <c r="C41" i="9"/>
  <c r="N19" i="9"/>
  <c r="N5" i="9"/>
  <c r="N6" i="9"/>
  <c r="N7" i="9"/>
  <c r="N8" i="9"/>
  <c r="N9" i="9"/>
  <c r="N10" i="9"/>
  <c r="N3" i="9"/>
  <c r="N4" i="9"/>
  <c r="C4" i="6"/>
  <c r="F4" i="6"/>
  <c r="I4" i="6"/>
  <c r="K4" i="6"/>
  <c r="K5" i="6"/>
  <c r="M33" i="14" s="1"/>
  <c r="I5" i="6"/>
  <c r="H33" i="14" s="1"/>
  <c r="C5" i="6"/>
  <c r="K33" i="14" s="1"/>
  <c r="O30" i="5"/>
  <c r="I13" i="6"/>
  <c r="H20" i="14" s="1"/>
  <c r="F13" i="6"/>
  <c r="P13" i="6" s="1"/>
  <c r="C13" i="6"/>
  <c r="K20" i="14" s="1"/>
  <c r="K22" i="6"/>
  <c r="I22" i="6"/>
  <c r="H23" i="14" s="1"/>
  <c r="F22" i="6"/>
  <c r="C22" i="6"/>
  <c r="K23" i="6"/>
  <c r="M24" i="14" s="1"/>
  <c r="I23" i="6"/>
  <c r="F23" i="6"/>
  <c r="C23" i="6"/>
  <c r="M23" i="6" s="1"/>
  <c r="I25" i="6"/>
  <c r="H27" i="9" s="1"/>
  <c r="F25" i="6"/>
  <c r="P25" i="6" s="1"/>
  <c r="C25" i="6"/>
  <c r="K26" i="6"/>
  <c r="M28" i="9" s="1"/>
  <c r="I26" i="6"/>
  <c r="S26" i="6" s="1"/>
  <c r="F26" i="6"/>
  <c r="P26" i="6" s="1"/>
  <c r="C26" i="6"/>
  <c r="M26" i="6" s="1"/>
  <c r="K30" i="6"/>
  <c r="M45" i="14" s="1"/>
  <c r="I30" i="6"/>
  <c r="S30" i="6" s="1"/>
  <c r="F30" i="6"/>
  <c r="C30" i="6"/>
  <c r="K33" i="9" s="1"/>
  <c r="C6" i="6"/>
  <c r="K4" i="9" s="1"/>
  <c r="F6" i="6"/>
  <c r="E4" i="9" s="1"/>
  <c r="I6" i="6"/>
  <c r="H4" i="9" s="1"/>
  <c r="O9" i="5"/>
  <c r="O8" i="5"/>
  <c r="K6" i="6" s="1"/>
  <c r="M18" i="14" s="1"/>
  <c r="N4" i="5"/>
  <c r="J4" i="6" s="1"/>
  <c r="M4" i="5"/>
  <c r="G4" i="6" s="1"/>
  <c r="L4" i="5"/>
  <c r="D4" i="6" s="1"/>
  <c r="K4" i="5"/>
  <c r="H4" i="6" s="1"/>
  <c r="J4" i="5"/>
  <c r="E4" i="6" s="1"/>
  <c r="I4" i="5"/>
  <c r="B4" i="6" s="1"/>
  <c r="N77" i="5"/>
  <c r="J30" i="6" s="1"/>
  <c r="I45" i="14" s="1"/>
  <c r="M77" i="5"/>
  <c r="G30" i="6" s="1"/>
  <c r="F45" i="14" s="1"/>
  <c r="L77" i="5"/>
  <c r="D30" i="6" s="1"/>
  <c r="L45" i="14" s="1"/>
  <c r="K77" i="5"/>
  <c r="H30" i="6" s="1"/>
  <c r="G33" i="9" s="1"/>
  <c r="J77" i="5"/>
  <c r="I77" i="5"/>
  <c r="B30" i="6" s="1"/>
  <c r="J45" i="14" s="1"/>
  <c r="J69" i="5"/>
  <c r="E26" i="6" s="1"/>
  <c r="D26" i="14" s="1"/>
  <c r="K69" i="5"/>
  <c r="H26" i="6" s="1"/>
  <c r="G26" i="14" s="1"/>
  <c r="L69" i="5"/>
  <c r="D26" i="6" s="1"/>
  <c r="M69" i="5"/>
  <c r="G26" i="6" s="1"/>
  <c r="F28" i="9" s="1"/>
  <c r="N69" i="5"/>
  <c r="J26" i="6" s="1"/>
  <c r="I28" i="9" s="1"/>
  <c r="I69" i="5"/>
  <c r="B26" i="6" s="1"/>
  <c r="J66" i="5"/>
  <c r="K66" i="5"/>
  <c r="L66" i="5"/>
  <c r="M66" i="5"/>
  <c r="N66" i="5"/>
  <c r="J67" i="5"/>
  <c r="K67" i="5"/>
  <c r="L67" i="5"/>
  <c r="M67" i="5"/>
  <c r="N67" i="5"/>
  <c r="J68" i="5"/>
  <c r="K68" i="5"/>
  <c r="L68" i="5"/>
  <c r="M68" i="5"/>
  <c r="N68" i="5"/>
  <c r="I68" i="5"/>
  <c r="I67" i="5"/>
  <c r="I66" i="5"/>
  <c r="J60" i="5"/>
  <c r="K60" i="5"/>
  <c r="L60" i="5"/>
  <c r="M60" i="5"/>
  <c r="N60" i="5"/>
  <c r="J61" i="5"/>
  <c r="K61" i="5"/>
  <c r="L61" i="5"/>
  <c r="M61" i="5"/>
  <c r="N61" i="5"/>
  <c r="J62" i="5"/>
  <c r="K62" i="5"/>
  <c r="L62" i="5"/>
  <c r="M62" i="5"/>
  <c r="N62" i="5"/>
  <c r="I62" i="5"/>
  <c r="I61" i="5"/>
  <c r="I60" i="5"/>
  <c r="J39" i="5"/>
  <c r="K39" i="5"/>
  <c r="L39" i="5"/>
  <c r="M39" i="5"/>
  <c r="N39" i="5"/>
  <c r="P7" i="5"/>
  <c r="J7" i="5"/>
  <c r="K7" i="5"/>
  <c r="L7" i="5"/>
  <c r="M7" i="5"/>
  <c r="N7" i="5"/>
  <c r="J8" i="5"/>
  <c r="K8" i="5"/>
  <c r="L8" i="5"/>
  <c r="M8" i="5"/>
  <c r="N8" i="5"/>
  <c r="J9" i="5"/>
  <c r="K9" i="5"/>
  <c r="L9" i="5"/>
  <c r="M9" i="5"/>
  <c r="N9" i="5"/>
  <c r="K30" i="5"/>
  <c r="L30" i="5"/>
  <c r="M30" i="5"/>
  <c r="N30" i="5"/>
  <c r="K31" i="5"/>
  <c r="L31" i="5"/>
  <c r="M31" i="5"/>
  <c r="N31" i="5"/>
  <c r="O31" i="5"/>
  <c r="K32" i="5"/>
  <c r="L32" i="5"/>
  <c r="M32" i="5"/>
  <c r="N32" i="5"/>
  <c r="O32" i="5"/>
  <c r="K33" i="5"/>
  <c r="L33" i="5"/>
  <c r="M33" i="5"/>
  <c r="N33" i="5"/>
  <c r="O33" i="5"/>
  <c r="K34" i="5"/>
  <c r="L34" i="5"/>
  <c r="M34" i="5"/>
  <c r="N34" i="5"/>
  <c r="O34" i="5"/>
  <c r="I34" i="5"/>
  <c r="I33" i="5"/>
  <c r="I32" i="5"/>
  <c r="I31" i="5"/>
  <c r="I30" i="5"/>
  <c r="J34" i="5"/>
  <c r="J33" i="5"/>
  <c r="J32" i="5"/>
  <c r="J31" i="5"/>
  <c r="J30" i="5"/>
  <c r="I9" i="5"/>
  <c r="I8" i="5"/>
  <c r="I7" i="5"/>
  <c r="K24" i="13"/>
  <c r="K23" i="13"/>
  <c r="K15" i="13"/>
  <c r="K4" i="13"/>
  <c r="K3" i="13"/>
  <c r="M30" i="6" l="1"/>
  <c r="G25" i="6"/>
  <c r="F37" i="14" s="1"/>
  <c r="H23" i="6"/>
  <c r="E13" i="6"/>
  <c r="D12" i="9" s="1"/>
  <c r="B13" i="6"/>
  <c r="J12" i="9" s="1"/>
  <c r="H13" i="6"/>
  <c r="G20" i="14" s="1"/>
  <c r="D13" i="6"/>
  <c r="L20" i="14" s="1"/>
  <c r="S13" i="6"/>
  <c r="K13" i="6"/>
  <c r="M12" i="9" s="1"/>
  <c r="H33" i="9"/>
  <c r="P5" i="6"/>
  <c r="E26" i="14"/>
  <c r="M21" i="9"/>
  <c r="C21" i="9" s="1"/>
  <c r="K28" i="9"/>
  <c r="H45" i="14"/>
  <c r="F26" i="14"/>
  <c r="D23" i="6"/>
  <c r="L21" i="9" s="1"/>
  <c r="I33" i="9"/>
  <c r="K45" i="14"/>
  <c r="I26" i="14"/>
  <c r="G24" i="9"/>
  <c r="G24" i="14"/>
  <c r="J26" i="14"/>
  <c r="J28" i="9"/>
  <c r="P30" i="6"/>
  <c r="E45" i="14"/>
  <c r="E33" i="9"/>
  <c r="J13" i="6"/>
  <c r="I12" i="9" s="1"/>
  <c r="B23" i="6"/>
  <c r="J24" i="9" s="1"/>
  <c r="H26" i="14"/>
  <c r="H28" i="9"/>
  <c r="G28" i="9"/>
  <c r="G45" i="14"/>
  <c r="G13" i="6"/>
  <c r="F20" i="14" s="1"/>
  <c r="E3" i="9"/>
  <c r="E28" i="9"/>
  <c r="K26" i="14"/>
  <c r="J23" i="6"/>
  <c r="I24" i="14" s="1"/>
  <c r="E23" i="6"/>
  <c r="D24" i="14" s="1"/>
  <c r="D25" i="6"/>
  <c r="L27" i="9" s="1"/>
  <c r="K25" i="6"/>
  <c r="M37" i="14" s="1"/>
  <c r="L33" i="9"/>
  <c r="G23" i="6"/>
  <c r="F24" i="9" s="1"/>
  <c r="B25" i="6"/>
  <c r="J27" i="9" s="1"/>
  <c r="H25" i="6"/>
  <c r="G37" i="14" s="1"/>
  <c r="J25" i="6"/>
  <c r="I37" i="14" s="1"/>
  <c r="E25" i="6"/>
  <c r="D27" i="9" s="1"/>
  <c r="N26" i="6"/>
  <c r="O26" i="6" s="1"/>
  <c r="L28" i="9"/>
  <c r="D28" i="9"/>
  <c r="J33" i="9"/>
  <c r="F33" i="9"/>
  <c r="L26" i="14"/>
  <c r="S25" i="6"/>
  <c r="K3" i="9"/>
  <c r="M5" i="6"/>
  <c r="H37" i="14"/>
  <c r="K23" i="14"/>
  <c r="K23" i="9"/>
  <c r="M23" i="14"/>
  <c r="M23" i="9"/>
  <c r="H12" i="9"/>
  <c r="E18" i="14"/>
  <c r="K24" i="14"/>
  <c r="F27" i="9"/>
  <c r="E23" i="14"/>
  <c r="E23" i="9"/>
  <c r="F24" i="14"/>
  <c r="P6" i="6"/>
  <c r="M6" i="6"/>
  <c r="K18" i="14"/>
  <c r="M25" i="6"/>
  <c r="K37" i="14"/>
  <c r="S23" i="6"/>
  <c r="H24" i="14"/>
  <c r="H24" i="9"/>
  <c r="S5" i="6"/>
  <c r="M3" i="9"/>
  <c r="K12" i="9"/>
  <c r="M24" i="9"/>
  <c r="K27" i="9"/>
  <c r="S6" i="6"/>
  <c r="H18" i="14"/>
  <c r="P23" i="6"/>
  <c r="E24" i="14"/>
  <c r="E24" i="9"/>
  <c r="M13" i="6"/>
  <c r="E37" i="14"/>
  <c r="E27" i="9"/>
  <c r="K24" i="9"/>
  <c r="K21" i="9"/>
  <c r="E20" i="14"/>
  <c r="E12" i="9"/>
  <c r="M4" i="9"/>
  <c r="H3" i="9"/>
  <c r="H23" i="9"/>
  <c r="G6" i="6"/>
  <c r="D6" i="6"/>
  <c r="B6" i="6"/>
  <c r="J6" i="6"/>
  <c r="E6" i="6"/>
  <c r="Q25" i="6"/>
  <c r="R25" i="6" s="1"/>
  <c r="H6" i="6"/>
  <c r="T26" i="6"/>
  <c r="U26" i="6" s="1"/>
  <c r="T30" i="6"/>
  <c r="U30" i="6" s="1"/>
  <c r="Q26" i="6"/>
  <c r="R26" i="6" s="1"/>
  <c r="N30" i="6"/>
  <c r="O30" i="6" s="1"/>
  <c r="N2" i="14"/>
  <c r="N3" i="14"/>
  <c r="N4" i="14"/>
  <c r="N5" i="14"/>
  <c r="C6" i="14"/>
  <c r="N7" i="14"/>
  <c r="C8" i="14"/>
  <c r="N9" i="14"/>
  <c r="C10" i="14"/>
  <c r="N11" i="14"/>
  <c r="N12" i="14"/>
  <c r="N13" i="14"/>
  <c r="C14" i="14"/>
  <c r="C15" i="14"/>
  <c r="N16" i="14"/>
  <c r="C17" i="14"/>
  <c r="N21" i="14"/>
  <c r="N22" i="14"/>
  <c r="C25" i="14"/>
  <c r="C30" i="14"/>
  <c r="N31" i="14"/>
  <c r="N32" i="14"/>
  <c r="N34" i="14"/>
  <c r="N35" i="14"/>
  <c r="N36" i="14"/>
  <c r="N38" i="14"/>
  <c r="C39" i="14"/>
  <c r="N40" i="14"/>
  <c r="N41" i="14"/>
  <c r="N42" i="14"/>
  <c r="C43" i="14"/>
  <c r="N44" i="14"/>
  <c r="N46" i="14"/>
  <c r="N47" i="14"/>
  <c r="N48" i="14"/>
  <c r="D20" i="14" l="1"/>
  <c r="J20" i="14"/>
  <c r="L12" i="9"/>
  <c r="G12" i="9"/>
  <c r="C12" i="9" s="1"/>
  <c r="Q23" i="6"/>
  <c r="L24" i="9"/>
  <c r="D37" i="14"/>
  <c r="L24" i="14"/>
  <c r="M20" i="14"/>
  <c r="D24" i="9"/>
  <c r="C24" i="9" s="1"/>
  <c r="G27" i="9"/>
  <c r="Q6" i="6"/>
  <c r="R6" i="6" s="1"/>
  <c r="N23" i="6"/>
  <c r="O23" i="6" s="1"/>
  <c r="M27" i="9"/>
  <c r="J24" i="14"/>
  <c r="J37" i="14"/>
  <c r="I20" i="14"/>
  <c r="T25" i="6"/>
  <c r="U25" i="6" s="1"/>
  <c r="I24" i="9"/>
  <c r="T23" i="6"/>
  <c r="U23" i="6" s="1"/>
  <c r="I27" i="9"/>
  <c r="F12" i="9"/>
  <c r="C28" i="9"/>
  <c r="N25" i="6"/>
  <c r="O25" i="6" s="1"/>
  <c r="L37" i="14"/>
  <c r="G18" i="14"/>
  <c r="G4" i="9"/>
  <c r="I4" i="9"/>
  <c r="I18" i="14"/>
  <c r="N6" i="6"/>
  <c r="O6" i="6" s="1"/>
  <c r="J18" i="14"/>
  <c r="J4" i="9"/>
  <c r="R23" i="6"/>
  <c r="L18" i="14"/>
  <c r="L4" i="9"/>
  <c r="D18" i="14"/>
  <c r="D4" i="9"/>
  <c r="F18" i="14"/>
  <c r="F4" i="9"/>
  <c r="T6" i="6"/>
  <c r="U6" i="6" s="1"/>
  <c r="H104" i="5"/>
  <c r="I29" i="6"/>
  <c r="F29" i="6"/>
  <c r="C29" i="6"/>
  <c r="I9" i="6"/>
  <c r="F9" i="6"/>
  <c r="C9" i="6"/>
  <c r="O75" i="5"/>
  <c r="J75" i="5"/>
  <c r="Q13" i="6" s="1"/>
  <c r="R13" i="6" s="1"/>
  <c r="K75" i="5"/>
  <c r="L75" i="5"/>
  <c r="I75" i="5"/>
  <c r="N75" i="5"/>
  <c r="M75" i="5"/>
  <c r="C27" i="9" l="1"/>
  <c r="H28" i="14"/>
  <c r="H32" i="9"/>
  <c r="H19" i="14"/>
  <c r="H7" i="9"/>
  <c r="K32" i="9"/>
  <c r="K28" i="14"/>
  <c r="E7" i="9"/>
  <c r="E19" i="14"/>
  <c r="K19" i="14"/>
  <c r="K7" i="9"/>
  <c r="E28" i="14"/>
  <c r="E32" i="9"/>
  <c r="C4" i="9"/>
  <c r="T13" i="6"/>
  <c r="U13" i="6" s="1"/>
  <c r="K29" i="6"/>
  <c r="N13" i="6"/>
  <c r="O13" i="6" s="1"/>
  <c r="K30" i="13"/>
  <c r="K22" i="13"/>
  <c r="K8" i="13"/>
  <c r="K5" i="13"/>
  <c r="K6" i="13"/>
  <c r="M28" i="14" l="1"/>
  <c r="M32" i="9"/>
  <c r="M58" i="5"/>
  <c r="G22" i="6" s="1"/>
  <c r="N58" i="5"/>
  <c r="J22" i="6" s="1"/>
  <c r="L53" i="5"/>
  <c r="M53" i="5"/>
  <c r="N53" i="5"/>
  <c r="L54" i="5"/>
  <c r="M54" i="5"/>
  <c r="N54" i="5"/>
  <c r="L55" i="5"/>
  <c r="M55" i="5"/>
  <c r="N55" i="5"/>
  <c r="L56" i="5"/>
  <c r="M56" i="5"/>
  <c r="N56" i="5"/>
  <c r="L42" i="5"/>
  <c r="M42" i="5"/>
  <c r="N42" i="5"/>
  <c r="L43" i="5"/>
  <c r="M43" i="5"/>
  <c r="N43" i="5"/>
  <c r="L44" i="5"/>
  <c r="M44" i="5"/>
  <c r="N44" i="5"/>
  <c r="L45" i="5"/>
  <c r="M45" i="5"/>
  <c r="N45" i="5"/>
  <c r="M37" i="5"/>
  <c r="N37" i="5"/>
  <c r="L27" i="5"/>
  <c r="M27" i="5"/>
  <c r="N27" i="5"/>
  <c r="L28" i="5"/>
  <c r="M28" i="5"/>
  <c r="N28" i="5"/>
  <c r="L29" i="5"/>
  <c r="M29" i="5"/>
  <c r="N29" i="5"/>
  <c r="L26" i="5"/>
  <c r="N23" i="5"/>
  <c r="N24" i="5"/>
  <c r="N25" i="5"/>
  <c r="N14" i="5"/>
  <c r="N15" i="5"/>
  <c r="N16" i="5"/>
  <c r="N17" i="5"/>
  <c r="N18" i="5"/>
  <c r="N19" i="5"/>
  <c r="M10" i="5"/>
  <c r="N10" i="5"/>
  <c r="M11" i="5"/>
  <c r="N11" i="5"/>
  <c r="M12" i="5"/>
  <c r="N12" i="5"/>
  <c r="M13" i="5"/>
  <c r="N13" i="5"/>
  <c r="L13" i="5"/>
  <c r="L5" i="5"/>
  <c r="M5" i="5"/>
  <c r="G5" i="6" s="1"/>
  <c r="N5" i="5"/>
  <c r="L6" i="5"/>
  <c r="M6" i="5"/>
  <c r="N6" i="5"/>
  <c r="I12" i="5"/>
  <c r="J12" i="5"/>
  <c r="K12" i="5"/>
  <c r="I13" i="5"/>
  <c r="J13" i="5"/>
  <c r="K13" i="5"/>
  <c r="I5" i="5"/>
  <c r="J5" i="5"/>
  <c r="E5" i="6" s="1"/>
  <c r="K5" i="5"/>
  <c r="I6" i="5"/>
  <c r="J6" i="5"/>
  <c r="K6" i="5"/>
  <c r="I45" i="5"/>
  <c r="I44" i="5"/>
  <c r="I43" i="5"/>
  <c r="I42" i="5"/>
  <c r="I29" i="5"/>
  <c r="J26" i="5"/>
  <c r="I26" i="5"/>
  <c r="K29" i="5"/>
  <c r="K42" i="5"/>
  <c r="K43" i="5"/>
  <c r="K44" i="5"/>
  <c r="K45" i="5"/>
  <c r="J40" i="5"/>
  <c r="K40" i="5"/>
  <c r="J41" i="5"/>
  <c r="K41" i="5"/>
  <c r="J35" i="5"/>
  <c r="K35" i="5"/>
  <c r="J36" i="5"/>
  <c r="K36" i="5"/>
  <c r="J37" i="5"/>
  <c r="K37" i="5"/>
  <c r="J38" i="5"/>
  <c r="K38" i="5"/>
  <c r="J27" i="5"/>
  <c r="K27" i="5"/>
  <c r="J28" i="5"/>
  <c r="K28" i="5"/>
  <c r="J14" i="5"/>
  <c r="K14" i="5"/>
  <c r="J15" i="5"/>
  <c r="K15" i="5"/>
  <c r="J16" i="5"/>
  <c r="K16" i="5"/>
  <c r="J17" i="5"/>
  <c r="K17" i="5"/>
  <c r="J18" i="5"/>
  <c r="K18" i="5"/>
  <c r="J19" i="5"/>
  <c r="K19" i="5"/>
  <c r="J20" i="5"/>
  <c r="K20" i="5"/>
  <c r="J21" i="5"/>
  <c r="K21" i="5"/>
  <c r="J22" i="5"/>
  <c r="K22" i="5"/>
  <c r="J23" i="5"/>
  <c r="K23" i="5"/>
  <c r="J24" i="5"/>
  <c r="K24" i="5"/>
  <c r="J25" i="5"/>
  <c r="K25" i="5"/>
  <c r="J10" i="5"/>
  <c r="K10" i="5"/>
  <c r="J11" i="5"/>
  <c r="K11" i="5"/>
  <c r="J95" i="5"/>
  <c r="K95" i="5"/>
  <c r="J96" i="5"/>
  <c r="K96" i="5"/>
  <c r="J97" i="5"/>
  <c r="K97" i="5"/>
  <c r="J98" i="5"/>
  <c r="K98" i="5"/>
  <c r="J99" i="5"/>
  <c r="K99" i="5"/>
  <c r="J100" i="5"/>
  <c r="K100" i="5"/>
  <c r="J101" i="5"/>
  <c r="K101" i="5"/>
  <c r="J102" i="5"/>
  <c r="K102" i="5"/>
  <c r="J103" i="5"/>
  <c r="K103" i="5"/>
  <c r="J88" i="5"/>
  <c r="K88" i="5"/>
  <c r="J89" i="5"/>
  <c r="K89" i="5"/>
  <c r="J90" i="5"/>
  <c r="K90" i="5"/>
  <c r="J91" i="5"/>
  <c r="K91" i="5"/>
  <c r="J92" i="5"/>
  <c r="E30" i="6" s="1"/>
  <c r="K92" i="5"/>
  <c r="J93" i="5"/>
  <c r="K93" i="5"/>
  <c r="J94" i="5"/>
  <c r="K94" i="5"/>
  <c r="J64" i="5"/>
  <c r="J65" i="5"/>
  <c r="I65" i="5"/>
  <c r="I53" i="5"/>
  <c r="I47" i="5"/>
  <c r="I48" i="5"/>
  <c r="I49" i="5"/>
  <c r="I50" i="5"/>
  <c r="I51" i="5"/>
  <c r="I52" i="5"/>
  <c r="K47" i="5"/>
  <c r="K48" i="5"/>
  <c r="K49" i="5"/>
  <c r="K50" i="5"/>
  <c r="K51" i="5"/>
  <c r="K52" i="5"/>
  <c r="K53" i="5"/>
  <c r="J46" i="5"/>
  <c r="K46" i="5"/>
  <c r="J54" i="5"/>
  <c r="K54" i="5"/>
  <c r="J55" i="5"/>
  <c r="K55" i="5"/>
  <c r="J56" i="5"/>
  <c r="K56" i="5"/>
  <c r="J57" i="5"/>
  <c r="K57" i="5"/>
  <c r="J58" i="5"/>
  <c r="E22" i="6" s="1"/>
  <c r="K58" i="5"/>
  <c r="H22" i="6" s="1"/>
  <c r="J63" i="5"/>
  <c r="K63" i="5"/>
  <c r="K64" i="5"/>
  <c r="K87" i="5"/>
  <c r="J81" i="5"/>
  <c r="K81" i="5"/>
  <c r="J82" i="5"/>
  <c r="K82" i="5"/>
  <c r="J83" i="5"/>
  <c r="K83" i="5"/>
  <c r="J84" i="5"/>
  <c r="K84" i="5"/>
  <c r="J85" i="5"/>
  <c r="K85" i="5"/>
  <c r="J86" i="5"/>
  <c r="K86" i="5"/>
  <c r="J78" i="5"/>
  <c r="K78" i="5"/>
  <c r="J79" i="5"/>
  <c r="K79" i="5"/>
  <c r="J80" i="5"/>
  <c r="K80" i="5"/>
  <c r="I80" i="5"/>
  <c r="I79" i="5"/>
  <c r="J70" i="5"/>
  <c r="K70" i="5"/>
  <c r="J71" i="5"/>
  <c r="K71" i="5"/>
  <c r="J72" i="5"/>
  <c r="K72" i="5"/>
  <c r="J73" i="5"/>
  <c r="K73" i="5"/>
  <c r="J76" i="5"/>
  <c r="E29" i="6" s="1"/>
  <c r="K76" i="5"/>
  <c r="H29" i="6" s="1"/>
  <c r="I76" i="5"/>
  <c r="B29" i="6" s="1"/>
  <c r="I73" i="5"/>
  <c r="I87" i="5"/>
  <c r="I92" i="5"/>
  <c r="I93" i="5"/>
  <c r="I94" i="5"/>
  <c r="L76" i="5"/>
  <c r="D29" i="6" s="1"/>
  <c r="J74" i="5"/>
  <c r="K74" i="5"/>
  <c r="L74" i="5"/>
  <c r="M74" i="5"/>
  <c r="N76" i="5"/>
  <c r="J29" i="6" s="1"/>
  <c r="N74" i="5"/>
  <c r="M76" i="5"/>
  <c r="G29" i="6" s="1"/>
  <c r="M95" i="5"/>
  <c r="N95" i="5"/>
  <c r="M96" i="5"/>
  <c r="N96" i="5"/>
  <c r="M97" i="5"/>
  <c r="N97" i="5"/>
  <c r="M98" i="5"/>
  <c r="N98" i="5"/>
  <c r="M99" i="5"/>
  <c r="N99" i="5"/>
  <c r="M100" i="5"/>
  <c r="N100" i="5"/>
  <c r="M101" i="5"/>
  <c r="N101" i="5"/>
  <c r="M102" i="5"/>
  <c r="N102" i="5"/>
  <c r="M103" i="5"/>
  <c r="N103" i="5"/>
  <c r="L92" i="5"/>
  <c r="M92" i="5"/>
  <c r="N92" i="5"/>
  <c r="L93" i="5"/>
  <c r="M93" i="5"/>
  <c r="N93" i="5"/>
  <c r="L94" i="5"/>
  <c r="M94" i="5"/>
  <c r="N94" i="5"/>
  <c r="L87" i="5"/>
  <c r="M87" i="5"/>
  <c r="N87" i="5"/>
  <c r="M86" i="5"/>
  <c r="N86" i="5"/>
  <c r="M83" i="5"/>
  <c r="N83" i="5"/>
  <c r="M84" i="5"/>
  <c r="N84" i="5"/>
  <c r="M85" i="5"/>
  <c r="N85" i="5"/>
  <c r="M88" i="5"/>
  <c r="N88" i="5"/>
  <c r="M89" i="5"/>
  <c r="N89" i="5"/>
  <c r="M90" i="5"/>
  <c r="N90" i="5"/>
  <c r="M91" i="5"/>
  <c r="N91" i="5"/>
  <c r="M81" i="5"/>
  <c r="N81" i="5"/>
  <c r="M82" i="5"/>
  <c r="N82" i="5"/>
  <c r="L79" i="5"/>
  <c r="M79" i="5"/>
  <c r="N79" i="5"/>
  <c r="L80" i="5"/>
  <c r="M80" i="5"/>
  <c r="N80" i="5"/>
  <c r="M78" i="5"/>
  <c r="N78" i="5"/>
  <c r="M70" i="5"/>
  <c r="N70" i="5"/>
  <c r="M71" i="5"/>
  <c r="N71" i="5"/>
  <c r="M72" i="5"/>
  <c r="N72" i="5"/>
  <c r="M73" i="5"/>
  <c r="N73" i="5"/>
  <c r="L65" i="5"/>
  <c r="M65" i="5"/>
  <c r="M63" i="5"/>
  <c r="N63" i="5"/>
  <c r="M64" i="5"/>
  <c r="N64" i="5"/>
  <c r="N57" i="5"/>
  <c r="M57" i="5"/>
  <c r="N52" i="5"/>
  <c r="N51" i="5"/>
  <c r="N50" i="5"/>
  <c r="N49" i="5"/>
  <c r="N48" i="5"/>
  <c r="N47" i="5"/>
  <c r="N46" i="5"/>
  <c r="M46" i="5"/>
  <c r="L52" i="5"/>
  <c r="L51" i="5"/>
  <c r="L50" i="5"/>
  <c r="L49" i="5"/>
  <c r="L48" i="5"/>
  <c r="L47" i="5"/>
  <c r="N22" i="5"/>
  <c r="N21" i="5"/>
  <c r="N20" i="5"/>
  <c r="N38" i="5"/>
  <c r="N36" i="5"/>
  <c r="N35" i="5"/>
  <c r="M38" i="5"/>
  <c r="M36" i="5"/>
  <c r="M35" i="5"/>
  <c r="M26" i="5"/>
  <c r="M22" i="5"/>
  <c r="M21" i="5"/>
  <c r="M20" i="5"/>
  <c r="M25" i="5"/>
  <c r="M24" i="5"/>
  <c r="M23" i="5"/>
  <c r="M19" i="5"/>
  <c r="M18" i="5"/>
  <c r="M17" i="5"/>
  <c r="M16" i="5"/>
  <c r="M15" i="5"/>
  <c r="M14" i="5"/>
  <c r="L73" i="5"/>
  <c r="N65" i="5"/>
  <c r="B5" i="6" l="1"/>
  <c r="J33" i="14" s="1"/>
  <c r="D5" i="6"/>
  <c r="L3" i="9" s="1"/>
  <c r="D23" i="14"/>
  <c r="D23" i="9"/>
  <c r="D33" i="14"/>
  <c r="D3" i="9"/>
  <c r="F33" i="14"/>
  <c r="F3" i="9"/>
  <c r="I23" i="14"/>
  <c r="I23" i="9"/>
  <c r="Q30" i="6"/>
  <c r="R30" i="6" s="1"/>
  <c r="D45" i="14"/>
  <c r="C45" i="14" s="1"/>
  <c r="D33" i="9"/>
  <c r="C33" i="9" s="1"/>
  <c r="F23" i="9"/>
  <c r="F23" i="14"/>
  <c r="G23" i="14"/>
  <c r="G23" i="9"/>
  <c r="H5" i="6"/>
  <c r="J5" i="6"/>
  <c r="J28" i="14"/>
  <c r="J32" i="9"/>
  <c r="F32" i="9"/>
  <c r="F28" i="14"/>
  <c r="I28" i="14"/>
  <c r="I32" i="9"/>
  <c r="G32" i="9"/>
  <c r="G28" i="14"/>
  <c r="L28" i="14"/>
  <c r="L32" i="9"/>
  <c r="D28" i="14"/>
  <c r="D32" i="9"/>
  <c r="Q5" i="6"/>
  <c r="R5" i="6" s="1"/>
  <c r="G9" i="6"/>
  <c r="H9" i="6"/>
  <c r="J9" i="6"/>
  <c r="E9" i="6"/>
  <c r="I74" i="5"/>
  <c r="L103" i="5"/>
  <c r="L102" i="5"/>
  <c r="L101" i="5"/>
  <c r="L100" i="5"/>
  <c r="L99" i="5"/>
  <c r="L98" i="5"/>
  <c r="L97" i="5"/>
  <c r="L96" i="5"/>
  <c r="L95" i="5"/>
  <c r="L91" i="5"/>
  <c r="L90" i="5"/>
  <c r="L89" i="5"/>
  <c r="L88" i="5"/>
  <c r="L86" i="5"/>
  <c r="L85" i="5"/>
  <c r="L84" i="5"/>
  <c r="L83" i="5"/>
  <c r="L82" i="5"/>
  <c r="L81" i="5"/>
  <c r="D32" i="6" s="1"/>
  <c r="L78" i="5"/>
  <c r="L72" i="5"/>
  <c r="L71" i="5"/>
  <c r="L70" i="5"/>
  <c r="L64" i="5"/>
  <c r="L63" i="5"/>
  <c r="L58" i="5"/>
  <c r="D22" i="6" s="1"/>
  <c r="L57" i="5"/>
  <c r="M52" i="5"/>
  <c r="M51" i="5"/>
  <c r="M50" i="5"/>
  <c r="M49" i="5"/>
  <c r="M48" i="5"/>
  <c r="M47" i="5"/>
  <c r="L46" i="5"/>
  <c r="L41" i="5"/>
  <c r="L40" i="5"/>
  <c r="L38" i="5"/>
  <c r="L37" i="5"/>
  <c r="L36" i="5"/>
  <c r="L35" i="5"/>
  <c r="N26" i="5"/>
  <c r="L25" i="5"/>
  <c r="L24" i="5"/>
  <c r="L23" i="5"/>
  <c r="L22" i="5"/>
  <c r="L21" i="5"/>
  <c r="L20" i="5"/>
  <c r="L19" i="5"/>
  <c r="L18" i="5"/>
  <c r="L17" i="5"/>
  <c r="L16" i="5"/>
  <c r="L15" i="5"/>
  <c r="L14" i="5"/>
  <c r="L12" i="5"/>
  <c r="L11" i="5"/>
  <c r="L10" i="5"/>
  <c r="J3" i="9" l="1"/>
  <c r="L33" i="14"/>
  <c r="G33" i="14"/>
  <c r="G3" i="9"/>
  <c r="L13" i="14"/>
  <c r="L35" i="9"/>
  <c r="L23" i="14"/>
  <c r="L23" i="9"/>
  <c r="T5" i="6"/>
  <c r="U5" i="6" s="1"/>
  <c r="C28" i="14"/>
  <c r="I33" i="14"/>
  <c r="I3" i="9"/>
  <c r="F19" i="14"/>
  <c r="F7" i="9"/>
  <c r="G19" i="14"/>
  <c r="G7" i="9"/>
  <c r="D19" i="14"/>
  <c r="D7" i="9"/>
  <c r="I19" i="14"/>
  <c r="I7" i="9"/>
  <c r="C32" i="9"/>
  <c r="D9" i="6"/>
  <c r="M104" i="5"/>
  <c r="N104" i="5"/>
  <c r="J87" i="5"/>
  <c r="J53" i="5"/>
  <c r="J52" i="5"/>
  <c r="J51" i="5"/>
  <c r="J50" i="5"/>
  <c r="J49" i="5"/>
  <c r="J48" i="5"/>
  <c r="J47" i="5"/>
  <c r="J45" i="5"/>
  <c r="J44" i="5"/>
  <c r="J43" i="5"/>
  <c r="J42" i="5"/>
  <c r="J29" i="5"/>
  <c r="C3" i="9" l="1"/>
  <c r="L19" i="14"/>
  <c r="L7" i="9"/>
  <c r="J104" i="5"/>
  <c r="K26" i="5"/>
  <c r="K65" i="5"/>
  <c r="K104" i="5" l="1"/>
  <c r="P104" i="5"/>
  <c r="O65" i="14" l="1"/>
  <c r="B28" i="6"/>
  <c r="C28" i="6"/>
  <c r="D28" i="6"/>
  <c r="E28" i="6"/>
  <c r="F28" i="6"/>
  <c r="G28" i="6"/>
  <c r="M29" i="6"/>
  <c r="L11" i="14" l="1"/>
  <c r="L31" i="9"/>
  <c r="F11" i="14"/>
  <c r="F31" i="9"/>
  <c r="K11" i="14"/>
  <c r="K31" i="9"/>
  <c r="E11" i="14"/>
  <c r="E31" i="9"/>
  <c r="J11" i="14"/>
  <c r="J31" i="9"/>
  <c r="D11" i="14"/>
  <c r="D31" i="9"/>
  <c r="N29" i="6"/>
  <c r="O29" i="6" s="1"/>
  <c r="C40" i="6"/>
  <c r="K48" i="9" s="1"/>
  <c r="C39" i="6"/>
  <c r="K46" i="9" s="1"/>
  <c r="C38" i="6"/>
  <c r="K45" i="9" s="1"/>
  <c r="C37" i="6"/>
  <c r="K43" i="9" s="1"/>
  <c r="C36" i="6"/>
  <c r="K42" i="9" s="1"/>
  <c r="C35" i="6"/>
  <c r="K39" i="9" s="1"/>
  <c r="C34" i="6"/>
  <c r="K37" i="9" s="1"/>
  <c r="C33" i="6"/>
  <c r="C32" i="6"/>
  <c r="K35" i="9" s="1"/>
  <c r="C31" i="6"/>
  <c r="C27" i="6"/>
  <c r="C24" i="6"/>
  <c r="C21" i="6"/>
  <c r="C20" i="6"/>
  <c r="C19" i="6"/>
  <c r="C18" i="6"/>
  <c r="K17" i="9" s="1"/>
  <c r="C17" i="6"/>
  <c r="K16" i="9" s="1"/>
  <c r="C16" i="6"/>
  <c r="K15" i="9" s="1"/>
  <c r="C15" i="6"/>
  <c r="K14" i="9" s="1"/>
  <c r="C14" i="6"/>
  <c r="C12" i="6"/>
  <c r="K10" i="9" s="1"/>
  <c r="C11" i="6"/>
  <c r="K9" i="9" s="1"/>
  <c r="C10" i="6"/>
  <c r="C8" i="6"/>
  <c r="K6" i="9" s="1"/>
  <c r="C7" i="6"/>
  <c r="F40" i="6"/>
  <c r="F39" i="6"/>
  <c r="F38" i="6"/>
  <c r="F37" i="6"/>
  <c r="F36" i="6"/>
  <c r="F35" i="6"/>
  <c r="E39" i="9" s="1"/>
  <c r="F34" i="6"/>
  <c r="E37" i="9" s="1"/>
  <c r="F33" i="6"/>
  <c r="F32" i="6"/>
  <c r="F31" i="6"/>
  <c r="P28" i="6"/>
  <c r="F27" i="6"/>
  <c r="F24" i="6"/>
  <c r="F21" i="6"/>
  <c r="E22" i="9" s="1"/>
  <c r="F20" i="6"/>
  <c r="F19" i="6"/>
  <c r="E18" i="9" s="1"/>
  <c r="F18" i="6"/>
  <c r="F17" i="6"/>
  <c r="F16" i="6"/>
  <c r="F15" i="6"/>
  <c r="F14" i="6"/>
  <c r="F12" i="6"/>
  <c r="F11" i="6"/>
  <c r="E9" i="9" s="1"/>
  <c r="F10" i="6"/>
  <c r="E8" i="9" s="1"/>
  <c r="F8" i="6"/>
  <c r="F7" i="6"/>
  <c r="E5" i="9" s="1"/>
  <c r="E40" i="14"/>
  <c r="I40" i="6"/>
  <c r="I39" i="6"/>
  <c r="H45" i="9" s="1"/>
  <c r="I38" i="6"/>
  <c r="I37" i="6"/>
  <c r="I36" i="6"/>
  <c r="H42" i="9" s="1"/>
  <c r="I35" i="6"/>
  <c r="H39" i="9" s="1"/>
  <c r="I34" i="6"/>
  <c r="H37" i="9" s="1"/>
  <c r="I33" i="6"/>
  <c r="I32" i="6"/>
  <c r="H35" i="9" s="1"/>
  <c r="I31" i="6"/>
  <c r="I28" i="6"/>
  <c r="H31" i="9" s="1"/>
  <c r="I27" i="6"/>
  <c r="I24" i="6"/>
  <c r="H25" i="9" s="1"/>
  <c r="I21" i="6"/>
  <c r="I20" i="6"/>
  <c r="I19" i="6"/>
  <c r="H18" i="9" s="1"/>
  <c r="I18" i="6"/>
  <c r="I17" i="6"/>
  <c r="I16" i="6"/>
  <c r="H15" i="9" s="1"/>
  <c r="I15" i="6"/>
  <c r="H14" i="9" s="1"/>
  <c r="I14" i="6"/>
  <c r="I12" i="6"/>
  <c r="I11" i="6"/>
  <c r="H9" i="9" s="1"/>
  <c r="I10" i="6"/>
  <c r="H8" i="9" s="1"/>
  <c r="I8" i="6"/>
  <c r="I7" i="6"/>
  <c r="N2" i="9"/>
  <c r="L42" i="6"/>
  <c r="B57" i="9"/>
  <c r="C11" i="9"/>
  <c r="K28" i="6"/>
  <c r="E16" i="14" l="1"/>
  <c r="E45" i="9"/>
  <c r="H9" i="14"/>
  <c r="H22" i="9"/>
  <c r="E13" i="14"/>
  <c r="E35" i="9"/>
  <c r="E3" i="14"/>
  <c r="E14" i="9"/>
  <c r="E36" i="9"/>
  <c r="E29" i="14"/>
  <c r="K9" i="14"/>
  <c r="K22" i="9"/>
  <c r="M11" i="14"/>
  <c r="M31" i="9"/>
  <c r="H29" i="14"/>
  <c r="H36" i="9"/>
  <c r="K36" i="9"/>
  <c r="K29" i="14"/>
  <c r="E7" i="14"/>
  <c r="E20" i="9"/>
  <c r="E21" i="14"/>
  <c r="E16" i="9"/>
  <c r="E12" i="14"/>
  <c r="E34" i="9"/>
  <c r="K2" i="14"/>
  <c r="K8" i="9"/>
  <c r="K22" i="14"/>
  <c r="K18" i="9"/>
  <c r="K29" i="9"/>
  <c r="K27" i="14"/>
  <c r="H47" i="14"/>
  <c r="H43" i="9"/>
  <c r="E4" i="14"/>
  <c r="E15" i="9"/>
  <c r="E48" i="14"/>
  <c r="K44" i="14"/>
  <c r="K13" i="9"/>
  <c r="K36" i="14"/>
  <c r="K25" i="9"/>
  <c r="H7" i="14"/>
  <c r="H20" i="9"/>
  <c r="H48" i="14"/>
  <c r="E35" i="14"/>
  <c r="E10" i="9"/>
  <c r="H41" i="14"/>
  <c r="H5" i="9"/>
  <c r="H35" i="14"/>
  <c r="H10" i="9"/>
  <c r="H21" i="14"/>
  <c r="H16" i="9"/>
  <c r="H12" i="14"/>
  <c r="H34" i="9"/>
  <c r="E42" i="14"/>
  <c r="E6" i="9"/>
  <c r="E44" i="14"/>
  <c r="E13" i="9"/>
  <c r="E5" i="14"/>
  <c r="E17" i="9"/>
  <c r="E36" i="14"/>
  <c r="E25" i="9"/>
  <c r="E31" i="14"/>
  <c r="E42" i="9"/>
  <c r="E32" i="14"/>
  <c r="E48" i="9"/>
  <c r="E46" i="9"/>
  <c r="K7" i="14"/>
  <c r="K20" i="9"/>
  <c r="K12" i="14"/>
  <c r="K34" i="9"/>
  <c r="H29" i="9"/>
  <c r="H27" i="14"/>
  <c r="H42" i="14"/>
  <c r="H6" i="9"/>
  <c r="H44" i="14"/>
  <c r="H13" i="9"/>
  <c r="H5" i="14"/>
  <c r="H17" i="9"/>
  <c r="H32" i="14"/>
  <c r="H46" i="9"/>
  <c r="H48" i="9"/>
  <c r="E29" i="9"/>
  <c r="E27" i="14"/>
  <c r="E47" i="14"/>
  <c r="E43" i="9"/>
  <c r="K41" i="14"/>
  <c r="K5" i="9"/>
  <c r="K32" i="14"/>
  <c r="P21" i="6"/>
  <c r="E9" i="14"/>
  <c r="K2" i="9"/>
  <c r="K40" i="14"/>
  <c r="S15" i="6"/>
  <c r="H3" i="14"/>
  <c r="K3" i="14"/>
  <c r="M39" i="6"/>
  <c r="K16" i="14"/>
  <c r="H34" i="14"/>
  <c r="H11" i="14"/>
  <c r="S32" i="6"/>
  <c r="H13" i="14"/>
  <c r="P11" i="6"/>
  <c r="E34" i="14"/>
  <c r="M11" i="6"/>
  <c r="K34" i="14"/>
  <c r="K13" i="14"/>
  <c r="S4" i="6"/>
  <c r="H40" i="14"/>
  <c r="H16" i="14"/>
  <c r="S33" i="6"/>
  <c r="P33" i="6"/>
  <c r="M17" i="6"/>
  <c r="K21" i="14"/>
  <c r="S10" i="6"/>
  <c r="H2" i="14"/>
  <c r="H38" i="14"/>
  <c r="P7" i="6"/>
  <c r="E41" i="14"/>
  <c r="P10" i="6"/>
  <c r="E2" i="14"/>
  <c r="E38" i="14"/>
  <c r="K5" i="14"/>
  <c r="M35" i="6"/>
  <c r="K38" i="14"/>
  <c r="P34" i="6"/>
  <c r="E46" i="14"/>
  <c r="K48" i="14"/>
  <c r="H4" i="14"/>
  <c r="H22" i="14"/>
  <c r="H36" i="14"/>
  <c r="H31" i="14"/>
  <c r="E22" i="14"/>
  <c r="K4" i="14"/>
  <c r="K31" i="14"/>
  <c r="S34" i="6"/>
  <c r="H46" i="14"/>
  <c r="M34" i="6"/>
  <c r="K46" i="14"/>
  <c r="M8" i="6"/>
  <c r="K42" i="14"/>
  <c r="M12" i="6"/>
  <c r="K35" i="14"/>
  <c r="K47" i="14"/>
  <c r="M32" i="6"/>
  <c r="M22" i="6"/>
  <c r="S21" i="6"/>
  <c r="M7" i="6"/>
  <c r="S17" i="6"/>
  <c r="S31" i="6"/>
  <c r="M18" i="6"/>
  <c r="S37" i="6"/>
  <c r="S27" i="6"/>
  <c r="S14" i="6"/>
  <c r="P22" i="6"/>
  <c r="H2" i="9"/>
  <c r="M38" i="6"/>
  <c r="M14" i="6"/>
  <c r="N65" i="14"/>
  <c r="S36" i="6"/>
  <c r="P32" i="6"/>
  <c r="M40" i="6"/>
  <c r="P18" i="6"/>
  <c r="P4" i="6"/>
  <c r="M31" i="6"/>
  <c r="S40" i="6"/>
  <c r="S16" i="6"/>
  <c r="S20" i="6"/>
  <c r="S8" i="6"/>
  <c r="S19" i="6"/>
  <c r="M36" i="6"/>
  <c r="P15" i="6"/>
  <c r="S28" i="6"/>
  <c r="S11" i="6"/>
  <c r="S35" i="6"/>
  <c r="E2" i="9"/>
  <c r="M20" i="6"/>
  <c r="P17" i="6"/>
  <c r="S39" i="6"/>
  <c r="S29" i="6"/>
  <c r="S24" i="6"/>
  <c r="S12" i="6"/>
  <c r="S9" i="6"/>
  <c r="M33" i="6"/>
  <c r="M37" i="6"/>
  <c r="M21" i="6"/>
  <c r="M10" i="6"/>
  <c r="M4" i="6"/>
  <c r="P29" i="6"/>
  <c r="P20" i="6"/>
  <c r="P12" i="6"/>
  <c r="M16" i="6"/>
  <c r="M19" i="6"/>
  <c r="M24" i="6"/>
  <c r="M28" i="6"/>
  <c r="M27" i="6"/>
  <c r="M15" i="6"/>
  <c r="M9" i="6"/>
  <c r="P39" i="6"/>
  <c r="S38" i="6"/>
  <c r="S22" i="6"/>
  <c r="S18" i="6"/>
  <c r="S7" i="6"/>
  <c r="P40" i="6"/>
  <c r="P37" i="6"/>
  <c r="P36" i="6"/>
  <c r="P31" i="6"/>
  <c r="P27" i="6"/>
  <c r="P14" i="6"/>
  <c r="P38" i="6"/>
  <c r="P35" i="6"/>
  <c r="P24" i="6"/>
  <c r="P16" i="6"/>
  <c r="P19" i="6"/>
  <c r="P8" i="6"/>
  <c r="P9" i="6"/>
  <c r="C42" i="6"/>
  <c r="F42" i="6"/>
  <c r="I42" i="6"/>
  <c r="N28" i="6"/>
  <c r="Q28" i="6"/>
  <c r="N57" i="9"/>
  <c r="H65" i="14" l="1"/>
  <c r="K65" i="14"/>
  <c r="O28" i="6"/>
  <c r="R28" i="6"/>
  <c r="H8" i="6" l="1"/>
  <c r="J32" i="6"/>
  <c r="H40" i="6"/>
  <c r="H39" i="6"/>
  <c r="H38" i="6"/>
  <c r="H37" i="6"/>
  <c r="H35" i="6"/>
  <c r="H34" i="6"/>
  <c r="H33" i="6"/>
  <c r="H32" i="6"/>
  <c r="H27" i="6"/>
  <c r="H21" i="6"/>
  <c r="H20" i="6"/>
  <c r="H19" i="6"/>
  <c r="H18" i="6"/>
  <c r="H17" i="6"/>
  <c r="H16" i="6"/>
  <c r="H15" i="6"/>
  <c r="H14" i="6"/>
  <c r="H12" i="6"/>
  <c r="H10" i="6"/>
  <c r="H7" i="6"/>
  <c r="G40" i="14"/>
  <c r="J40" i="6"/>
  <c r="J39" i="6"/>
  <c r="J38" i="6"/>
  <c r="J37" i="6"/>
  <c r="J35" i="6"/>
  <c r="J34" i="6"/>
  <c r="J33" i="6"/>
  <c r="J27" i="6"/>
  <c r="J24" i="6"/>
  <c r="J21" i="6"/>
  <c r="J20" i="6"/>
  <c r="J19" i="6"/>
  <c r="J18" i="6"/>
  <c r="J17" i="6"/>
  <c r="J16" i="6"/>
  <c r="J15" i="6"/>
  <c r="J14" i="6"/>
  <c r="J12" i="6"/>
  <c r="J10" i="6"/>
  <c r="J8" i="6"/>
  <c r="J7" i="6"/>
  <c r="I40" i="14"/>
  <c r="G40" i="6"/>
  <c r="G39" i="6"/>
  <c r="G38" i="6"/>
  <c r="G37" i="6"/>
  <c r="G35" i="6"/>
  <c r="G33" i="6"/>
  <c r="G32" i="6"/>
  <c r="G21" i="6"/>
  <c r="G17" i="6"/>
  <c r="G16" i="6"/>
  <c r="G15" i="6"/>
  <c r="G14" i="6"/>
  <c r="E40" i="6"/>
  <c r="E39" i="6"/>
  <c r="E38" i="6"/>
  <c r="E37" i="6"/>
  <c r="E35" i="6"/>
  <c r="E33" i="6"/>
  <c r="E32" i="6"/>
  <c r="E24" i="6"/>
  <c r="E21" i="6"/>
  <c r="E17" i="6"/>
  <c r="E16" i="6"/>
  <c r="E15" i="6"/>
  <c r="E14" i="6"/>
  <c r="E11" i="6"/>
  <c r="E10" i="6"/>
  <c r="E8" i="6"/>
  <c r="G11" i="6"/>
  <c r="G10" i="6"/>
  <c r="G8" i="6"/>
  <c r="D40" i="14"/>
  <c r="E7" i="6"/>
  <c r="D34" i="14" l="1"/>
  <c r="D9" i="9"/>
  <c r="D29" i="14"/>
  <c r="D36" i="9"/>
  <c r="D16" i="14"/>
  <c r="D45" i="9"/>
  <c r="F29" i="14"/>
  <c r="F36" i="9"/>
  <c r="F16" i="14"/>
  <c r="F45" i="9"/>
  <c r="I3" i="14"/>
  <c r="I14" i="9"/>
  <c r="F34" i="14"/>
  <c r="F9" i="9"/>
  <c r="D9" i="14"/>
  <c r="D22" i="9"/>
  <c r="I36" i="9"/>
  <c r="I29" i="14"/>
  <c r="G3" i="14"/>
  <c r="G14" i="9"/>
  <c r="G13" i="14"/>
  <c r="G35" i="9"/>
  <c r="D3" i="14"/>
  <c r="D14" i="9"/>
  <c r="F9" i="14"/>
  <c r="F22" i="9"/>
  <c r="I9" i="14"/>
  <c r="I22" i="9"/>
  <c r="I16" i="14"/>
  <c r="I45" i="9"/>
  <c r="G36" i="9"/>
  <c r="G29" i="14"/>
  <c r="I13" i="14"/>
  <c r="I35" i="9"/>
  <c r="D13" i="14"/>
  <c r="D35" i="9"/>
  <c r="F3" i="14"/>
  <c r="F14" i="9"/>
  <c r="F13" i="14"/>
  <c r="F35" i="9"/>
  <c r="G9" i="14"/>
  <c r="G22" i="9"/>
  <c r="G16" i="14"/>
  <c r="G45" i="9"/>
  <c r="D4" i="14"/>
  <c r="D15" i="9"/>
  <c r="I44" i="14"/>
  <c r="I13" i="9"/>
  <c r="I32" i="14"/>
  <c r="I48" i="9"/>
  <c r="I46" i="9"/>
  <c r="G46" i="14"/>
  <c r="G37" i="9"/>
  <c r="F4" i="14"/>
  <c r="F15" i="9"/>
  <c r="I22" i="14"/>
  <c r="I18" i="9"/>
  <c r="I29" i="9"/>
  <c r="I27" i="14"/>
  <c r="I47" i="14"/>
  <c r="I43" i="9"/>
  <c r="G44" i="14"/>
  <c r="G13" i="9"/>
  <c r="G5" i="14"/>
  <c r="G17" i="9"/>
  <c r="G29" i="9"/>
  <c r="G27" i="14"/>
  <c r="G38" i="14"/>
  <c r="G39" i="9"/>
  <c r="G32" i="14"/>
  <c r="G48" i="9"/>
  <c r="G46" i="9"/>
  <c r="F42" i="14"/>
  <c r="F6" i="9"/>
  <c r="D48" i="14"/>
  <c r="F48" i="14"/>
  <c r="I5" i="14"/>
  <c r="I17" i="9"/>
  <c r="I36" i="14"/>
  <c r="I25" i="9"/>
  <c r="I38" i="14"/>
  <c r="I39" i="9"/>
  <c r="G35" i="14"/>
  <c r="G10" i="9"/>
  <c r="G21" i="14"/>
  <c r="G16" i="9"/>
  <c r="G42" i="14"/>
  <c r="G6" i="9"/>
  <c r="F2" i="14"/>
  <c r="F8" i="9"/>
  <c r="D21" i="14"/>
  <c r="D16" i="9"/>
  <c r="I42" i="14"/>
  <c r="I6" i="9"/>
  <c r="D41" i="14"/>
  <c r="D5" i="9"/>
  <c r="D44" i="14"/>
  <c r="D13" i="9"/>
  <c r="D38" i="14"/>
  <c r="D39" i="9"/>
  <c r="D32" i="14"/>
  <c r="D46" i="9"/>
  <c r="D48" i="9"/>
  <c r="F21" i="14"/>
  <c r="F16" i="9"/>
  <c r="F38" i="14"/>
  <c r="F39" i="9"/>
  <c r="F32" i="14"/>
  <c r="F48" i="9"/>
  <c r="F46" i="9"/>
  <c r="I2" i="14"/>
  <c r="I8" i="9"/>
  <c r="I4" i="14"/>
  <c r="I15" i="9"/>
  <c r="I7" i="14"/>
  <c r="I20" i="9"/>
  <c r="I48" i="14"/>
  <c r="G41" i="14"/>
  <c r="G5" i="9"/>
  <c r="G22" i="14"/>
  <c r="G18" i="9"/>
  <c r="G47" i="14"/>
  <c r="G43" i="9"/>
  <c r="D2" i="14"/>
  <c r="D8" i="9"/>
  <c r="I41" i="14"/>
  <c r="I5" i="9"/>
  <c r="D42" i="14"/>
  <c r="D6" i="9"/>
  <c r="D36" i="14"/>
  <c r="D25" i="9"/>
  <c r="D47" i="14"/>
  <c r="D43" i="9"/>
  <c r="F44" i="14"/>
  <c r="F13" i="9"/>
  <c r="F47" i="14"/>
  <c r="F43" i="9"/>
  <c r="I35" i="14"/>
  <c r="I10" i="9"/>
  <c r="I21" i="14"/>
  <c r="I16" i="9"/>
  <c r="I46" i="14"/>
  <c r="I37" i="9"/>
  <c r="G2" i="14"/>
  <c r="G8" i="9"/>
  <c r="G4" i="14"/>
  <c r="G15" i="9"/>
  <c r="G7" i="14"/>
  <c r="G20" i="9"/>
  <c r="G48" i="14"/>
  <c r="T16" i="6"/>
  <c r="T32" i="6"/>
  <c r="Q32" i="6"/>
  <c r="Q40" i="6"/>
  <c r="I2" i="9"/>
  <c r="T19" i="6"/>
  <c r="T29" i="6"/>
  <c r="Q15" i="6"/>
  <c r="Q22" i="6"/>
  <c r="Q35" i="6"/>
  <c r="Q39" i="6"/>
  <c r="Q37" i="6"/>
  <c r="Q14" i="6"/>
  <c r="Q17" i="6"/>
  <c r="Q21" i="6"/>
  <c r="Q38" i="6"/>
  <c r="Q33" i="6"/>
  <c r="Q8" i="6"/>
  <c r="T7" i="6"/>
  <c r="T39" i="6"/>
  <c r="T8" i="6"/>
  <c r="D2" i="9"/>
  <c r="T4" i="6"/>
  <c r="G2" i="9"/>
  <c r="T10" i="6"/>
  <c r="T15" i="6"/>
  <c r="T18" i="6"/>
  <c r="T22" i="6"/>
  <c r="T34" i="6"/>
  <c r="T38" i="6"/>
  <c r="T35" i="6"/>
  <c r="Q10" i="6"/>
  <c r="T12" i="6"/>
  <c r="T20" i="6"/>
  <c r="T40" i="6"/>
  <c r="Q11" i="6"/>
  <c r="Q16" i="6"/>
  <c r="T9" i="6"/>
  <c r="T14" i="6"/>
  <c r="T17" i="6"/>
  <c r="T21" i="6"/>
  <c r="T27" i="6"/>
  <c r="T33" i="6"/>
  <c r="T37" i="6"/>
  <c r="Q9" i="6"/>
  <c r="E65" i="14" l="1"/>
  <c r="C69" i="14" s="1"/>
  <c r="H57" i="9"/>
  <c r="K57" i="9"/>
  <c r="E57" i="9"/>
  <c r="P42" i="6"/>
  <c r="C61" i="9" l="1"/>
  <c r="G36" i="6"/>
  <c r="J36" i="6"/>
  <c r="G34" i="6"/>
  <c r="G31" i="6"/>
  <c r="J31" i="6"/>
  <c r="J28" i="6"/>
  <c r="G27" i="6"/>
  <c r="G24" i="6"/>
  <c r="G20" i="6"/>
  <c r="G12" i="6"/>
  <c r="F40" i="14"/>
  <c r="G7" i="6"/>
  <c r="J11" i="6"/>
  <c r="I11" i="14" l="1"/>
  <c r="I31" i="9"/>
  <c r="I34" i="14"/>
  <c r="I9" i="9"/>
  <c r="F31" i="14"/>
  <c r="F42" i="9"/>
  <c r="F46" i="14"/>
  <c r="F37" i="9"/>
  <c r="I12" i="14"/>
  <c r="I34" i="9"/>
  <c r="F41" i="14"/>
  <c r="F5" i="9"/>
  <c r="F36" i="14"/>
  <c r="F25" i="9"/>
  <c r="F27" i="14"/>
  <c r="F29" i="9"/>
  <c r="F35" i="14"/>
  <c r="F10" i="9"/>
  <c r="I31" i="14"/>
  <c r="I42" i="9"/>
  <c r="F7" i="14"/>
  <c r="F20" i="9"/>
  <c r="F12" i="14"/>
  <c r="F34" i="9"/>
  <c r="G18" i="6"/>
  <c r="F17" i="9" s="1"/>
  <c r="G19" i="6"/>
  <c r="F18" i="9" s="1"/>
  <c r="J42" i="6"/>
  <c r="F2" i="9"/>
  <c r="Q4" i="6"/>
  <c r="Q7" i="6"/>
  <c r="Q24" i="6"/>
  <c r="F22" i="14" l="1"/>
  <c r="F5" i="14"/>
  <c r="I65" i="14"/>
  <c r="G42" i="6"/>
  <c r="I57" i="9"/>
  <c r="F65" i="14" l="1"/>
  <c r="F57" i="9"/>
  <c r="H24" i="6"/>
  <c r="H28" i="6"/>
  <c r="E20" i="6"/>
  <c r="E12" i="6"/>
  <c r="H11" i="6"/>
  <c r="E27" i="6"/>
  <c r="H31" i="6"/>
  <c r="E31" i="6"/>
  <c r="E34" i="6"/>
  <c r="H36" i="6"/>
  <c r="E36" i="6"/>
  <c r="G11" i="14" l="1"/>
  <c r="C11" i="14" s="1"/>
  <c r="G31" i="9"/>
  <c r="C31" i="9" s="1"/>
  <c r="G34" i="14"/>
  <c r="G9" i="9"/>
  <c r="D35" i="14"/>
  <c r="D10" i="9"/>
  <c r="D29" i="9"/>
  <c r="D27" i="14"/>
  <c r="D31" i="14"/>
  <c r="D42" i="9"/>
  <c r="G12" i="14"/>
  <c r="G34" i="9"/>
  <c r="G31" i="14"/>
  <c r="G42" i="9"/>
  <c r="D46" i="14"/>
  <c r="D37" i="9"/>
  <c r="G36" i="14"/>
  <c r="G25" i="9"/>
  <c r="D12" i="14"/>
  <c r="D34" i="9"/>
  <c r="D7" i="14"/>
  <c r="D20" i="9"/>
  <c r="E18" i="6"/>
  <c r="D17" i="9" s="1"/>
  <c r="E19" i="6"/>
  <c r="T31" i="6"/>
  <c r="H42" i="6"/>
  <c r="T11" i="6"/>
  <c r="T36" i="6"/>
  <c r="Q29" i="6"/>
  <c r="Q12" i="6"/>
  <c r="Q34" i="6"/>
  <c r="Q27" i="6"/>
  <c r="Q20" i="6"/>
  <c r="T28" i="6"/>
  <c r="U28" i="6" s="1"/>
  <c r="Q36" i="6"/>
  <c r="Q31" i="6"/>
  <c r="T24" i="6"/>
  <c r="D22" i="14" l="1"/>
  <c r="D18" i="9"/>
  <c r="D5" i="14"/>
  <c r="Q19" i="6"/>
  <c r="Q18" i="6"/>
  <c r="G65" i="14"/>
  <c r="E42" i="6"/>
  <c r="G57" i="9"/>
  <c r="D65" i="14" l="1"/>
  <c r="D57" i="9"/>
  <c r="K33" i="6" l="1"/>
  <c r="K18" i="6"/>
  <c r="K17" i="6"/>
  <c r="K15" i="6"/>
  <c r="K11" i="6"/>
  <c r="M40" i="14"/>
  <c r="M3" i="14" l="1"/>
  <c r="M14" i="9"/>
  <c r="M34" i="14"/>
  <c r="M9" i="9"/>
  <c r="M36" i="9"/>
  <c r="M29" i="14"/>
  <c r="M21" i="14"/>
  <c r="M16" i="9"/>
  <c r="M5" i="14"/>
  <c r="M17" i="9"/>
  <c r="M2" i="9"/>
  <c r="O102" i="5"/>
  <c r="K40" i="6" s="1"/>
  <c r="O101" i="5"/>
  <c r="K39" i="6" s="1"/>
  <c r="O99" i="5"/>
  <c r="O98" i="5"/>
  <c r="O97" i="5"/>
  <c r="O95" i="5"/>
  <c r="O93" i="5"/>
  <c r="O90" i="5"/>
  <c r="O88" i="5"/>
  <c r="K35" i="6" s="1"/>
  <c r="O84" i="5"/>
  <c r="O85" i="5"/>
  <c r="O83" i="5"/>
  <c r="O78" i="5"/>
  <c r="K31" i="6" s="1"/>
  <c r="O71" i="5"/>
  <c r="O70" i="5"/>
  <c r="O63" i="5"/>
  <c r="K24" i="6" s="1"/>
  <c r="O54" i="5"/>
  <c r="O57" i="5"/>
  <c r="O56" i="5"/>
  <c r="O46" i="5"/>
  <c r="K19" i="6" s="1"/>
  <c r="O39" i="5"/>
  <c r="K16" i="6" s="1"/>
  <c r="O35" i="5"/>
  <c r="O28" i="5"/>
  <c r="O27" i="5"/>
  <c r="O25" i="5"/>
  <c r="O23" i="5"/>
  <c r="O20" i="5"/>
  <c r="K9" i="6" s="1"/>
  <c r="O18" i="5"/>
  <c r="O17" i="5"/>
  <c r="O15" i="5"/>
  <c r="O11" i="5"/>
  <c r="O10" i="5"/>
  <c r="K39" i="13"/>
  <c r="K35" i="13"/>
  <c r="K17" i="13"/>
  <c r="K16" i="13"/>
  <c r="D15" i="6"/>
  <c r="D11" i="6"/>
  <c r="L40" i="14"/>
  <c r="I103" i="5"/>
  <c r="I102" i="5"/>
  <c r="D39" i="6"/>
  <c r="I101" i="5"/>
  <c r="B39" i="6" s="1"/>
  <c r="I99" i="5"/>
  <c r="I100" i="5"/>
  <c r="I98" i="5"/>
  <c r="I96" i="5"/>
  <c r="I97" i="5"/>
  <c r="I95" i="5"/>
  <c r="I91" i="5"/>
  <c r="I90" i="5"/>
  <c r="I89" i="5"/>
  <c r="I88" i="5"/>
  <c r="I84" i="5"/>
  <c r="I85" i="5"/>
  <c r="I86" i="5"/>
  <c r="I83" i="5"/>
  <c r="D33" i="6"/>
  <c r="I82" i="5"/>
  <c r="B33" i="6" s="1"/>
  <c r="C26" i="14"/>
  <c r="I81" i="5"/>
  <c r="B32" i="6" s="1"/>
  <c r="I64" i="5"/>
  <c r="I63" i="5"/>
  <c r="I54" i="5"/>
  <c r="I55" i="5"/>
  <c r="I56" i="5"/>
  <c r="I28" i="5"/>
  <c r="I21" i="5"/>
  <c r="I22" i="5"/>
  <c r="I20" i="5"/>
  <c r="I15" i="5"/>
  <c r="I16" i="5"/>
  <c r="I17" i="5"/>
  <c r="I18" i="5"/>
  <c r="I19" i="5"/>
  <c r="I11" i="5"/>
  <c r="I78" i="5"/>
  <c r="I72" i="5"/>
  <c r="I71" i="5"/>
  <c r="I70" i="5"/>
  <c r="I58" i="5"/>
  <c r="I57" i="5"/>
  <c r="B21" i="6" s="1"/>
  <c r="D19" i="6"/>
  <c r="I46" i="5"/>
  <c r="B19" i="6" s="1"/>
  <c r="I41" i="5"/>
  <c r="I40" i="5"/>
  <c r="I39" i="5"/>
  <c r="I38" i="5"/>
  <c r="I37" i="5"/>
  <c r="B15" i="6" s="1"/>
  <c r="I36" i="5"/>
  <c r="D14" i="6"/>
  <c r="I35" i="5"/>
  <c r="I27" i="5"/>
  <c r="B11" i="6"/>
  <c r="I24" i="5"/>
  <c r="I25" i="5"/>
  <c r="I23" i="5"/>
  <c r="I14" i="5"/>
  <c r="I104" i="5" s="1"/>
  <c r="I10" i="5"/>
  <c r="J40" i="14"/>
  <c r="C40" i="14" s="1"/>
  <c r="J3" i="14" l="1"/>
  <c r="C3" i="14" s="1"/>
  <c r="J14" i="9"/>
  <c r="C14" i="9" s="1"/>
  <c r="B22" i="6"/>
  <c r="J13" i="14"/>
  <c r="J35" i="9"/>
  <c r="L3" i="14"/>
  <c r="L14" i="9"/>
  <c r="J29" i="14"/>
  <c r="C29" i="14" s="1"/>
  <c r="J36" i="9"/>
  <c r="C36" i="9" s="1"/>
  <c r="J16" i="14"/>
  <c r="J34" i="14"/>
  <c r="C34" i="14" s="1"/>
  <c r="J9" i="9"/>
  <c r="C9" i="9" s="1"/>
  <c r="J9" i="14"/>
  <c r="J22" i="9"/>
  <c r="L29" i="14"/>
  <c r="L36" i="9"/>
  <c r="L16" i="14"/>
  <c r="L34" i="14"/>
  <c r="L9" i="9"/>
  <c r="K32" i="6"/>
  <c r="M16" i="14"/>
  <c r="M4" i="14"/>
  <c r="M15" i="9"/>
  <c r="M32" i="14"/>
  <c r="M48" i="9"/>
  <c r="M19" i="14"/>
  <c r="M7" i="9"/>
  <c r="M38" i="14"/>
  <c r="M39" i="9"/>
  <c r="L44" i="14"/>
  <c r="L13" i="9"/>
  <c r="L22" i="14"/>
  <c r="L18" i="9"/>
  <c r="M12" i="14"/>
  <c r="M34" i="9"/>
  <c r="J22" i="14"/>
  <c r="J18" i="9"/>
  <c r="M22" i="14"/>
  <c r="M18" i="9"/>
  <c r="M36" i="14"/>
  <c r="M25" i="9"/>
  <c r="N5" i="6"/>
  <c r="O5" i="6" s="1"/>
  <c r="B9" i="6"/>
  <c r="B17" i="6"/>
  <c r="J16" i="9" s="1"/>
  <c r="C16" i="9" s="1"/>
  <c r="K34" i="6"/>
  <c r="K38" i="6"/>
  <c r="B12" i="6"/>
  <c r="D21" i="6"/>
  <c r="L22" i="9" s="1"/>
  <c r="K36" i="6"/>
  <c r="K20" i="6"/>
  <c r="M20" i="9" s="1"/>
  <c r="K14" i="6"/>
  <c r="M13" i="9" s="1"/>
  <c r="K12" i="6"/>
  <c r="L2" i="9"/>
  <c r="N11" i="6"/>
  <c r="N39" i="6"/>
  <c r="N15" i="6"/>
  <c r="N19" i="6"/>
  <c r="J2" i="9"/>
  <c r="C2" i="9" s="1"/>
  <c r="N4" i="6"/>
  <c r="N33" i="6"/>
  <c r="D10" i="6"/>
  <c r="B18" i="6"/>
  <c r="B34" i="6"/>
  <c r="B37" i="6"/>
  <c r="C24" i="14"/>
  <c r="B7" i="6"/>
  <c r="D34" i="6"/>
  <c r="D37" i="6"/>
  <c r="D16" i="6"/>
  <c r="D17" i="6"/>
  <c r="B8" i="6"/>
  <c r="D12" i="6"/>
  <c r="B27" i="6"/>
  <c r="B31" i="6"/>
  <c r="C20" i="14"/>
  <c r="B20" i="6"/>
  <c r="B24" i="6"/>
  <c r="B35" i="6"/>
  <c r="B36" i="6"/>
  <c r="B38" i="6"/>
  <c r="B40" i="6"/>
  <c r="D7" i="6"/>
  <c r="D8" i="6"/>
  <c r="B10" i="6"/>
  <c r="B14" i="6"/>
  <c r="B16" i="6"/>
  <c r="D27" i="6"/>
  <c r="D31" i="6"/>
  <c r="D20" i="6"/>
  <c r="D24" i="6"/>
  <c r="D35" i="6"/>
  <c r="D36" i="6"/>
  <c r="D38" i="6"/>
  <c r="D40" i="6"/>
  <c r="D18" i="6"/>
  <c r="K7" i="6"/>
  <c r="K8" i="6"/>
  <c r="K10" i="6"/>
  <c r="K27" i="6"/>
  <c r="K37" i="6"/>
  <c r="C16" i="14" l="1"/>
  <c r="C22" i="14"/>
  <c r="M13" i="14"/>
  <c r="C13" i="14" s="1"/>
  <c r="M35" i="9"/>
  <c r="J23" i="9"/>
  <c r="C23" i="9" s="1"/>
  <c r="J23" i="14"/>
  <c r="C23" i="14" s="1"/>
  <c r="N22" i="6"/>
  <c r="C35" i="9"/>
  <c r="M22" i="9"/>
  <c r="C22" i="9" s="1"/>
  <c r="M9" i="14"/>
  <c r="C9" i="14" s="1"/>
  <c r="C18" i="9"/>
  <c r="L31" i="14"/>
  <c r="L42" i="9"/>
  <c r="J7" i="14"/>
  <c r="J20" i="9"/>
  <c r="C20" i="9" s="1"/>
  <c r="M2" i="14"/>
  <c r="M8" i="9"/>
  <c r="L36" i="14"/>
  <c r="L25" i="9"/>
  <c r="L41" i="14"/>
  <c r="L5" i="9"/>
  <c r="L21" i="14"/>
  <c r="L16" i="9"/>
  <c r="J41" i="14"/>
  <c r="J5" i="9"/>
  <c r="J5" i="14"/>
  <c r="C5" i="14" s="1"/>
  <c r="J17" i="9"/>
  <c r="C17" i="9" s="1"/>
  <c r="M35" i="14"/>
  <c r="M10" i="9"/>
  <c r="M47" i="14"/>
  <c r="M43" i="9"/>
  <c r="L12" i="14"/>
  <c r="L34" i="9"/>
  <c r="J48" i="14"/>
  <c r="L35" i="14"/>
  <c r="L10" i="9"/>
  <c r="J47" i="14"/>
  <c r="J43" i="9"/>
  <c r="M48" i="14"/>
  <c r="M29" i="9"/>
  <c r="M27" i="14"/>
  <c r="L38" i="14"/>
  <c r="L39" i="9"/>
  <c r="L32" i="14"/>
  <c r="J4" i="14"/>
  <c r="C4" i="14" s="1"/>
  <c r="J15" i="9"/>
  <c r="C15" i="9" s="1"/>
  <c r="J38" i="14"/>
  <c r="C38" i="14" s="1"/>
  <c r="J39" i="9"/>
  <c r="C39" i="9" s="1"/>
  <c r="J12" i="14"/>
  <c r="C12" i="14" s="1"/>
  <c r="J34" i="9"/>
  <c r="C34" i="9" s="1"/>
  <c r="M42" i="14"/>
  <c r="M6" i="9"/>
  <c r="L48" i="14"/>
  <c r="L7" i="14"/>
  <c r="L20" i="9"/>
  <c r="J44" i="14"/>
  <c r="J13" i="9"/>
  <c r="C13" i="9" s="1"/>
  <c r="J32" i="14"/>
  <c r="C32" i="14" s="1"/>
  <c r="C48" i="9"/>
  <c r="C46" i="9"/>
  <c r="J36" i="14"/>
  <c r="C36" i="14" s="1"/>
  <c r="J25" i="9"/>
  <c r="C25" i="9" s="1"/>
  <c r="J27" i="14"/>
  <c r="J29" i="9"/>
  <c r="L4" i="14"/>
  <c r="L15" i="9"/>
  <c r="L2" i="14"/>
  <c r="L8" i="9"/>
  <c r="J35" i="14"/>
  <c r="J10" i="9"/>
  <c r="M41" i="14"/>
  <c r="M5" i="9"/>
  <c r="J2" i="14"/>
  <c r="J8" i="9"/>
  <c r="L47" i="14"/>
  <c r="L43" i="9"/>
  <c r="J19" i="14"/>
  <c r="C19" i="14" s="1"/>
  <c r="J7" i="9"/>
  <c r="C7" i="9" s="1"/>
  <c r="L5" i="14"/>
  <c r="L17" i="9"/>
  <c r="L29" i="9"/>
  <c r="L27" i="14"/>
  <c r="L42" i="14"/>
  <c r="L6" i="9"/>
  <c r="J31" i="14"/>
  <c r="J42" i="9"/>
  <c r="J42" i="14"/>
  <c r="J6" i="9"/>
  <c r="L46" i="14"/>
  <c r="L37" i="9"/>
  <c r="J46" i="14"/>
  <c r="J37" i="9"/>
  <c r="M31" i="14"/>
  <c r="M42" i="9"/>
  <c r="M46" i="14"/>
  <c r="M37" i="9"/>
  <c r="C18" i="14"/>
  <c r="N21" i="6"/>
  <c r="L9" i="14"/>
  <c r="M44" i="14"/>
  <c r="C37" i="14"/>
  <c r="C33" i="14"/>
  <c r="M7" i="14"/>
  <c r="J21" i="14"/>
  <c r="C21" i="14" s="1"/>
  <c r="N32" i="6"/>
  <c r="N17" i="6"/>
  <c r="N14" i="6"/>
  <c r="N16" i="6"/>
  <c r="N36" i="6"/>
  <c r="N35" i="6"/>
  <c r="N8" i="6"/>
  <c r="N9" i="6"/>
  <c r="N12" i="6"/>
  <c r="N38" i="6"/>
  <c r="N20" i="6"/>
  <c r="N27" i="6"/>
  <c r="N7" i="6"/>
  <c r="N34" i="6"/>
  <c r="N31" i="6"/>
  <c r="N10" i="6"/>
  <c r="N40" i="6"/>
  <c r="N24" i="6"/>
  <c r="N37" i="6"/>
  <c r="O37" i="6" s="1"/>
  <c r="N18" i="6"/>
  <c r="K9" i="13"/>
  <c r="K7" i="13"/>
  <c r="K32" i="13"/>
  <c r="K31" i="13"/>
  <c r="K38" i="13"/>
  <c r="K27" i="13"/>
  <c r="K37" i="13"/>
  <c r="K36" i="13"/>
  <c r="K34" i="13"/>
  <c r="K18" i="13"/>
  <c r="K41" i="13"/>
  <c r="K10" i="13"/>
  <c r="K26" i="13"/>
  <c r="K25" i="13"/>
  <c r="K40" i="13"/>
  <c r="K29" i="13"/>
  <c r="K33" i="13"/>
  <c r="K14" i="13"/>
  <c r="K13" i="13"/>
  <c r="K20" i="13"/>
  <c r="K19" i="13"/>
  <c r="K28" i="13"/>
  <c r="K12" i="13"/>
  <c r="K11" i="13"/>
  <c r="O42" i="12"/>
  <c r="C47" i="14" l="1"/>
  <c r="C46" i="14"/>
  <c r="C42" i="14"/>
  <c r="C27" i="14"/>
  <c r="C31" i="14"/>
  <c r="C44" i="14"/>
  <c r="C29" i="9"/>
  <c r="C48" i="14"/>
  <c r="C35" i="14"/>
  <c r="C41" i="14"/>
  <c r="C2" i="14"/>
  <c r="C7" i="14"/>
  <c r="C37" i="9"/>
  <c r="C45" i="9"/>
  <c r="C10" i="9"/>
  <c r="C42" i="9"/>
  <c r="M65" i="14"/>
  <c r="L65" i="14"/>
  <c r="C70" i="14" s="1"/>
  <c r="J65" i="14"/>
  <c r="C71" i="14" s="1"/>
  <c r="C43" i="9"/>
  <c r="C6" i="9"/>
  <c r="M57" i="9"/>
  <c r="C5" i="9"/>
  <c r="C8" i="9"/>
  <c r="L57" i="9"/>
  <c r="C62" i="9" s="1"/>
  <c r="J57" i="9"/>
  <c r="C63" i="9" s="1"/>
  <c r="R37" i="6"/>
  <c r="L104" i="5"/>
  <c r="M42" i="6"/>
  <c r="O39" i="6"/>
  <c r="O104" i="5"/>
  <c r="O24" i="6"/>
  <c r="C72" i="14" l="1"/>
  <c r="C73" i="14" s="1"/>
  <c r="C65" i="14"/>
  <c r="C57" i="9"/>
  <c r="U37" i="6"/>
  <c r="R24" i="6"/>
  <c r="U24" i="6"/>
  <c r="R39" i="6"/>
  <c r="O21" i="6"/>
  <c r="O19" i="6"/>
  <c r="O9" i="6"/>
  <c r="O31" i="6"/>
  <c r="O27" i="6"/>
  <c r="O34" i="6"/>
  <c r="O32" i="6"/>
  <c r="O14" i="6"/>
  <c r="O22" i="6"/>
  <c r="O33" i="6"/>
  <c r="O20" i="6"/>
  <c r="O40" i="6"/>
  <c r="O18" i="6"/>
  <c r="O8" i="6"/>
  <c r="O38" i="6"/>
  <c r="O10" i="6"/>
  <c r="O4" i="6"/>
  <c r="O11" i="6"/>
  <c r="O7" i="6"/>
  <c r="O17" i="6"/>
  <c r="O12" i="6"/>
  <c r="O36" i="6"/>
  <c r="D42" i="6"/>
  <c r="K42" i="6"/>
  <c r="O16" i="6"/>
  <c r="B42" i="6"/>
  <c r="O35" i="6"/>
  <c r="O15" i="6"/>
  <c r="R38" i="6" l="1"/>
  <c r="R36" i="6"/>
  <c r="R11" i="6"/>
  <c r="R20" i="6"/>
  <c r="R35" i="6"/>
  <c r="R10" i="6"/>
  <c r="R18" i="6"/>
  <c r="R22" i="6"/>
  <c r="R34" i="6"/>
  <c r="U39" i="6"/>
  <c r="R40" i="6"/>
  <c r="R27" i="6"/>
  <c r="R17" i="6"/>
  <c r="U29" i="6"/>
  <c r="R29" i="6"/>
  <c r="R14" i="6"/>
  <c r="U31" i="6"/>
  <c r="R31" i="6"/>
  <c r="R19" i="6"/>
  <c r="R15" i="6"/>
  <c r="R16" i="6"/>
  <c r="U12" i="6"/>
  <c r="R12" i="6"/>
  <c r="R7" i="6"/>
  <c r="U7" i="6" s="1"/>
  <c r="U4" i="6"/>
  <c r="R4" i="6"/>
  <c r="R8" i="6"/>
  <c r="U33" i="6"/>
  <c r="R33" i="6"/>
  <c r="R32" i="6"/>
  <c r="U9" i="6"/>
  <c r="R9" i="6"/>
  <c r="R21" i="6"/>
  <c r="Q42" i="6"/>
  <c r="O42" i="6"/>
  <c r="N42" i="6"/>
  <c r="U16" i="6" l="1"/>
  <c r="U19" i="6"/>
  <c r="U22" i="6"/>
  <c r="U10" i="6"/>
  <c r="U38" i="6"/>
  <c r="U20" i="6"/>
  <c r="U36" i="6"/>
  <c r="U21" i="6"/>
  <c r="U32" i="6"/>
  <c r="U8" i="6"/>
  <c r="U14" i="6"/>
  <c r="U17" i="6"/>
  <c r="U27" i="6"/>
  <c r="U34" i="6"/>
  <c r="U18" i="6"/>
  <c r="U35" i="6"/>
  <c r="U11" i="6"/>
  <c r="U15" i="6"/>
  <c r="U40" i="6"/>
  <c r="T42" i="6"/>
  <c r="R42" i="6"/>
  <c r="S42" i="6"/>
  <c r="U42" i="6" l="1"/>
  <c r="C64" i="9" l="1"/>
  <c r="C65" i="9" s="1"/>
</calcChain>
</file>

<file path=xl/comments1.xml><?xml version="1.0" encoding="utf-8"?>
<comments xmlns="http://schemas.openxmlformats.org/spreadsheetml/2006/main">
  <authors>
    <author>Marty Gurtz</author>
  </authors>
  <commentList>
    <comment ref="J37" authorId="0">
      <text>
        <r>
          <rPr>
            <b/>
            <sz val="10"/>
            <color indexed="81"/>
            <rFont val="Tahoma"/>
            <family val="2"/>
          </rPr>
          <t>No fish data in BioTDB so use Med for now</t>
        </r>
      </text>
    </comment>
    <comment ref="J38" authorId="0">
      <text>
        <r>
          <rPr>
            <b/>
            <sz val="10"/>
            <color indexed="81"/>
            <rFont val="Tahoma"/>
            <family val="2"/>
          </rPr>
          <t>NAWQA no longer samples fish at this site</t>
        </r>
      </text>
    </comment>
  </commentList>
</comments>
</file>

<file path=xl/comments2.xml><?xml version="1.0" encoding="utf-8"?>
<comments xmlns="http://schemas.openxmlformats.org/spreadsheetml/2006/main">
  <authors>
    <author>Musson, Rosemary</author>
  </authors>
  <commentList>
    <comment ref="A19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MA and RI
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MD, DE, and DE</t>
        </r>
      </text>
    </comment>
    <comment ref="A3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NH and VT</t>
        </r>
      </text>
    </comment>
  </commentList>
</comments>
</file>

<file path=xl/comments3.xml><?xml version="1.0" encoding="utf-8"?>
<comments xmlns="http://schemas.openxmlformats.org/spreadsheetml/2006/main">
  <authors>
    <author>Musson, Rosemary</author>
  </authors>
  <commentList>
    <comment ref="A6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MA and RI
</t>
        </r>
      </text>
    </comment>
    <comment ref="A7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MD, DE, and DE</t>
        </r>
      </text>
    </comment>
    <comment ref="A1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NH and VT</t>
        </r>
      </text>
    </comment>
  </commentList>
</comments>
</file>

<file path=xl/sharedStrings.xml><?xml version="1.0" encoding="utf-8"?>
<sst xmlns="http://schemas.openxmlformats.org/spreadsheetml/2006/main" count="3444" uniqueCount="506">
  <si>
    <t>Total</t>
  </si>
  <si>
    <t>HDSN</t>
  </si>
  <si>
    <t>CONN</t>
  </si>
  <si>
    <t>PODL</t>
  </si>
  <si>
    <t>ALBE</t>
  </si>
  <si>
    <t>ACFB</t>
  </si>
  <si>
    <t>LERI</t>
  </si>
  <si>
    <t>WMIC</t>
  </si>
  <si>
    <t>UMIS</t>
  </si>
  <si>
    <t>SPLT</t>
  </si>
  <si>
    <t>YELL</t>
  </si>
  <si>
    <t>CNBR</t>
  </si>
  <si>
    <t>OZRK</t>
  </si>
  <si>
    <t>MISE</t>
  </si>
  <si>
    <t>SCTX</t>
  </si>
  <si>
    <t>ACAD</t>
  </si>
  <si>
    <t>EIWA</t>
  </si>
  <si>
    <t>TRIN</t>
  </si>
  <si>
    <t>SANJ</t>
  </si>
  <si>
    <t>SOCA</t>
  </si>
  <si>
    <t>GRSL</t>
  </si>
  <si>
    <t>RIOG</t>
  </si>
  <si>
    <t>NVBR</t>
  </si>
  <si>
    <t>USNK</t>
  </si>
  <si>
    <t>CCYK</t>
  </si>
  <si>
    <t>Comments</t>
  </si>
  <si>
    <t>Type</t>
  </si>
  <si>
    <t>Station</t>
  </si>
  <si>
    <t>Site name</t>
  </si>
  <si>
    <t>02335870</t>
  </si>
  <si>
    <t>Sope Creek near Marietta, GA</t>
  </si>
  <si>
    <t>Urban</t>
  </si>
  <si>
    <t>Integ</t>
  </si>
  <si>
    <t>02338523</t>
  </si>
  <si>
    <t>Hillibahatchee Creek near Franklin, GA</t>
  </si>
  <si>
    <t>Ag</t>
  </si>
  <si>
    <t>02087580</t>
  </si>
  <si>
    <t>Swift Creek near Apex, NC</t>
  </si>
  <si>
    <t>02089500</t>
  </si>
  <si>
    <t>Neuse River at Kinston, NC</t>
  </si>
  <si>
    <t>02091500</t>
  </si>
  <si>
    <t>Contentnea Creek at Hookerton, NC</t>
  </si>
  <si>
    <t>12510500</t>
  </si>
  <si>
    <t>Yakima River at Kiona, WA</t>
  </si>
  <si>
    <t>06800000</t>
  </si>
  <si>
    <t>Maple Creek near Nickerson, NE</t>
  </si>
  <si>
    <t>06805500</t>
  </si>
  <si>
    <t>Platte River at Louisville, NE</t>
  </si>
  <si>
    <t>NE</t>
  </si>
  <si>
    <t>01170100</t>
  </si>
  <si>
    <t>Green River near Colrain, MA</t>
  </si>
  <si>
    <t>01184000</t>
  </si>
  <si>
    <t>Connecticut River at Thompsonville, CT</t>
  </si>
  <si>
    <t>01209710</t>
  </si>
  <si>
    <t>Norwalk River at Winnipauk,CT</t>
  </si>
  <si>
    <t>01610400</t>
  </si>
  <si>
    <t>Waites Run near Wardensville, WV</t>
  </si>
  <si>
    <t>01646580</t>
  </si>
  <si>
    <t>Potomac River at Washington, DC</t>
  </si>
  <si>
    <t>01654000</t>
  </si>
  <si>
    <t>Accotink Creek near Annandale, VA</t>
  </si>
  <si>
    <t>11274538</t>
  </si>
  <si>
    <t>Orestimba Creek near Crows Landing, CA</t>
  </si>
  <si>
    <t>11303500</t>
  </si>
  <si>
    <t>San Joaquin River near Vernalis, CA</t>
  </si>
  <si>
    <t>11335000</t>
  </si>
  <si>
    <t>Cosumnes River at Michigan Bar, CA</t>
  </si>
  <si>
    <t>06713500</t>
  </si>
  <si>
    <t>Cherry Creek at Denver, CO</t>
  </si>
  <si>
    <t>06754000</t>
  </si>
  <si>
    <t>South Platte River near Kersey, CO</t>
  </si>
  <si>
    <t>08057200</t>
  </si>
  <si>
    <t>White Rock Creek at Dallas, TX</t>
  </si>
  <si>
    <t>08057410</t>
  </si>
  <si>
    <t>Trinity River below Dallas, TX</t>
  </si>
  <si>
    <t>WHMI</t>
  </si>
  <si>
    <t>03374100</t>
  </si>
  <si>
    <t>White River at Hazleton, IN</t>
  </si>
  <si>
    <t>394340085524601</t>
  </si>
  <si>
    <t>Sugar Creek at New Palestine, IN</t>
  </si>
  <si>
    <t>WILL</t>
  </si>
  <si>
    <t>14201300</t>
  </si>
  <si>
    <t>Zollner Creek near Mt. Angel, OR</t>
  </si>
  <si>
    <t>14205400</t>
  </si>
  <si>
    <t>E Fork Dairy Creek near Meachan Corner, OR</t>
  </si>
  <si>
    <t>14206950</t>
  </si>
  <si>
    <t>Fanno Creek at Durham, OR</t>
  </si>
  <si>
    <t>14211720</t>
  </si>
  <si>
    <t>Willamette River at Portland, OR</t>
  </si>
  <si>
    <t>04063700</t>
  </si>
  <si>
    <t>Popple River near Fence, WI</t>
  </si>
  <si>
    <t>05451210</t>
  </si>
  <si>
    <t>South Fork Iowa River near New Providence, IA</t>
  </si>
  <si>
    <t>05465500</t>
  </si>
  <si>
    <t>Iowa River at Wapello, IA</t>
  </si>
  <si>
    <t>01349150</t>
  </si>
  <si>
    <t>Canajoharie Creek near Canajoharie, NY</t>
  </si>
  <si>
    <t>04161820</t>
  </si>
  <si>
    <t>Clinton River at Sterling Heights, MI</t>
  </si>
  <si>
    <t>04193500</t>
  </si>
  <si>
    <t>Maumee River at Waterville, OH</t>
  </si>
  <si>
    <t>05586100</t>
  </si>
  <si>
    <t>Illinois River at Valley City, IL</t>
  </si>
  <si>
    <t>07288650</t>
  </si>
  <si>
    <t>Bogue Phalia near Leland, MS</t>
  </si>
  <si>
    <t>07288955</t>
  </si>
  <si>
    <t>Yazoo River near Long Lake, MS</t>
  </si>
  <si>
    <t>07060710</t>
  </si>
  <si>
    <t>North Sylamore Creek near Fifty Six, AR</t>
  </si>
  <si>
    <t>PUGT</t>
  </si>
  <si>
    <t>12056500</t>
  </si>
  <si>
    <t>North Fork Skokomish River near Hdsprt, WA</t>
  </si>
  <si>
    <t>08364000</t>
  </si>
  <si>
    <t>Rio Grande at El Paso, TX</t>
  </si>
  <si>
    <t>11447650</t>
  </si>
  <si>
    <t>Sacramento River a Freeport, CA</t>
  </si>
  <si>
    <t>SANT</t>
  </si>
  <si>
    <t>02172300</t>
  </si>
  <si>
    <t>McTier Creek near Monetta, SC</t>
  </si>
  <si>
    <t>02175000</t>
  </si>
  <si>
    <t>Edisto River near Givhans, SC</t>
  </si>
  <si>
    <t>13092747</t>
  </si>
  <si>
    <t>Rock Creek at Twin Falls, ID</t>
  </si>
  <si>
    <t>13154500</t>
  </si>
  <si>
    <t>Snake River at King Hill, ID</t>
  </si>
  <si>
    <t>08014500</t>
  </si>
  <si>
    <t>Whisky Chitto Creek near Oberlin, LA</t>
  </si>
  <si>
    <t>CAZB</t>
  </si>
  <si>
    <t>09505800</t>
  </si>
  <si>
    <t>West Clear Creek near Camp Verde, AZ</t>
  </si>
  <si>
    <t>01463500</t>
  </si>
  <si>
    <t>Delaware River at Trenton, NJ</t>
  </si>
  <si>
    <t>10168000</t>
  </si>
  <si>
    <t>Little Cottonwood Creek at Salt Lake City, UT</t>
  </si>
  <si>
    <t>10172200</t>
  </si>
  <si>
    <t>Red Butte Creek at Ft Douglas, UT</t>
  </si>
  <si>
    <t>MOBL</t>
  </si>
  <si>
    <t>02469762</t>
  </si>
  <si>
    <t>Tombigbee River near Coffeeville, AL</t>
  </si>
  <si>
    <t>11074000</t>
  </si>
  <si>
    <t>Santa Ana River below Prado Dam, CA</t>
  </si>
  <si>
    <t>UCOL</t>
  </si>
  <si>
    <t>09163500</t>
  </si>
  <si>
    <t>Colorado River near Colorado-Utah state line</t>
  </si>
  <si>
    <t>06329500</t>
  </si>
  <si>
    <t>Yellowstone River near Sidney, MT</t>
  </si>
  <si>
    <t>Sampling &amp; Data Review</t>
  </si>
  <si>
    <t>Streamflow Gaging</t>
  </si>
  <si>
    <t>Lab Analysis</t>
  </si>
  <si>
    <t>TOTAL</t>
  </si>
  <si>
    <t>Sampling (minus lab)</t>
  </si>
  <si>
    <t>Lab</t>
  </si>
  <si>
    <t>Gaging</t>
  </si>
  <si>
    <t>HQ Account</t>
  </si>
  <si>
    <t>Column Totals</t>
  </si>
  <si>
    <t>12505450</t>
  </si>
  <si>
    <t>Granger Drain at Granger, WA</t>
  </si>
  <si>
    <t>rotate2</t>
  </si>
  <si>
    <t>urbcore</t>
  </si>
  <si>
    <t>rotate4</t>
  </si>
  <si>
    <t>agcore</t>
  </si>
  <si>
    <t>06800500</t>
  </si>
  <si>
    <t>Elkhorn River at Waterloo, NE</t>
  </si>
  <si>
    <t>Dismal River near Thedford, NE</t>
  </si>
  <si>
    <t>eco_only</t>
  </si>
  <si>
    <t>06775900</t>
  </si>
  <si>
    <t>07055646</t>
  </si>
  <si>
    <t>Buffalo River near Boxley, AR</t>
  </si>
  <si>
    <t>08227000</t>
  </si>
  <si>
    <t>Saguache Creek near Saguache, CO</t>
  </si>
  <si>
    <t>08195000</t>
  </si>
  <si>
    <t>Frio River at Concan, TX</t>
  </si>
  <si>
    <t>05331580</t>
  </si>
  <si>
    <t>Mississippi River at Hastings, MN</t>
  </si>
  <si>
    <t>09471000</t>
  </si>
  <si>
    <t>San Pedro River at Charleston, AZ</t>
  </si>
  <si>
    <t>10171000</t>
  </si>
  <si>
    <t>Jordan River at Salt Lake City, UT</t>
  </si>
  <si>
    <t>06324970</t>
  </si>
  <si>
    <t>Little Powder River near Weston, WY</t>
  </si>
  <si>
    <t>CYCLE II SU</t>
  </si>
  <si>
    <t>STATION ID</t>
  </si>
  <si>
    <t>STATION NAME</t>
  </si>
  <si>
    <t>Red Butte Creek at Fort Douglas, UT</t>
  </si>
  <si>
    <t>East Fork Dairy Creek near Meachan Corner, OR</t>
  </si>
  <si>
    <t>Sacramento River at Freeport, CA</t>
  </si>
  <si>
    <t>CYCLE II SITE (145)</t>
  </si>
  <si>
    <t>CYCLE II SITE (84)</t>
  </si>
  <si>
    <t>CYCLE II SITE TYPE</t>
  </si>
  <si>
    <t>PROPOSED COST CENTER TO DO SAMPLING</t>
  </si>
  <si>
    <t>SITE SIZE</t>
  </si>
  <si>
    <t>LOW FLOW SITE TYPE</t>
  </si>
  <si>
    <t>HIGH FLOW SITE TYPE</t>
  </si>
  <si>
    <t>Y</t>
  </si>
  <si>
    <t>Ref</t>
  </si>
  <si>
    <t>East Hartford, CT</t>
  </si>
  <si>
    <t>N</t>
  </si>
  <si>
    <t>small</t>
  </si>
  <si>
    <t>wading</t>
  </si>
  <si>
    <t>bridge</t>
  </si>
  <si>
    <t>large</t>
  </si>
  <si>
    <t>West Trenton, NJ</t>
  </si>
  <si>
    <t>Troy, NY</t>
  </si>
  <si>
    <t>Baltimore, MD</t>
  </si>
  <si>
    <t>medium</t>
  </si>
  <si>
    <t>Atlanta, GA</t>
  </si>
  <si>
    <t>Raleigh, NC</t>
  </si>
  <si>
    <t>Montgomery, AL</t>
  </si>
  <si>
    <t>Columbia, SC</t>
  </si>
  <si>
    <t>Iowa City, IA</t>
  </si>
  <si>
    <t>Columbus, OH</t>
  </si>
  <si>
    <t>Urbana, IL</t>
  </si>
  <si>
    <t>Mounds View, MN</t>
  </si>
  <si>
    <t>Indianapolis, IN</t>
  </si>
  <si>
    <t>Madison, WI</t>
  </si>
  <si>
    <t>Lincoln, NE</t>
  </si>
  <si>
    <t>Lakewood, CO</t>
  </si>
  <si>
    <t>Cheyenne, WY</t>
  </si>
  <si>
    <t>cableway</t>
  </si>
  <si>
    <t>Baton Rouge, LA</t>
  </si>
  <si>
    <t>Jackson, MS</t>
  </si>
  <si>
    <t>Little Rock, AR</t>
  </si>
  <si>
    <t>Austin, TX</t>
  </si>
  <si>
    <t>Tucson, AZ</t>
  </si>
  <si>
    <t>West Valley City, UT</t>
  </si>
  <si>
    <t>Albuquerque, NM</t>
  </si>
  <si>
    <t>Tacoma, WA</t>
  </si>
  <si>
    <t>Boise, ID</t>
  </si>
  <si>
    <t>Portland, OR</t>
  </si>
  <si>
    <t>Sacramento, CA</t>
  </si>
  <si>
    <t>San Diego, CA</t>
  </si>
  <si>
    <t>Station number</t>
  </si>
  <si>
    <t>Station name</t>
  </si>
  <si>
    <t>Reference</t>
  </si>
  <si>
    <t>comments</t>
  </si>
  <si>
    <t>IAFH</t>
  </si>
  <si>
    <t>Area (sq km)</t>
  </si>
  <si>
    <t>Riffle</t>
  </si>
  <si>
    <t>Snag</t>
  </si>
  <si>
    <t>32(pr w /29)</t>
  </si>
  <si>
    <t>Depos.</t>
  </si>
  <si>
    <t>Eco Field Labor Cost (inc 22.4% lv assess)</t>
  </si>
  <si>
    <t>Eco Field Travel Cost (per diem)</t>
  </si>
  <si>
    <t>Eco Vehicle costs</t>
  </si>
  <si>
    <t>Eco Supply costs</t>
  </si>
  <si>
    <t>Eco Office Labor Costs (inc 22.4% lv assess)</t>
  </si>
  <si>
    <t>Eco QA / Mgt Labor Costs (inc 22.4% lv assess)</t>
  </si>
  <si>
    <t xml:space="preserve">Dist Direct Cost
</t>
  </si>
  <si>
    <t>Over-head
Cost</t>
  </si>
  <si>
    <t>Eco WSC Total Cost</t>
  </si>
  <si>
    <t>Eco-region</t>
  </si>
  <si>
    <t xml:space="preserve">RTH (Snag or Riffle) </t>
  </si>
  <si>
    <t>RT Miles to Site</t>
  </si>
  <si>
    <t xml:space="preserve">RT Travel Time to Site (hrs) 
</t>
  </si>
  <si>
    <t>Fish Rela-tive Rich- ness</t>
  </si>
  <si>
    <t>Fish Rich- ness factor</t>
  </si>
  <si>
    <t>Lo</t>
  </si>
  <si>
    <t>Med</t>
  </si>
  <si>
    <t>Hi</t>
  </si>
  <si>
    <t>Eco WSC net cost incl 10% contingency</t>
  </si>
  <si>
    <t>Ouiska (Whiskey) Chitto Creek near Oberlin, LA</t>
  </si>
  <si>
    <t>Lab Analysis (includes QC)</t>
  </si>
  <si>
    <t>05490500</t>
  </si>
  <si>
    <t>Des Moines River at Keosauqua, IA</t>
  </si>
  <si>
    <t>Des Moines at Keosauqua, IA</t>
  </si>
  <si>
    <t>East Lansing, MI</t>
  </si>
  <si>
    <t>MT</t>
  </si>
  <si>
    <t>rotate4-&gt;agcore</t>
  </si>
  <si>
    <t>10350340</t>
  </si>
  <si>
    <t>Truckee River at Tracy, NV</t>
  </si>
  <si>
    <t>CT</t>
  </si>
  <si>
    <t>NJ</t>
  </si>
  <si>
    <t>NY</t>
  </si>
  <si>
    <t>MD</t>
  </si>
  <si>
    <t>GA</t>
  </si>
  <si>
    <t>NC</t>
  </si>
  <si>
    <t>AL</t>
  </si>
  <si>
    <t>SC</t>
  </si>
  <si>
    <t>IA</t>
  </si>
  <si>
    <t>MI</t>
  </si>
  <si>
    <t>OH</t>
  </si>
  <si>
    <t>IL</t>
  </si>
  <si>
    <t>MN</t>
  </si>
  <si>
    <t>IN</t>
  </si>
  <si>
    <t>WI</t>
  </si>
  <si>
    <t>CO</t>
  </si>
  <si>
    <t>WY</t>
  </si>
  <si>
    <t>LA</t>
  </si>
  <si>
    <t>MS</t>
  </si>
  <si>
    <t>CA</t>
  </si>
  <si>
    <t>OR</t>
  </si>
  <si>
    <t>ID</t>
  </si>
  <si>
    <t>WA</t>
  </si>
  <si>
    <t>AZ</t>
  </si>
  <si>
    <t>UT</t>
  </si>
  <si>
    <t>NM</t>
  </si>
  <si>
    <t>TX</t>
  </si>
  <si>
    <t>AR</t>
  </si>
  <si>
    <t>CYCLE II SITE SAMPLING SCHEDULE</t>
  </si>
  <si>
    <t>02470500</t>
  </si>
  <si>
    <t>Mobile River at Mt. Vernon, AL</t>
  </si>
  <si>
    <t>15565447</t>
  </si>
  <si>
    <t>Yukon River at Pilot Station, AK</t>
  </si>
  <si>
    <t>AK</t>
  </si>
  <si>
    <t>09380000</t>
  </si>
  <si>
    <t>Colorado River at Lees Ferry, AZ</t>
  </si>
  <si>
    <t>09522000</t>
  </si>
  <si>
    <t>Colorado River at NIB</t>
  </si>
  <si>
    <t>07263620</t>
  </si>
  <si>
    <t>Arkansas River at Terry L&amp;D below Little Rock, AR</t>
  </si>
  <si>
    <t>02359170</t>
  </si>
  <si>
    <t>Apalachicola River near Sumatra, FL</t>
  </si>
  <si>
    <t>FL</t>
  </si>
  <si>
    <t>02226160</t>
  </si>
  <si>
    <t>Altamaha River at Everett City, GA</t>
  </si>
  <si>
    <t>05420500</t>
  </si>
  <si>
    <t>Mississippi River at Clinton, IA</t>
  </si>
  <si>
    <t>06892350</t>
  </si>
  <si>
    <t>Kansas River at DeSoto, KS</t>
  </si>
  <si>
    <t>07144100</t>
  </si>
  <si>
    <t>Lower Arkansas River near Sedgwick, KS</t>
  </si>
  <si>
    <t>KS</t>
  </si>
  <si>
    <t>KY</t>
  </si>
  <si>
    <t>03303280</t>
  </si>
  <si>
    <t>Ohio River at Cannelton Dam at Cannelton, IN</t>
  </si>
  <si>
    <t>03378500</t>
  </si>
  <si>
    <t>Wabash River at New Harmony, IN</t>
  </si>
  <si>
    <t>03609750</t>
  </si>
  <si>
    <t>Tennessee River at Highway 60 near Paducah, KY</t>
  </si>
  <si>
    <t>03612500</t>
  </si>
  <si>
    <t>Ohio River at Dam 53 near Grand Chain, IL</t>
  </si>
  <si>
    <t>07374000</t>
  </si>
  <si>
    <t>Mississippi River at Baton Rouge, LA</t>
  </si>
  <si>
    <t>07374525</t>
  </si>
  <si>
    <t>Mississippi River at Belle Chasse, LA</t>
  </si>
  <si>
    <t>07381495</t>
  </si>
  <si>
    <t>Atchafalaya River at Melville, LA</t>
  </si>
  <si>
    <t>07381590</t>
  </si>
  <si>
    <t>Wax Lake Outlet at Calumet, LA</t>
  </si>
  <si>
    <t>07381600</t>
  </si>
  <si>
    <t>Lower Atchafalaya River at Morgan City, LA</t>
  </si>
  <si>
    <t>01578310</t>
  </si>
  <si>
    <t>Susquehanna River at Conowingo, MD</t>
  </si>
  <si>
    <t>322023090544500</t>
  </si>
  <si>
    <t>Mississippi River above Vicksburg, MS</t>
  </si>
  <si>
    <t>07022000</t>
  </si>
  <si>
    <t>Mississippi River at Thebes, IL</t>
  </si>
  <si>
    <t>05587455</t>
  </si>
  <si>
    <t>Mississippi River Below Grafton, IL</t>
  </si>
  <si>
    <t>06934500</t>
  </si>
  <si>
    <t>Missouri River at Hermann, MO</t>
  </si>
  <si>
    <t>MO</t>
  </si>
  <si>
    <t>NV</t>
  </si>
  <si>
    <t>St. Lawrence River at Cornwall, Ontario</t>
  </si>
  <si>
    <t>01372043</t>
  </si>
  <si>
    <t>Hudson River near Poughkeepsie, NY</t>
  </si>
  <si>
    <t>ND</t>
  </si>
  <si>
    <t>05082500</t>
  </si>
  <si>
    <t>Red River of the North at Grand Forks, ND</t>
  </si>
  <si>
    <t>07241550</t>
  </si>
  <si>
    <t>North Canadian River near Harrah, OK</t>
  </si>
  <si>
    <t>OK</t>
  </si>
  <si>
    <t>14246900</t>
  </si>
  <si>
    <t>Columbia River near Beaver Army Terminal, OR</t>
  </si>
  <si>
    <t>08116650</t>
  </si>
  <si>
    <t>Brazos River near Rosharon, TX</t>
  </si>
  <si>
    <t>08475000</t>
  </si>
  <si>
    <t>Rio Grande near Brownsville, TX</t>
  </si>
  <si>
    <t>NASQAN</t>
  </si>
  <si>
    <t>NMN</t>
  </si>
  <si>
    <t>CO-OP</t>
  </si>
  <si>
    <t>NMN/DELR</t>
  </si>
  <si>
    <t>NASQAN/CNBR</t>
  </si>
  <si>
    <t>NASQAN/MISE</t>
  </si>
  <si>
    <t>NASQAN/PODL</t>
  </si>
  <si>
    <t>NASQAN/WHMI</t>
  </si>
  <si>
    <t>NASQAN/LIRB</t>
  </si>
  <si>
    <t>NASQAN/SACR</t>
  </si>
  <si>
    <t>NA</t>
  </si>
  <si>
    <t>Co-op</t>
  </si>
  <si>
    <t xml:space="preserve">CA  </t>
  </si>
  <si>
    <t>MI/OH</t>
  </si>
  <si>
    <t xml:space="preserve">SC </t>
  </si>
  <si>
    <t>Network</t>
  </si>
  <si>
    <t>reference</t>
  </si>
  <si>
    <t>urban</t>
  </si>
  <si>
    <t>Agriculture</t>
  </si>
  <si>
    <t>NAWQA</t>
  </si>
  <si>
    <t xml:space="preserve">CO </t>
  </si>
  <si>
    <t xml:space="preserve">AL </t>
  </si>
  <si>
    <t xml:space="preserve">CA </t>
  </si>
  <si>
    <t>Cycle III site type</t>
  </si>
  <si>
    <t>Carson City, NV</t>
  </si>
  <si>
    <t>Anchorage, AK</t>
  </si>
  <si>
    <t>Oklahoma City, OK</t>
  </si>
  <si>
    <t>Mounds View, MN?</t>
  </si>
  <si>
    <t>Rolla, MO</t>
  </si>
  <si>
    <t>Louisville, KY</t>
  </si>
  <si>
    <t>Lawrence, KS</t>
  </si>
  <si>
    <t>Tallahassee, FL</t>
  </si>
  <si>
    <t>Missouri River at Omaha, NE</t>
  </si>
  <si>
    <t>06610000</t>
  </si>
  <si>
    <t>07373420</t>
  </si>
  <si>
    <t>Mississippi River near St. Francisville, LA</t>
  </si>
  <si>
    <t>dropped in 2008</t>
  </si>
  <si>
    <t>SAMPLED FOR ECOLOGY Cycle II</t>
  </si>
  <si>
    <t>SAMPLED FOR ECOLOGY Cycle III</t>
  </si>
  <si>
    <t xml:space="preserve">MI </t>
  </si>
  <si>
    <t>WSC Costs</t>
  </si>
  <si>
    <t>TN</t>
  </si>
  <si>
    <t>NH</t>
  </si>
  <si>
    <t>SW Monitoring and Status Assessment Team</t>
  </si>
  <si>
    <t>NASQAN Data Collection</t>
  </si>
  <si>
    <t>NASQAN  Sample Analyses</t>
  </si>
  <si>
    <t>NASQAN Stream Gaging</t>
  </si>
  <si>
    <t>NMN 
Data Collection</t>
  </si>
  <si>
    <t>NMN Sample Analyses</t>
  </si>
  <si>
    <t>NMN Stream Gaging</t>
  </si>
  <si>
    <t>NAWQA SW Status QW Data Collection</t>
  </si>
  <si>
    <t>NAWQA SW Status QW Sample Analyses</t>
  </si>
  <si>
    <t>NAWQA SW Status Stream Gaging</t>
  </si>
  <si>
    <t>NAWQA ECO Data Collection</t>
  </si>
  <si>
    <t>NAWQA ECO Sample Analyses</t>
  </si>
  <si>
    <t xml:space="preserve">Science Center </t>
  </si>
  <si>
    <t>MA</t>
  </si>
  <si>
    <t>ME</t>
  </si>
  <si>
    <t>PA</t>
  </si>
  <si>
    <t>VA</t>
  </si>
  <si>
    <t>WV</t>
  </si>
  <si>
    <t>SD</t>
  </si>
  <si>
    <t>HI</t>
  </si>
  <si>
    <t xml:space="preserve"> NASQAN Chemistry</t>
  </si>
  <si>
    <t xml:space="preserve"> NMN Chemistry</t>
  </si>
  <si>
    <t>NAWQA Ecology</t>
  </si>
  <si>
    <t xml:space="preserve"> NAWQA SW Chemistry</t>
  </si>
  <si>
    <t xml:space="preserve">SW Monitoring Data Collection Sum </t>
  </si>
  <si>
    <t>NASQAN QW
 Gross Sampling costs</t>
  </si>
  <si>
    <t>NMN
 QW
 Gross Sampling costs</t>
  </si>
  <si>
    <t>NAWQA SW STATUS Ecology Sampling Gross Costs</t>
  </si>
  <si>
    <t>NMN Gross Stream gaging costs</t>
  </si>
  <si>
    <t>NASQAN Gross Stream gaging costs</t>
  </si>
  <si>
    <t>NAWQA SW STATUS Gross Stream gaging costs</t>
  </si>
  <si>
    <t>NAWQA  SW Status Total</t>
  </si>
  <si>
    <t xml:space="preserve"> NASQAN Total</t>
  </si>
  <si>
    <t>NMN Total</t>
  </si>
  <si>
    <t xml:space="preserve"> SW Monitoring and Status Assessment Team</t>
  </si>
  <si>
    <t xml:space="preserve"> SW Monitoring Data Collection Sum </t>
  </si>
  <si>
    <t>Total to WSCs</t>
  </si>
  <si>
    <t>NAWQA SW STATUS Ecology Lab Analysis Costs</t>
  </si>
  <si>
    <t xml:space="preserve">boat </t>
  </si>
  <si>
    <t>boat</t>
  </si>
  <si>
    <t>Large Inland Rivers</t>
  </si>
  <si>
    <t>Coastal Rivers</t>
  </si>
  <si>
    <t>dam</t>
  </si>
  <si>
    <t>SITE OFFICE</t>
  </si>
  <si>
    <t>Flagstaff, AZ</t>
  </si>
  <si>
    <t>Yuma, AZ</t>
  </si>
  <si>
    <t>Council Bluffs, IA</t>
  </si>
  <si>
    <t>Lansing, MI</t>
  </si>
  <si>
    <t>Alberquerque, NM</t>
  </si>
  <si>
    <t>Murray, KY</t>
  </si>
  <si>
    <t>Butte, MT</t>
  </si>
  <si>
    <t>Rhinelander, WI</t>
  </si>
  <si>
    <t>Salt Lake City, UT</t>
  </si>
  <si>
    <t>The Woodlands, TX</t>
  </si>
  <si>
    <t>San Antonio, TX</t>
  </si>
  <si>
    <t>Kennewick, WA</t>
  </si>
  <si>
    <t>Frostburg, MD</t>
  </si>
  <si>
    <t>Trenton, NJ</t>
  </si>
  <si>
    <t>Grand Junction, CO</t>
  </si>
  <si>
    <t>Cycle 3 Sampling Schedule</t>
  </si>
  <si>
    <t>CYCLE 3 SITE TYPE</t>
  </si>
  <si>
    <t>Science Center (SC)</t>
  </si>
  <si>
    <t>sc</t>
  </si>
  <si>
    <t>Cycle3 site type</t>
  </si>
  <si>
    <t>SC Costs</t>
  </si>
  <si>
    <t>NASQAN  Sample Analyses cost
(by SC)</t>
  </si>
  <si>
    <t>NMN  Sample Analyses cost
(by SC)</t>
  </si>
  <si>
    <t>IAH</t>
  </si>
  <si>
    <t>North Fork Skokomish River near Hoodsport, WA</t>
  </si>
  <si>
    <t>NUMBER OF SAMPLES IN 2014</t>
  </si>
  <si>
    <t>Total for FY14 =</t>
  </si>
  <si>
    <t>FY14 $ (Net)</t>
  </si>
  <si>
    <t>FY14 $ GROSS</t>
  </si>
  <si>
    <t>05288705</t>
  </si>
  <si>
    <t>Shingle Creek at Minneapolis, MN</t>
  </si>
  <si>
    <t>FY14 sample collection site target
NAWQA</t>
  </si>
  <si>
    <t>FY14 sample collection site target
NASQAN</t>
  </si>
  <si>
    <t>FY14 sample collection site target
NMN</t>
  </si>
  <si>
    <t>FY14 streamgaging site target
NAWQA</t>
  </si>
  <si>
    <t>FY14 streamgaging site target
NASQAN</t>
  </si>
  <si>
    <t>FY14 streamgaging site target
NMN</t>
  </si>
  <si>
    <t>I=Invertabrates; A=algae; F=fish; H=habitat</t>
  </si>
  <si>
    <t>**North Fork Skokomish River near Hoodsport, WA</t>
  </si>
  <si>
    <t>*Red Butte Creek at Fort Douglas, UT</t>
  </si>
  <si>
    <t>*Fish not collected due to permit issues</t>
  </si>
  <si>
    <t xml:space="preserve">**Fish not collected by USGS due to endangered species issues; annual Fish collections at NF Skokomish by U. Washington </t>
  </si>
  <si>
    <t>Grand Forks, ND</t>
  </si>
  <si>
    <t>Tulsa, OK</t>
  </si>
  <si>
    <t>Merced River at Happy Isles Bridge nr Yosemite, CA</t>
  </si>
  <si>
    <t>Large Inland River</t>
  </si>
  <si>
    <t>Coastal River</t>
  </si>
  <si>
    <t>NAWQA SWMSA QW
 Gross Sampling costs</t>
  </si>
  <si>
    <t>NAWQA SWMSA
  Sample Analyses cost
(by SC)</t>
  </si>
  <si>
    <t>38.85</t>
  </si>
  <si>
    <t>MI WSC collects QW samples/ OH WSC collects eco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</si>
</sst>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164" formatCode="&quot;$&quot;#,##0"/>
    <numFmt numFmtId="165" formatCode="0.0"/>
    <numFmt numFmtId="166" formatCode="mmmm\ d\,\ yyyy"/>
    <numFmt numFmtId="167" formatCode="00000000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8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indexed="81"/>
      <name val="Tahoma"/>
      <family val="2"/>
    </font>
    <font>
      <sz val="7"/>
      <name val="Arial"/>
      <family val="2"/>
    </font>
    <font>
      <b/>
      <sz val="10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color indexed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rgb="FF0000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10"/>
      </top>
      <bottom style="double">
        <color indexed="64"/>
      </bottom>
      <diagonal/>
    </border>
    <border>
      <left/>
      <right/>
      <top style="medium">
        <color indexed="10"/>
      </top>
      <bottom/>
      <diagonal/>
    </border>
    <border>
      <left/>
      <right/>
      <top/>
      <bottom style="medium">
        <color indexed="1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3"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/>
    <xf numFmtId="49" fontId="6" fillId="0" borderId="0" xfId="0" applyNumberFormat="1" applyFont="1" applyFill="1" applyBorder="1" applyAlignment="1">
      <alignment horizontal="left"/>
    </xf>
    <xf numFmtId="0" fontId="10" fillId="0" borderId="0" xfId="0" applyFont="1"/>
    <xf numFmtId="0" fontId="14" fillId="0" borderId="0" xfId="0" applyFont="1"/>
    <xf numFmtId="164" fontId="0" fillId="0" borderId="0" xfId="0" applyNumberFormat="1"/>
    <xf numFmtId="164" fontId="12" fillId="0" borderId="0" xfId="0" applyNumberFormat="1" applyFont="1"/>
    <xf numFmtId="164" fontId="5" fillId="0" borderId="0" xfId="0" applyNumberFormat="1" applyFont="1"/>
    <xf numFmtId="164" fontId="3" fillId="0" borderId="0" xfId="0" applyNumberFormat="1" applyFont="1"/>
    <xf numFmtId="5" fontId="14" fillId="0" borderId="0" xfId="0" applyNumberFormat="1" applyFont="1" applyFill="1" applyBorder="1" applyAlignment="1" applyProtection="1">
      <alignment horizontal="left" vertical="center"/>
    </xf>
    <xf numFmtId="5" fontId="0" fillId="0" borderId="8" xfId="0" applyNumberFormat="1" applyBorder="1"/>
    <xf numFmtId="5" fontId="0" fillId="0" borderId="0" xfId="0" applyNumberFormat="1"/>
    <xf numFmtId="0" fontId="0" fillId="0" borderId="8" xfId="0" applyBorder="1"/>
    <xf numFmtId="5" fontId="14" fillId="0" borderId="4" xfId="0" applyNumberFormat="1" applyFont="1" applyFill="1" applyBorder="1" applyAlignment="1">
      <alignment horizontal="left"/>
    </xf>
    <xf numFmtId="5" fontId="14" fillId="0" borderId="0" xfId="0" applyNumberFormat="1" applyFont="1" applyBorder="1"/>
    <xf numFmtId="5" fontId="14" fillId="0" borderId="4" xfId="0" applyNumberFormat="1" applyFont="1" applyBorder="1"/>
    <xf numFmtId="5" fontId="14" fillId="0" borderId="0" xfId="0" applyNumberFormat="1" applyFont="1" applyFill="1" applyBorder="1" applyAlignment="1">
      <alignment horizontal="left" vertical="center" wrapText="1"/>
    </xf>
    <xf numFmtId="5" fontId="14" fillId="0" borderId="0" xfId="0" applyNumberFormat="1" applyFont="1"/>
    <xf numFmtId="0" fontId="9" fillId="3" borderId="6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164" fontId="17" fillId="0" borderId="0" xfId="0" applyNumberFormat="1" applyFont="1"/>
    <xf numFmtId="14" fontId="9" fillId="0" borderId="0" xfId="0" applyNumberFormat="1" applyFont="1" applyFill="1" applyBorder="1" applyAlignment="1">
      <alignment horizontal="left" vertical="center" wrapText="1"/>
    </xf>
    <xf numFmtId="1" fontId="14" fillId="0" borderId="0" xfId="0" applyNumberFormat="1" applyFont="1" applyFill="1" applyBorder="1" applyAlignment="1" applyProtection="1">
      <alignment horizontal="left" vertical="center"/>
    </xf>
    <xf numFmtId="1" fontId="14" fillId="0" borderId="4" xfId="0" applyNumberFormat="1" applyFont="1" applyFill="1" applyBorder="1" applyAlignment="1" applyProtection="1">
      <alignment horizontal="left" vertical="center"/>
    </xf>
    <xf numFmtId="1" fontId="0" fillId="0" borderId="0" xfId="0" applyNumberFormat="1"/>
    <xf numFmtId="1" fontId="0" fillId="0" borderId="8" xfId="0" applyNumberFormat="1" applyBorder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5" borderId="1" xfId="0" applyFont="1" applyFill="1" applyBorder="1"/>
    <xf numFmtId="164" fontId="0" fillId="5" borderId="1" xfId="0" applyNumberFormat="1" applyFill="1" applyBorder="1"/>
    <xf numFmtId="0" fontId="9" fillId="5" borderId="1" xfId="0" applyFont="1" applyFill="1" applyBorder="1" applyAlignment="1">
      <alignment vertical="center" wrapText="1"/>
    </xf>
    <xf numFmtId="0" fontId="10" fillId="3" borderId="1" xfId="0" applyFont="1" applyFill="1" applyBorder="1"/>
    <xf numFmtId="164" fontId="0" fillId="3" borderId="1" xfId="0" applyNumberFormat="1" applyFill="1" applyBorder="1"/>
    <xf numFmtId="0" fontId="9" fillId="3" borderId="1" xfId="0" applyFont="1" applyFill="1" applyBorder="1" applyAlignment="1">
      <alignment vertical="center" wrapText="1"/>
    </xf>
    <xf numFmtId="0" fontId="16" fillId="0" borderId="0" xfId="0" applyFont="1"/>
    <xf numFmtId="2" fontId="0" fillId="0" borderId="0" xfId="0" applyNumberFormat="1" applyFill="1"/>
    <xf numFmtId="0" fontId="2" fillId="0" borderId="0" xfId="0" applyFont="1" applyAlignment="1">
      <alignment horizontal="left"/>
    </xf>
    <xf numFmtId="0" fontId="2" fillId="0" borderId="8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165" fontId="10" fillId="0" borderId="8" xfId="0" applyNumberFormat="1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Fill="1"/>
    <xf numFmtId="0" fontId="10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22" fillId="0" borderId="19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17" fillId="0" borderId="8" xfId="0" applyFont="1" applyFill="1" applyBorder="1" applyAlignment="1" applyProtection="1">
      <alignment horizontal="center" vertical="center" wrapText="1"/>
      <protection locked="0"/>
    </xf>
    <xf numFmtId="0" fontId="13" fillId="0" borderId="19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0" fillId="0" borderId="0" xfId="0" applyFon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8" xfId="0" applyFont="1" applyFill="1" applyBorder="1" applyProtection="1">
      <protection locked="0"/>
    </xf>
    <xf numFmtId="0" fontId="10" fillId="0" borderId="8" xfId="0" applyFont="1" applyFill="1" applyBorder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6" fillId="0" borderId="0" xfId="0" applyFont="1" applyProtection="1">
      <protection locked="0"/>
    </xf>
    <xf numFmtId="0" fontId="13" fillId="0" borderId="0" xfId="0" applyFont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0" xfId="0" applyFill="1" applyAlignment="1"/>
    <xf numFmtId="0" fontId="16" fillId="0" borderId="0" xfId="0" applyFont="1" applyAlignment="1" applyProtection="1">
      <alignment horizontal="left"/>
      <protection locked="0"/>
    </xf>
    <xf numFmtId="0" fontId="2" fillId="0" borderId="0" xfId="0" applyFont="1" applyFill="1" applyAlignment="1" applyProtection="1">
      <protection locked="0"/>
    </xf>
    <xf numFmtId="164" fontId="0" fillId="3" borderId="1" xfId="0" applyNumberFormat="1" applyFill="1" applyBorder="1" applyAlignment="1">
      <alignment horizontal="right"/>
    </xf>
    <xf numFmtId="164" fontId="0" fillId="5" borderId="1" xfId="0" applyNumberFormat="1" applyFill="1" applyBorder="1" applyAlignment="1">
      <alignment horizontal="right"/>
    </xf>
    <xf numFmtId="5" fontId="14" fillId="0" borderId="0" xfId="0" applyNumberFormat="1" applyFont="1" applyFill="1"/>
    <xf numFmtId="0" fontId="20" fillId="0" borderId="8" xfId="0" applyFont="1" applyBorder="1" applyAlignment="1">
      <alignment wrapText="1"/>
    </xf>
    <xf numFmtId="0" fontId="14" fillId="0" borderId="8" xfId="0" applyFont="1" applyBorder="1"/>
    <xf numFmtId="0" fontId="2" fillId="0" borderId="16" xfId="0" applyFont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9" fillId="0" borderId="0" xfId="0" applyFont="1" applyFill="1"/>
    <xf numFmtId="0" fontId="10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0" fontId="14" fillId="0" borderId="11" xfId="0" applyFont="1" applyBorder="1" applyAlignment="1">
      <alignment horizontal="center"/>
    </xf>
    <xf numFmtId="164" fontId="17" fillId="0" borderId="18" xfId="0" applyNumberFormat="1" applyFont="1" applyBorder="1"/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164" fontId="13" fillId="0" borderId="0" xfId="0" applyNumberFormat="1" applyFont="1" applyAlignment="1" applyProtection="1">
      <alignment horizontal="right"/>
      <protection locked="0"/>
    </xf>
    <xf numFmtId="0" fontId="0" fillId="8" borderId="0" xfId="0" applyFill="1" applyProtection="1">
      <protection locked="0"/>
    </xf>
    <xf numFmtId="0" fontId="0" fillId="10" borderId="0" xfId="0" applyFill="1"/>
    <xf numFmtId="0" fontId="10" fillId="0" borderId="1" xfId="0" applyFont="1" applyFill="1" applyBorder="1"/>
    <xf numFmtId="0" fontId="0" fillId="0" borderId="0" xfId="0" applyAlignment="1">
      <alignment horizontal="center" vertical="center"/>
    </xf>
    <xf numFmtId="0" fontId="10" fillId="11" borderId="8" xfId="0" applyFont="1" applyFill="1" applyBorder="1" applyAlignment="1">
      <alignment horizontal="center" vertical="center" wrapText="1"/>
    </xf>
    <xf numFmtId="0" fontId="0" fillId="11" borderId="1" xfId="0" applyFill="1" applyBorder="1"/>
    <xf numFmtId="5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/>
    <xf numFmtId="0" fontId="2" fillId="0" borderId="8" xfId="0" applyFont="1" applyFill="1" applyBorder="1"/>
    <xf numFmtId="0" fontId="1" fillId="0" borderId="0" xfId="0" applyFont="1" applyFill="1"/>
    <xf numFmtId="5" fontId="1" fillId="0" borderId="13" xfId="0" applyNumberFormat="1" applyFont="1" applyFill="1" applyBorder="1" applyAlignment="1" applyProtection="1">
      <alignment horizontal="left" vertical="center"/>
    </xf>
    <xf numFmtId="164" fontId="0" fillId="0" borderId="0" xfId="0" applyNumberFormat="1" applyFill="1"/>
    <xf numFmtId="0" fontId="10" fillId="0" borderId="8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Fill="1"/>
    <xf numFmtId="0" fontId="0" fillId="0" borderId="0" xfId="0" applyFill="1" applyAlignment="1">
      <alignment horizontal="center"/>
    </xf>
    <xf numFmtId="166" fontId="8" fillId="7" borderId="0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23" fillId="0" borderId="1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5" fontId="13" fillId="0" borderId="15" xfId="0" applyNumberFormat="1" applyFont="1" applyBorder="1" applyAlignment="1">
      <alignment horizontal="center" vertical="center" wrapText="1"/>
    </xf>
    <xf numFmtId="5" fontId="13" fillId="0" borderId="28" xfId="0" applyNumberFormat="1" applyFont="1" applyBorder="1" applyAlignment="1">
      <alignment horizontal="center" vertical="center" wrapText="1"/>
    </xf>
    <xf numFmtId="5" fontId="13" fillId="0" borderId="16" xfId="0" applyNumberFormat="1" applyFont="1" applyBorder="1" applyAlignment="1">
      <alignment horizontal="center" vertical="center" wrapText="1"/>
    </xf>
    <xf numFmtId="5" fontId="13" fillId="0" borderId="16" xfId="1" applyNumberFormat="1" applyFont="1" applyBorder="1" applyAlignment="1">
      <alignment horizontal="center" vertical="center" wrapText="1"/>
    </xf>
    <xf numFmtId="5" fontId="13" fillId="0" borderId="17" xfId="0" applyNumberFormat="1" applyFont="1" applyBorder="1" applyAlignment="1">
      <alignment horizontal="center" vertical="center" wrapText="1"/>
    </xf>
    <xf numFmtId="5" fontId="15" fillId="0" borderId="0" xfId="0" applyNumberFormat="1" applyFont="1" applyBorder="1" applyAlignment="1">
      <alignment horizontal="center"/>
    </xf>
    <xf numFmtId="5" fontId="15" fillId="0" borderId="0" xfId="0" applyNumberFormat="1" applyFont="1" applyAlignment="1">
      <alignment horizontal="center"/>
    </xf>
    <xf numFmtId="5" fontId="15" fillId="0" borderId="12" xfId="0" applyNumberFormat="1" applyFont="1" applyBorder="1" applyAlignment="1">
      <alignment horizontal="center"/>
    </xf>
    <xf numFmtId="5" fontId="15" fillId="0" borderId="13" xfId="0" applyNumberFormat="1" applyFont="1" applyBorder="1" applyAlignment="1">
      <alignment horizontal="center"/>
    </xf>
    <xf numFmtId="5" fontId="15" fillId="0" borderId="14" xfId="0" applyNumberFormat="1" applyFont="1" applyBorder="1" applyAlignment="1">
      <alignment horizontal="center"/>
    </xf>
    <xf numFmtId="5" fontId="14" fillId="0" borderId="29" xfId="0" applyNumberFormat="1" applyFont="1" applyBorder="1"/>
    <xf numFmtId="0" fontId="0" fillId="0" borderId="29" xfId="0" applyBorder="1"/>
    <xf numFmtId="5" fontId="0" fillId="0" borderId="29" xfId="0" applyNumberFormat="1" applyBorder="1"/>
    <xf numFmtId="5" fontId="14" fillId="0" borderId="29" xfId="0" applyNumberFormat="1" applyFont="1" applyFill="1" applyBorder="1"/>
    <xf numFmtId="1" fontId="14" fillId="0" borderId="29" xfId="0" applyNumberFormat="1" applyFont="1" applyFill="1" applyBorder="1" applyAlignment="1" applyProtection="1">
      <alignment horizontal="left" vertical="center"/>
    </xf>
    <xf numFmtId="164" fontId="17" fillId="0" borderId="0" xfId="0" applyNumberFormat="1" applyFont="1" applyFill="1"/>
    <xf numFmtId="164" fontId="17" fillId="0" borderId="18" xfId="0" applyNumberFormat="1" applyFont="1" applyFill="1" applyBorder="1"/>
    <xf numFmtId="1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30" xfId="0" applyNumberFormat="1" applyFont="1" applyFill="1" applyBorder="1" applyAlignment="1">
      <alignment horizontal="center" vertical="center" wrapText="1"/>
    </xf>
    <xf numFmtId="5" fontId="14" fillId="0" borderId="35" xfId="0" applyNumberFormat="1" applyFont="1" applyBorder="1"/>
    <xf numFmtId="5" fontId="14" fillId="0" borderId="36" xfId="0" applyNumberFormat="1" applyFont="1" applyBorder="1"/>
    <xf numFmtId="1" fontId="14" fillId="0" borderId="36" xfId="0" applyNumberFormat="1" applyFont="1" applyFill="1" applyBorder="1" applyAlignment="1" applyProtection="1">
      <alignment horizontal="left" vertical="center"/>
    </xf>
    <xf numFmtId="5" fontId="14" fillId="0" borderId="37" xfId="0" applyNumberFormat="1" applyFont="1" applyFill="1" applyBorder="1"/>
    <xf numFmtId="5" fontId="14" fillId="0" borderId="34" xfId="0" applyNumberFormat="1" applyFont="1" applyBorder="1"/>
    <xf numFmtId="164" fontId="10" fillId="3" borderId="1" xfId="0" applyNumberFormat="1" applyFont="1" applyFill="1" applyBorder="1"/>
    <xf numFmtId="164" fontId="10" fillId="5" borderId="1" xfId="0" applyNumberFormat="1" applyFont="1" applyFill="1" applyBorder="1"/>
    <xf numFmtId="164" fontId="10" fillId="5" borderId="1" xfId="0" applyNumberFormat="1" applyFon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5" fontId="14" fillId="0" borderId="42" xfId="0" applyNumberFormat="1" applyFont="1" applyBorder="1"/>
    <xf numFmtId="5" fontId="14" fillId="0" borderId="37" xfId="0" applyNumberFormat="1" applyFont="1" applyBorder="1"/>
    <xf numFmtId="0" fontId="0" fillId="0" borderId="37" xfId="0" applyBorder="1"/>
    <xf numFmtId="5" fontId="0" fillId="0" borderId="37" xfId="0" applyNumberFormat="1" applyBorder="1"/>
    <xf numFmtId="1" fontId="14" fillId="0" borderId="37" xfId="0" applyNumberFormat="1" applyFont="1" applyFill="1" applyBorder="1" applyAlignment="1" applyProtection="1">
      <alignment horizontal="left" vertical="center"/>
    </xf>
    <xf numFmtId="5" fontId="15" fillId="0" borderId="29" xfId="0" applyNumberFormat="1" applyFont="1" applyBorder="1" applyAlignment="1">
      <alignment horizontal="center"/>
    </xf>
    <xf numFmtId="5" fontId="1" fillId="0" borderId="29" xfId="0" applyNumberFormat="1" applyFont="1" applyFill="1" applyBorder="1" applyAlignment="1" applyProtection="1">
      <alignment horizontal="left" vertical="center"/>
    </xf>
    <xf numFmtId="164" fontId="3" fillId="6" borderId="30" xfId="0" applyNumberFormat="1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/>
    </xf>
    <xf numFmtId="5" fontId="14" fillId="0" borderId="46" xfId="0" applyNumberFormat="1" applyFont="1" applyBorder="1"/>
    <xf numFmtId="5" fontId="14" fillId="0" borderId="47" xfId="0" applyNumberFormat="1" applyFont="1" applyBorder="1"/>
    <xf numFmtId="0" fontId="0" fillId="0" borderId="34" xfId="0" applyBorder="1"/>
    <xf numFmtId="164" fontId="1" fillId="0" borderId="48" xfId="0" applyNumberFormat="1" applyFont="1" applyFill="1" applyBorder="1" applyAlignment="1" applyProtection="1">
      <alignment horizontal="center"/>
      <protection locked="0"/>
    </xf>
    <xf numFmtId="164" fontId="1" fillId="0" borderId="26" xfId="0" applyNumberFormat="1" applyFont="1" applyFill="1" applyBorder="1" applyAlignment="1" applyProtection="1">
      <alignment horizontal="center"/>
      <protection locked="0"/>
    </xf>
    <xf numFmtId="164" fontId="10" fillId="5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/>
    </xf>
    <xf numFmtId="164" fontId="10" fillId="0" borderId="0" xfId="0" applyNumberFormat="1" applyFont="1" applyFill="1" applyBorder="1"/>
    <xf numFmtId="164" fontId="1" fillId="0" borderId="8" xfId="0" applyNumberFormat="1" applyFont="1" applyFill="1" applyBorder="1" applyAlignment="1">
      <alignment horizontal="center" wrapText="1"/>
    </xf>
    <xf numFmtId="164" fontId="0" fillId="0" borderId="0" xfId="0" applyNumberForma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5" fontId="1" fillId="0" borderId="29" xfId="0" applyNumberFormat="1" applyFont="1" applyBorder="1"/>
    <xf numFmtId="5" fontId="1" fillId="0" borderId="34" xfId="0" applyNumberFormat="1" applyFont="1" applyBorder="1"/>
    <xf numFmtId="5" fontId="1" fillId="0" borderId="37" xfId="0" applyNumberFormat="1" applyFont="1" applyBorder="1"/>
    <xf numFmtId="5" fontId="1" fillId="0" borderId="49" xfId="0" applyNumberFormat="1" applyFont="1" applyFill="1" applyBorder="1"/>
    <xf numFmtId="0" fontId="10" fillId="13" borderId="10" xfId="0" applyFont="1" applyFill="1" applyBorder="1" applyAlignment="1">
      <alignment horizontal="center" vertical="center" wrapText="1"/>
    </xf>
    <xf numFmtId="167" fontId="2" fillId="0" borderId="0" xfId="0" applyNumberFormat="1" applyFont="1" applyAlignment="1">
      <alignment horizontal="left"/>
    </xf>
    <xf numFmtId="167" fontId="2" fillId="0" borderId="0" xfId="0" applyNumberFormat="1" applyFont="1" applyBorder="1" applyAlignment="1">
      <alignment horizontal="left"/>
    </xf>
    <xf numFmtId="167" fontId="2" fillId="0" borderId="8" xfId="0" applyNumberFormat="1" applyFont="1" applyBorder="1" applyAlignment="1">
      <alignment horizontal="left"/>
    </xf>
    <xf numFmtId="167" fontId="2" fillId="0" borderId="0" xfId="0" applyNumberFormat="1" applyFont="1" applyAlignment="1" applyProtection="1">
      <alignment horizontal="left"/>
      <protection locked="0"/>
    </xf>
    <xf numFmtId="167" fontId="2" fillId="0" borderId="0" xfId="0" applyNumberFormat="1" applyFont="1" applyBorder="1" applyAlignment="1" applyProtection="1">
      <alignment horizontal="left"/>
      <protection locked="0"/>
    </xf>
    <xf numFmtId="167" fontId="19" fillId="0" borderId="0" xfId="0" applyNumberFormat="1" applyFont="1" applyAlignment="1" applyProtection="1">
      <alignment horizontal="left"/>
      <protection locked="0"/>
    </xf>
    <xf numFmtId="167" fontId="2" fillId="0" borderId="8" xfId="0" applyNumberFormat="1" applyFont="1" applyBorder="1" applyAlignment="1" applyProtection="1">
      <alignment horizontal="left"/>
      <protection locked="0"/>
    </xf>
    <xf numFmtId="49" fontId="9" fillId="3" borderId="1" xfId="0" applyNumberFormat="1" applyFont="1" applyFill="1" applyBorder="1" applyAlignment="1">
      <alignment horizontal="left" vertical="center"/>
    </xf>
    <xf numFmtId="165" fontId="10" fillId="0" borderId="0" xfId="0" applyNumberFormat="1" applyFont="1" applyFill="1" applyBorder="1" applyAlignment="1" applyProtection="1">
      <alignment horizontal="center"/>
      <protection locked="0"/>
    </xf>
    <xf numFmtId="164" fontId="0" fillId="0" borderId="50" xfId="0" applyNumberFormat="1" applyFill="1" applyBorder="1"/>
    <xf numFmtId="164" fontId="27" fillId="0" borderId="0" xfId="0" applyNumberFormat="1" applyFont="1"/>
    <xf numFmtId="0" fontId="11" fillId="0" borderId="12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top" wrapText="1"/>
    </xf>
    <xf numFmtId="164" fontId="1" fillId="0" borderId="18" xfId="0" applyNumberFormat="1" applyFont="1" applyBorder="1" applyAlignment="1">
      <alignment horizontal="left"/>
    </xf>
    <xf numFmtId="164" fontId="0" fillId="0" borderId="18" xfId="0" applyNumberFormat="1" applyBorder="1" applyAlignment="1">
      <alignment horizontal="left"/>
    </xf>
    <xf numFmtId="0" fontId="21" fillId="0" borderId="15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10" fillId="3" borderId="39" xfId="0" applyNumberFormat="1" applyFont="1" applyFill="1" applyBorder="1" applyAlignment="1">
      <alignment horizontal="center"/>
    </xf>
    <xf numFmtId="164" fontId="10" fillId="3" borderId="41" xfId="0" applyNumberFormat="1" applyFont="1" applyFill="1" applyBorder="1" applyAlignment="1">
      <alignment horizontal="center"/>
    </xf>
    <xf numFmtId="164" fontId="10" fillId="3" borderId="40" xfId="0" applyNumberFormat="1" applyFont="1" applyFill="1" applyBorder="1" applyAlignment="1">
      <alignment horizontal="center"/>
    </xf>
    <xf numFmtId="164" fontId="10" fillId="5" borderId="39" xfId="0" applyNumberFormat="1" applyFont="1" applyFill="1" applyBorder="1" applyAlignment="1">
      <alignment horizontal="center"/>
    </xf>
    <xf numFmtId="164" fontId="10" fillId="5" borderId="40" xfId="0" applyNumberFormat="1" applyFont="1" applyFill="1" applyBorder="1" applyAlignment="1">
      <alignment horizontal="center"/>
    </xf>
    <xf numFmtId="164" fontId="10" fillId="5" borderId="41" xfId="0" applyNumberFormat="1" applyFont="1" applyFill="1" applyBorder="1" applyAlignment="1">
      <alignment horizontal="center"/>
    </xf>
    <xf numFmtId="164" fontId="10" fillId="3" borderId="39" xfId="0" applyNumberFormat="1" applyFont="1" applyFill="1" applyBorder="1" applyAlignment="1">
      <alignment horizontal="center" vertical="center"/>
    </xf>
    <xf numFmtId="164" fontId="10" fillId="3" borderId="41" xfId="0" applyNumberFormat="1" applyFont="1" applyFill="1" applyBorder="1" applyAlignment="1">
      <alignment horizontal="center" vertical="center"/>
    </xf>
    <xf numFmtId="164" fontId="10" fillId="5" borderId="39" xfId="0" applyNumberFormat="1" applyFont="1" applyFill="1" applyBorder="1" applyAlignment="1">
      <alignment horizontal="center" vertical="center"/>
    </xf>
    <xf numFmtId="164" fontId="10" fillId="5" borderId="41" xfId="0" applyNumberFormat="1" applyFont="1" applyFill="1" applyBorder="1" applyAlignment="1">
      <alignment horizontal="center" vertical="center"/>
    </xf>
    <xf numFmtId="164" fontId="10" fillId="3" borderId="40" xfId="0" applyNumberFormat="1" applyFont="1" applyFill="1" applyBorder="1" applyAlignment="1">
      <alignment horizontal="center" vertical="center"/>
    </xf>
    <xf numFmtId="164" fontId="10" fillId="5" borderId="4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31" xfId="0" applyNumberFormat="1" applyFont="1" applyFill="1" applyBorder="1" applyAlignment="1">
      <alignment horizontal="center" vertical="center" wrapText="1"/>
    </xf>
    <xf numFmtId="164" fontId="7" fillId="9" borderId="5" xfId="0" applyNumberFormat="1" applyFont="1" applyFill="1" applyBorder="1" applyAlignment="1">
      <alignment horizontal="center" vertical="center" wrapText="1"/>
    </xf>
    <xf numFmtId="164" fontId="7" fillId="9" borderId="9" xfId="0" applyNumberFormat="1" applyFont="1" applyFill="1" applyBorder="1" applyAlignment="1">
      <alignment horizontal="center" vertical="center" wrapText="1"/>
    </xf>
    <xf numFmtId="166" fontId="8" fillId="7" borderId="0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5" fontId="13" fillId="12" borderId="32" xfId="0" applyNumberFormat="1" applyFont="1" applyFill="1" applyBorder="1" applyAlignment="1">
      <alignment horizontal="center" vertical="center" wrapText="1"/>
    </xf>
    <xf numFmtId="5" fontId="13" fillId="12" borderId="33" xfId="0" applyNumberFormat="1" applyFont="1" applyFill="1" applyBorder="1" applyAlignment="1">
      <alignment horizontal="center" vertical="center" wrapText="1"/>
    </xf>
    <xf numFmtId="164" fontId="3" fillId="6" borderId="43" xfId="0" applyNumberFormat="1" applyFont="1" applyFill="1" applyBorder="1" applyAlignment="1">
      <alignment horizontal="center" vertical="center"/>
    </xf>
    <xf numFmtId="164" fontId="3" fillId="6" borderId="44" xfId="0" applyNumberFormat="1" applyFont="1" applyFill="1" applyBorder="1" applyAlignment="1">
      <alignment horizontal="center" vertical="center"/>
    </xf>
    <xf numFmtId="164" fontId="3" fillId="6" borderId="45" xfId="0" applyNumberFormat="1" applyFont="1" applyFill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 wrapText="1"/>
    </xf>
    <xf numFmtId="166" fontId="11" fillId="7" borderId="24" xfId="0" applyNumberFormat="1" applyFont="1" applyFill="1" applyBorder="1" applyAlignment="1">
      <alignment horizontal="center" vertical="center" wrapText="1"/>
    </xf>
    <xf numFmtId="166" fontId="11" fillId="7" borderId="25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4" borderId="43" xfId="0" applyNumberFormat="1" applyFont="1" applyFill="1" applyBorder="1" applyAlignment="1">
      <alignment horizontal="center" vertical="center" wrapText="1"/>
    </xf>
    <xf numFmtId="164" fontId="3" fillId="4" borderId="4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10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workbookViewId="0">
      <pane xSplit="4" ySplit="1" topLeftCell="L23" activePane="bottomRight" state="frozen"/>
      <selection pane="topRight" activeCell="E1" sqref="E1"/>
      <selection pane="bottomLeft" activeCell="A2" sqref="A2"/>
      <selection pane="bottomRight" activeCell="A16" sqref="A16:XFD16"/>
    </sheetView>
  </sheetViews>
  <sheetFormatPr defaultRowHeight="12.75" x14ac:dyDescent="0.2"/>
  <cols>
    <col min="1" max="1" width="15.28515625" customWidth="1"/>
    <col min="2" max="2" width="12.7109375" style="47" customWidth="1"/>
    <col min="3" max="3" width="19.42578125" customWidth="1"/>
    <col min="4" max="4" width="44.140625" customWidth="1"/>
    <col min="5" max="5" width="8.5703125" bestFit="1" customWidth="1"/>
    <col min="6" max="6" width="7.7109375" bestFit="1" customWidth="1"/>
    <col min="7" max="7" width="7.28515625" bestFit="1" customWidth="1"/>
    <col min="8" max="8" width="15" style="47" customWidth="1"/>
    <col min="11" max="11" width="19.42578125" customWidth="1"/>
    <col min="12" max="12" width="9.5703125" style="132" customWidth="1"/>
    <col min="13" max="13" width="19.5703125" style="79" customWidth="1"/>
    <col min="14" max="14" width="9.5703125" customWidth="1"/>
    <col min="15" max="16" width="8.5703125" bestFit="1" customWidth="1"/>
    <col min="17" max="17" width="35.85546875" customWidth="1"/>
  </cols>
  <sheetData>
    <row r="1" spans="1:17" s="57" customFormat="1" ht="91.5" customHeight="1" thickBot="1" x14ac:dyDescent="0.25">
      <c r="A1" s="54" t="s">
        <v>180</v>
      </c>
      <c r="B1" s="54" t="s">
        <v>472</v>
      </c>
      <c r="C1" s="55" t="s">
        <v>181</v>
      </c>
      <c r="D1" s="55" t="s">
        <v>182</v>
      </c>
      <c r="E1" s="54" t="s">
        <v>186</v>
      </c>
      <c r="F1" s="54" t="s">
        <v>187</v>
      </c>
      <c r="G1" s="54" t="s">
        <v>188</v>
      </c>
      <c r="H1" s="54" t="s">
        <v>298</v>
      </c>
      <c r="I1" s="56" t="s">
        <v>405</v>
      </c>
      <c r="J1" s="56" t="s">
        <v>406</v>
      </c>
      <c r="K1" s="54" t="s">
        <v>189</v>
      </c>
      <c r="L1" s="135" t="s">
        <v>480</v>
      </c>
      <c r="M1" s="56" t="s">
        <v>454</v>
      </c>
      <c r="N1" s="54" t="s">
        <v>190</v>
      </c>
      <c r="O1" s="54" t="s">
        <v>191</v>
      </c>
      <c r="P1" s="54" t="s">
        <v>192</v>
      </c>
      <c r="Q1" s="134" t="s">
        <v>25</v>
      </c>
    </row>
    <row r="2" spans="1:17" x14ac:dyDescent="0.2">
      <c r="A2" s="140" t="s">
        <v>368</v>
      </c>
      <c r="B2" s="73" t="s">
        <v>303</v>
      </c>
      <c r="C2" s="46" t="s">
        <v>301</v>
      </c>
      <c r="D2" t="s">
        <v>302</v>
      </c>
      <c r="E2" s="69" t="s">
        <v>196</v>
      </c>
      <c r="F2" s="69" t="s">
        <v>196</v>
      </c>
      <c r="G2" s="69" t="s">
        <v>378</v>
      </c>
      <c r="H2" s="69" t="s">
        <v>378</v>
      </c>
      <c r="I2" s="47" t="s">
        <v>196</v>
      </c>
      <c r="J2" s="47" t="s">
        <v>196</v>
      </c>
      <c r="K2" s="162" t="s">
        <v>393</v>
      </c>
      <c r="L2" s="136">
        <v>7</v>
      </c>
      <c r="M2" s="212" t="s">
        <v>393</v>
      </c>
      <c r="N2" t="s">
        <v>200</v>
      </c>
      <c r="O2" s="138" t="s">
        <v>449</v>
      </c>
      <c r="P2" s="138" t="s">
        <v>450</v>
      </c>
    </row>
    <row r="3" spans="1:17" x14ac:dyDescent="0.2">
      <c r="A3" s="140" t="s">
        <v>368</v>
      </c>
      <c r="B3" s="150" t="s">
        <v>276</v>
      </c>
      <c r="C3" s="46" t="s">
        <v>299</v>
      </c>
      <c r="D3" t="s">
        <v>300</v>
      </c>
      <c r="E3" s="69" t="s">
        <v>196</v>
      </c>
      <c r="F3" s="69" t="s">
        <v>196</v>
      </c>
      <c r="G3" s="69" t="s">
        <v>378</v>
      </c>
      <c r="H3" s="69" t="s">
        <v>378</v>
      </c>
      <c r="I3" s="47" t="s">
        <v>196</v>
      </c>
      <c r="J3" s="47" t="s">
        <v>196</v>
      </c>
      <c r="K3" t="s">
        <v>207</v>
      </c>
      <c r="L3" s="136">
        <v>14</v>
      </c>
      <c r="M3" s="212" t="s">
        <v>207</v>
      </c>
      <c r="N3" t="s">
        <v>200</v>
      </c>
      <c r="O3" s="138" t="s">
        <v>449</v>
      </c>
      <c r="P3" s="138" t="s">
        <v>450</v>
      </c>
    </row>
    <row r="4" spans="1:17" x14ac:dyDescent="0.2">
      <c r="A4" s="79" t="s">
        <v>136</v>
      </c>
      <c r="B4" s="150" t="s">
        <v>276</v>
      </c>
      <c r="C4" s="46" t="s">
        <v>137</v>
      </c>
      <c r="D4" t="s">
        <v>138</v>
      </c>
      <c r="E4" s="47" t="s">
        <v>193</v>
      </c>
      <c r="F4" s="47" t="s">
        <v>193</v>
      </c>
      <c r="G4" t="s">
        <v>32</v>
      </c>
      <c r="H4" s="47" t="s">
        <v>159</v>
      </c>
      <c r="I4" s="47" t="s">
        <v>196</v>
      </c>
      <c r="J4" s="47" t="s">
        <v>196</v>
      </c>
      <c r="K4" t="s">
        <v>207</v>
      </c>
      <c r="L4" s="136">
        <v>18</v>
      </c>
      <c r="M4" s="212" t="s">
        <v>207</v>
      </c>
      <c r="N4" t="s">
        <v>200</v>
      </c>
      <c r="O4" s="138" t="s">
        <v>449</v>
      </c>
      <c r="P4" s="138" t="s">
        <v>450</v>
      </c>
    </row>
    <row r="5" spans="1:17" x14ac:dyDescent="0.2">
      <c r="A5" s="140" t="s">
        <v>368</v>
      </c>
      <c r="B5" s="150" t="s">
        <v>297</v>
      </c>
      <c r="C5" s="46" t="s">
        <v>308</v>
      </c>
      <c r="D5" t="s">
        <v>309</v>
      </c>
      <c r="E5" s="69" t="s">
        <v>196</v>
      </c>
      <c r="F5" s="69" t="s">
        <v>196</v>
      </c>
      <c r="G5" s="69" t="s">
        <v>378</v>
      </c>
      <c r="H5" s="69" t="s">
        <v>378</v>
      </c>
      <c r="I5" s="47" t="s">
        <v>196</v>
      </c>
      <c r="J5" s="47" t="s">
        <v>196</v>
      </c>
      <c r="K5" t="s">
        <v>221</v>
      </c>
      <c r="L5" s="136">
        <v>14</v>
      </c>
      <c r="M5" s="212" t="s">
        <v>221</v>
      </c>
      <c r="N5" t="s">
        <v>200</v>
      </c>
      <c r="O5" s="138" t="s">
        <v>449</v>
      </c>
      <c r="P5" s="138" t="s">
        <v>450</v>
      </c>
    </row>
    <row r="6" spans="1:17" x14ac:dyDescent="0.2">
      <c r="A6" s="79" t="s">
        <v>12</v>
      </c>
      <c r="B6" s="150" t="s">
        <v>297</v>
      </c>
      <c r="C6" s="46" t="s">
        <v>166</v>
      </c>
      <c r="D6" t="s">
        <v>167</v>
      </c>
      <c r="E6" s="47" t="s">
        <v>193</v>
      </c>
      <c r="F6" s="47" t="s">
        <v>196</v>
      </c>
      <c r="G6" t="s">
        <v>194</v>
      </c>
      <c r="H6" s="47" t="s">
        <v>159</v>
      </c>
      <c r="I6" s="47" t="s">
        <v>196</v>
      </c>
      <c r="J6" s="47" t="s">
        <v>193</v>
      </c>
      <c r="K6" t="s">
        <v>221</v>
      </c>
      <c r="L6" s="136">
        <v>6</v>
      </c>
      <c r="M6" s="212" t="s">
        <v>221</v>
      </c>
      <c r="N6" t="s">
        <v>204</v>
      </c>
      <c r="O6" t="s">
        <v>198</v>
      </c>
      <c r="P6" t="s">
        <v>199</v>
      </c>
    </row>
    <row r="7" spans="1:17" x14ac:dyDescent="0.2">
      <c r="A7" s="79" t="s">
        <v>12</v>
      </c>
      <c r="B7" s="150" t="s">
        <v>297</v>
      </c>
      <c r="C7" s="46" t="s">
        <v>107</v>
      </c>
      <c r="D7" t="s">
        <v>108</v>
      </c>
      <c r="E7" s="47" t="s">
        <v>193</v>
      </c>
      <c r="F7" s="47" t="s">
        <v>193</v>
      </c>
      <c r="G7" t="s">
        <v>194</v>
      </c>
      <c r="H7" s="47" t="s">
        <v>159</v>
      </c>
      <c r="I7" s="47" t="s">
        <v>193</v>
      </c>
      <c r="J7" s="47" t="s">
        <v>193</v>
      </c>
      <c r="K7" t="s">
        <v>221</v>
      </c>
      <c r="L7" s="136">
        <v>6</v>
      </c>
      <c r="M7" s="212" t="s">
        <v>221</v>
      </c>
      <c r="N7" t="s">
        <v>197</v>
      </c>
      <c r="O7" t="s">
        <v>198</v>
      </c>
      <c r="P7" t="s">
        <v>199</v>
      </c>
    </row>
    <row r="8" spans="1:17" x14ac:dyDescent="0.2">
      <c r="A8" s="79" t="s">
        <v>127</v>
      </c>
      <c r="B8" s="73" t="s">
        <v>293</v>
      </c>
      <c r="C8" s="46" t="s">
        <v>174</v>
      </c>
      <c r="D8" t="s">
        <v>175</v>
      </c>
      <c r="E8" s="47" t="s">
        <v>193</v>
      </c>
      <c r="F8" s="47" t="s">
        <v>196</v>
      </c>
      <c r="G8" t="s">
        <v>194</v>
      </c>
      <c r="H8" s="47" t="s">
        <v>159</v>
      </c>
      <c r="I8" s="47" t="s">
        <v>196</v>
      </c>
      <c r="J8" s="47" t="s">
        <v>193</v>
      </c>
      <c r="K8" t="s">
        <v>223</v>
      </c>
      <c r="L8" s="136">
        <v>6</v>
      </c>
      <c r="M8" s="212" t="s">
        <v>223</v>
      </c>
      <c r="N8" t="s">
        <v>197</v>
      </c>
      <c r="O8" t="s">
        <v>198</v>
      </c>
      <c r="P8" t="s">
        <v>199</v>
      </c>
    </row>
    <row r="9" spans="1:17" x14ac:dyDescent="0.2">
      <c r="A9" s="79" t="s">
        <v>127</v>
      </c>
      <c r="B9" s="73" t="s">
        <v>293</v>
      </c>
      <c r="C9" s="46" t="s">
        <v>128</v>
      </c>
      <c r="D9" t="s">
        <v>129</v>
      </c>
      <c r="E9" s="47" t="s">
        <v>193</v>
      </c>
      <c r="F9" s="47" t="s">
        <v>193</v>
      </c>
      <c r="G9" t="s">
        <v>194</v>
      </c>
      <c r="H9" s="47" t="s">
        <v>159</v>
      </c>
      <c r="I9" s="47" t="s">
        <v>193</v>
      </c>
      <c r="J9" s="47" t="s">
        <v>193</v>
      </c>
      <c r="K9" t="s">
        <v>223</v>
      </c>
      <c r="L9" s="136">
        <v>6</v>
      </c>
      <c r="M9" s="212" t="s">
        <v>223</v>
      </c>
      <c r="N9" t="s">
        <v>197</v>
      </c>
      <c r="O9" t="s">
        <v>198</v>
      </c>
      <c r="P9" s="138" t="s">
        <v>218</v>
      </c>
    </row>
    <row r="10" spans="1:17" x14ac:dyDescent="0.2">
      <c r="A10" s="149" t="s">
        <v>370</v>
      </c>
      <c r="B10" s="73" t="s">
        <v>293</v>
      </c>
      <c r="C10" s="46" t="s">
        <v>304</v>
      </c>
      <c r="D10" t="s">
        <v>305</v>
      </c>
      <c r="E10" s="69" t="s">
        <v>196</v>
      </c>
      <c r="F10" s="69" t="s">
        <v>196</v>
      </c>
      <c r="G10" s="69" t="s">
        <v>378</v>
      </c>
      <c r="H10" s="69" t="s">
        <v>378</v>
      </c>
      <c r="I10" s="47" t="s">
        <v>196</v>
      </c>
      <c r="J10" s="47" t="s">
        <v>196</v>
      </c>
      <c r="K10" t="s">
        <v>223</v>
      </c>
      <c r="L10" s="136">
        <v>14</v>
      </c>
      <c r="M10" s="212" t="s">
        <v>455</v>
      </c>
      <c r="N10" t="s">
        <v>200</v>
      </c>
      <c r="O10" s="138" t="s">
        <v>450</v>
      </c>
      <c r="P10" s="138" t="s">
        <v>218</v>
      </c>
    </row>
    <row r="11" spans="1:17" x14ac:dyDescent="0.2">
      <c r="A11" s="140" t="s">
        <v>368</v>
      </c>
      <c r="B11" s="73" t="s">
        <v>293</v>
      </c>
      <c r="C11" s="46" t="s">
        <v>306</v>
      </c>
      <c r="D11" t="s">
        <v>307</v>
      </c>
      <c r="E11" s="69" t="s">
        <v>196</v>
      </c>
      <c r="F11" s="69" t="s">
        <v>196</v>
      </c>
      <c r="G11" s="69" t="s">
        <v>378</v>
      </c>
      <c r="H11" s="69" t="s">
        <v>378</v>
      </c>
      <c r="I11" s="47" t="s">
        <v>196</v>
      </c>
      <c r="J11" s="47" t="s">
        <v>196</v>
      </c>
      <c r="K11" t="s">
        <v>223</v>
      </c>
      <c r="L11" s="136">
        <v>12</v>
      </c>
      <c r="M11" s="212" t="s">
        <v>456</v>
      </c>
      <c r="N11" t="s">
        <v>200</v>
      </c>
      <c r="O11" s="138" t="s">
        <v>450</v>
      </c>
      <c r="P11" s="138" t="s">
        <v>218</v>
      </c>
    </row>
    <row r="12" spans="1:17" x14ac:dyDescent="0.2">
      <c r="A12" s="140" t="s">
        <v>377</v>
      </c>
      <c r="B12" s="73" t="s">
        <v>289</v>
      </c>
      <c r="C12" s="46" t="s">
        <v>114</v>
      </c>
      <c r="D12" t="s">
        <v>185</v>
      </c>
      <c r="E12" s="47" t="s">
        <v>193</v>
      </c>
      <c r="F12" s="47" t="s">
        <v>193</v>
      </c>
      <c r="G12" t="s">
        <v>32</v>
      </c>
      <c r="H12" s="47" t="s">
        <v>159</v>
      </c>
      <c r="I12" s="47" t="s">
        <v>196</v>
      </c>
      <c r="J12" s="47" t="s">
        <v>196</v>
      </c>
      <c r="K12" t="s">
        <v>229</v>
      </c>
      <c r="L12" s="136">
        <v>14</v>
      </c>
      <c r="M12" s="212" t="s">
        <v>229</v>
      </c>
      <c r="N12" t="s">
        <v>200</v>
      </c>
      <c r="O12" t="s">
        <v>199</v>
      </c>
      <c r="P12" t="s">
        <v>199</v>
      </c>
    </row>
    <row r="13" spans="1:17" x14ac:dyDescent="0.2">
      <c r="A13" s="79" t="s">
        <v>18</v>
      </c>
      <c r="B13" s="73" t="s">
        <v>289</v>
      </c>
      <c r="C13" s="46" t="s">
        <v>61</v>
      </c>
      <c r="D13" t="s">
        <v>62</v>
      </c>
      <c r="E13" s="47" t="s">
        <v>193</v>
      </c>
      <c r="F13" s="47" t="s">
        <v>193</v>
      </c>
      <c r="G13" t="s">
        <v>35</v>
      </c>
      <c r="H13" s="47" t="s">
        <v>159</v>
      </c>
      <c r="I13" s="47" t="s">
        <v>193</v>
      </c>
      <c r="J13" s="47" t="s">
        <v>193</v>
      </c>
      <c r="K13" t="s">
        <v>229</v>
      </c>
      <c r="L13" s="136">
        <v>24</v>
      </c>
      <c r="M13" s="212" t="s">
        <v>229</v>
      </c>
      <c r="N13" t="s">
        <v>197</v>
      </c>
      <c r="O13" t="s">
        <v>198</v>
      </c>
      <c r="P13" t="s">
        <v>199</v>
      </c>
    </row>
    <row r="14" spans="1:17" x14ac:dyDescent="0.2">
      <c r="A14" s="140" t="s">
        <v>18</v>
      </c>
      <c r="B14" s="73" t="s">
        <v>289</v>
      </c>
      <c r="C14" s="46" t="s">
        <v>63</v>
      </c>
      <c r="D14" t="s">
        <v>64</v>
      </c>
      <c r="E14" s="47" t="s">
        <v>193</v>
      </c>
      <c r="F14" s="47" t="s">
        <v>193</v>
      </c>
      <c r="G14" t="s">
        <v>32</v>
      </c>
      <c r="H14" s="47" t="s">
        <v>160</v>
      </c>
      <c r="I14" s="47" t="s">
        <v>196</v>
      </c>
      <c r="J14" s="47" t="s">
        <v>196</v>
      </c>
      <c r="K14" t="s">
        <v>229</v>
      </c>
      <c r="L14" s="136">
        <v>18</v>
      </c>
      <c r="M14" s="212" t="s">
        <v>229</v>
      </c>
      <c r="N14" t="s">
        <v>200</v>
      </c>
      <c r="O14" t="s">
        <v>199</v>
      </c>
      <c r="P14" t="s">
        <v>199</v>
      </c>
    </row>
    <row r="15" spans="1:17" x14ac:dyDescent="0.2">
      <c r="A15" s="79" t="s">
        <v>18</v>
      </c>
      <c r="B15" s="73" t="s">
        <v>289</v>
      </c>
      <c r="C15" s="46" t="s">
        <v>65</v>
      </c>
      <c r="D15" t="s">
        <v>66</v>
      </c>
      <c r="E15" s="47" t="s">
        <v>193</v>
      </c>
      <c r="F15" s="47" t="s">
        <v>193</v>
      </c>
      <c r="G15" t="s">
        <v>194</v>
      </c>
      <c r="H15" s="47" t="s">
        <v>164</v>
      </c>
      <c r="I15" s="47" t="s">
        <v>193</v>
      </c>
      <c r="J15" s="47" t="s">
        <v>193</v>
      </c>
      <c r="K15" t="s">
        <v>229</v>
      </c>
      <c r="L15" s="136">
        <v>6</v>
      </c>
      <c r="M15" s="212" t="s">
        <v>229</v>
      </c>
      <c r="N15" t="s">
        <v>197</v>
      </c>
      <c r="O15" t="s">
        <v>198</v>
      </c>
      <c r="P15" t="s">
        <v>199</v>
      </c>
    </row>
    <row r="16" spans="1:17" x14ac:dyDescent="0.2">
      <c r="A16" s="140" t="s">
        <v>378</v>
      </c>
      <c r="B16" s="73" t="s">
        <v>289</v>
      </c>
      <c r="C16" s="46">
        <v>11264500</v>
      </c>
      <c r="D16" t="s">
        <v>499</v>
      </c>
      <c r="E16" s="69" t="s">
        <v>196</v>
      </c>
      <c r="F16" s="69" t="s">
        <v>196</v>
      </c>
      <c r="G16" t="s">
        <v>194</v>
      </c>
      <c r="H16" s="69" t="s">
        <v>378</v>
      </c>
      <c r="I16" s="69" t="s">
        <v>196</v>
      </c>
      <c r="J16" s="47" t="s">
        <v>193</v>
      </c>
      <c r="K16" t="s">
        <v>230</v>
      </c>
      <c r="L16" s="136">
        <v>6</v>
      </c>
      <c r="M16" s="212" t="s">
        <v>229</v>
      </c>
      <c r="N16" t="s">
        <v>197</v>
      </c>
      <c r="O16" t="s">
        <v>198</v>
      </c>
      <c r="P16" t="s">
        <v>199</v>
      </c>
    </row>
    <row r="17" spans="1:16" x14ac:dyDescent="0.2">
      <c r="A17" s="79" t="s">
        <v>19</v>
      </c>
      <c r="B17" s="73" t="s">
        <v>289</v>
      </c>
      <c r="C17" s="46" t="s">
        <v>139</v>
      </c>
      <c r="D17" t="s">
        <v>140</v>
      </c>
      <c r="E17" s="47" t="s">
        <v>193</v>
      </c>
      <c r="F17" s="47" t="s">
        <v>193</v>
      </c>
      <c r="G17" t="s">
        <v>32</v>
      </c>
      <c r="H17" s="47" t="s">
        <v>158</v>
      </c>
      <c r="I17" s="47" t="s">
        <v>196</v>
      </c>
      <c r="J17" s="47" t="s">
        <v>196</v>
      </c>
      <c r="K17" t="s">
        <v>230</v>
      </c>
      <c r="L17" s="136">
        <v>18</v>
      </c>
      <c r="M17" s="212" t="s">
        <v>230</v>
      </c>
      <c r="N17" t="s">
        <v>197</v>
      </c>
      <c r="O17" t="s">
        <v>198</v>
      </c>
      <c r="P17" t="s">
        <v>218</v>
      </c>
    </row>
    <row r="18" spans="1:16" x14ac:dyDescent="0.2">
      <c r="A18" s="79" t="s">
        <v>9</v>
      </c>
      <c r="B18" s="150" t="s">
        <v>285</v>
      </c>
      <c r="C18" s="46" t="s">
        <v>67</v>
      </c>
      <c r="D18" t="s">
        <v>68</v>
      </c>
      <c r="E18" s="47" t="s">
        <v>193</v>
      </c>
      <c r="F18" s="47" t="s">
        <v>193</v>
      </c>
      <c r="G18" t="s">
        <v>31</v>
      </c>
      <c r="H18" s="47" t="s">
        <v>157</v>
      </c>
      <c r="I18" s="47" t="s">
        <v>193</v>
      </c>
      <c r="J18" s="47" t="s">
        <v>193</v>
      </c>
      <c r="K18" t="s">
        <v>216</v>
      </c>
      <c r="L18" s="136">
        <v>24</v>
      </c>
      <c r="M18" s="212" t="s">
        <v>216</v>
      </c>
      <c r="N18" t="s">
        <v>197</v>
      </c>
      <c r="O18" t="s">
        <v>198</v>
      </c>
      <c r="P18" t="s">
        <v>199</v>
      </c>
    </row>
    <row r="19" spans="1:16" x14ac:dyDescent="0.2">
      <c r="A19" s="79" t="s">
        <v>9</v>
      </c>
      <c r="B19" s="150" t="s">
        <v>285</v>
      </c>
      <c r="C19" s="46" t="s">
        <v>69</v>
      </c>
      <c r="D19" t="s">
        <v>70</v>
      </c>
      <c r="E19" s="47" t="s">
        <v>193</v>
      </c>
      <c r="F19" s="47" t="s">
        <v>193</v>
      </c>
      <c r="G19" t="s">
        <v>32</v>
      </c>
      <c r="H19" s="47" t="s">
        <v>159</v>
      </c>
      <c r="I19" s="47" t="s">
        <v>196</v>
      </c>
      <c r="J19" s="47" t="s">
        <v>196</v>
      </c>
      <c r="K19" t="s">
        <v>216</v>
      </c>
      <c r="L19" s="136">
        <v>18</v>
      </c>
      <c r="M19" s="212" t="s">
        <v>216</v>
      </c>
      <c r="N19" t="s">
        <v>204</v>
      </c>
      <c r="O19" t="s">
        <v>198</v>
      </c>
      <c r="P19" t="s">
        <v>199</v>
      </c>
    </row>
    <row r="20" spans="1:16" x14ac:dyDescent="0.2">
      <c r="A20" s="79" t="s">
        <v>141</v>
      </c>
      <c r="B20" s="73" t="s">
        <v>285</v>
      </c>
      <c r="C20" s="46" t="s">
        <v>142</v>
      </c>
      <c r="D20" t="s">
        <v>143</v>
      </c>
      <c r="E20" s="47" t="s">
        <v>193</v>
      </c>
      <c r="F20" s="47" t="s">
        <v>193</v>
      </c>
      <c r="G20" t="s">
        <v>32</v>
      </c>
      <c r="H20" s="47" t="s">
        <v>159</v>
      </c>
      <c r="I20" s="47" t="s">
        <v>196</v>
      </c>
      <c r="J20" s="47" t="s">
        <v>196</v>
      </c>
      <c r="K20" t="s">
        <v>216</v>
      </c>
      <c r="L20" s="136">
        <v>18</v>
      </c>
      <c r="M20" s="212" t="s">
        <v>469</v>
      </c>
      <c r="N20" t="s">
        <v>200</v>
      </c>
      <c r="O20" s="138" t="s">
        <v>450</v>
      </c>
      <c r="P20" s="138" t="s">
        <v>218</v>
      </c>
    </row>
    <row r="21" spans="1:16" x14ac:dyDescent="0.2">
      <c r="A21" s="79" t="s">
        <v>2</v>
      </c>
      <c r="B21" s="150" t="s">
        <v>270</v>
      </c>
      <c r="C21" s="46" t="s">
        <v>49</v>
      </c>
      <c r="D21" t="s">
        <v>50</v>
      </c>
      <c r="E21" s="47" t="s">
        <v>193</v>
      </c>
      <c r="F21" s="47" t="s">
        <v>193</v>
      </c>
      <c r="G21" t="s">
        <v>194</v>
      </c>
      <c r="H21" s="47" t="s">
        <v>159</v>
      </c>
      <c r="I21" s="47" t="s">
        <v>193</v>
      </c>
      <c r="J21" s="47" t="s">
        <v>193</v>
      </c>
      <c r="K21" t="s">
        <v>195</v>
      </c>
      <c r="L21" s="136">
        <v>6</v>
      </c>
      <c r="M21" s="69" t="s">
        <v>195</v>
      </c>
      <c r="N21" t="s">
        <v>197</v>
      </c>
      <c r="O21" t="s">
        <v>198</v>
      </c>
      <c r="P21" t="s">
        <v>199</v>
      </c>
    </row>
    <row r="22" spans="1:16" x14ac:dyDescent="0.2">
      <c r="A22" s="79" t="s">
        <v>2</v>
      </c>
      <c r="B22" s="150" t="s">
        <v>270</v>
      </c>
      <c r="C22" s="46" t="s">
        <v>51</v>
      </c>
      <c r="D22" t="s">
        <v>52</v>
      </c>
      <c r="E22" s="47" t="s">
        <v>193</v>
      </c>
      <c r="F22" s="47" t="s">
        <v>193</v>
      </c>
      <c r="G22" t="s">
        <v>32</v>
      </c>
      <c r="H22" s="47" t="s">
        <v>159</v>
      </c>
      <c r="I22" s="47" t="s">
        <v>196</v>
      </c>
      <c r="J22" s="47" t="s">
        <v>196</v>
      </c>
      <c r="K22" t="s">
        <v>195</v>
      </c>
      <c r="L22" s="136">
        <v>18</v>
      </c>
      <c r="M22" s="69" t="s">
        <v>195</v>
      </c>
      <c r="N22" t="s">
        <v>200</v>
      </c>
      <c r="O22" s="138" t="s">
        <v>449</v>
      </c>
      <c r="P22" s="138" t="s">
        <v>450</v>
      </c>
    </row>
    <row r="23" spans="1:16" x14ac:dyDescent="0.2">
      <c r="A23" s="79" t="s">
        <v>2</v>
      </c>
      <c r="B23" s="150" t="s">
        <v>270</v>
      </c>
      <c r="C23" s="46" t="s">
        <v>53</v>
      </c>
      <c r="D23" t="s">
        <v>54</v>
      </c>
      <c r="E23" s="47" t="s">
        <v>193</v>
      </c>
      <c r="F23" s="47" t="s">
        <v>193</v>
      </c>
      <c r="G23" t="s">
        <v>31</v>
      </c>
      <c r="H23" s="47" t="s">
        <v>159</v>
      </c>
      <c r="I23" s="47" t="s">
        <v>193</v>
      </c>
      <c r="J23" s="47" t="s">
        <v>193</v>
      </c>
      <c r="K23" t="s">
        <v>195</v>
      </c>
      <c r="L23" s="136">
        <v>24</v>
      </c>
      <c r="M23" s="69" t="s">
        <v>195</v>
      </c>
      <c r="N23" t="s">
        <v>197</v>
      </c>
      <c r="O23" t="s">
        <v>198</v>
      </c>
      <c r="P23" t="s">
        <v>199</v>
      </c>
    </row>
    <row r="24" spans="1:16" x14ac:dyDescent="0.2">
      <c r="A24" s="149" t="s">
        <v>369</v>
      </c>
      <c r="B24" s="150" t="s">
        <v>312</v>
      </c>
      <c r="C24" s="46" t="s">
        <v>310</v>
      </c>
      <c r="D24" t="s">
        <v>311</v>
      </c>
      <c r="E24" s="69" t="s">
        <v>196</v>
      </c>
      <c r="F24" s="69" t="s">
        <v>196</v>
      </c>
      <c r="G24" s="69" t="s">
        <v>378</v>
      </c>
      <c r="H24" s="69" t="s">
        <v>378</v>
      </c>
      <c r="I24" s="47" t="s">
        <v>196</v>
      </c>
      <c r="J24" s="47" t="s">
        <v>196</v>
      </c>
      <c r="K24" t="s">
        <v>399</v>
      </c>
      <c r="L24" s="136">
        <v>14</v>
      </c>
      <c r="M24" s="213" t="s">
        <v>399</v>
      </c>
      <c r="N24" t="s">
        <v>200</v>
      </c>
      <c r="O24" s="138" t="s">
        <v>449</v>
      </c>
      <c r="P24" s="138" t="s">
        <v>450</v>
      </c>
    </row>
    <row r="25" spans="1:16" x14ac:dyDescent="0.2">
      <c r="A25" s="79" t="s">
        <v>5</v>
      </c>
      <c r="B25" s="150" t="s">
        <v>274</v>
      </c>
      <c r="C25" s="46" t="s">
        <v>29</v>
      </c>
      <c r="D25" t="s">
        <v>30</v>
      </c>
      <c r="E25" s="47" t="s">
        <v>193</v>
      </c>
      <c r="F25" s="47" t="s">
        <v>193</v>
      </c>
      <c r="G25" t="s">
        <v>31</v>
      </c>
      <c r="H25" s="47" t="s">
        <v>157</v>
      </c>
      <c r="I25" s="47" t="s">
        <v>193</v>
      </c>
      <c r="J25" s="47" t="s">
        <v>193</v>
      </c>
      <c r="K25" t="s">
        <v>205</v>
      </c>
      <c r="L25" s="136">
        <v>24</v>
      </c>
      <c r="M25" s="212" t="s">
        <v>205</v>
      </c>
      <c r="N25" t="s">
        <v>197</v>
      </c>
      <c r="O25" t="s">
        <v>198</v>
      </c>
      <c r="P25" t="s">
        <v>199</v>
      </c>
    </row>
    <row r="26" spans="1:16" x14ac:dyDescent="0.2">
      <c r="A26" s="79" t="s">
        <v>5</v>
      </c>
      <c r="B26" s="150" t="s">
        <v>274</v>
      </c>
      <c r="C26" s="46" t="s">
        <v>33</v>
      </c>
      <c r="D26" t="s">
        <v>34</v>
      </c>
      <c r="E26" s="47" t="s">
        <v>193</v>
      </c>
      <c r="F26" s="47" t="s">
        <v>193</v>
      </c>
      <c r="G26" t="s">
        <v>194</v>
      </c>
      <c r="H26" s="47" t="s">
        <v>159</v>
      </c>
      <c r="I26" s="47" t="s">
        <v>193</v>
      </c>
      <c r="J26" s="47" t="s">
        <v>193</v>
      </c>
      <c r="K26" t="s">
        <v>205</v>
      </c>
      <c r="L26" s="136">
        <v>6</v>
      </c>
      <c r="M26" s="212" t="s">
        <v>205</v>
      </c>
      <c r="N26" t="s">
        <v>197</v>
      </c>
      <c r="O26" t="s">
        <v>198</v>
      </c>
      <c r="P26" t="s">
        <v>199</v>
      </c>
    </row>
    <row r="27" spans="1:16" x14ac:dyDescent="0.2">
      <c r="A27" s="140" t="s">
        <v>368</v>
      </c>
      <c r="B27" s="150" t="s">
        <v>274</v>
      </c>
      <c r="C27" s="46" t="s">
        <v>313</v>
      </c>
      <c r="D27" t="s">
        <v>314</v>
      </c>
      <c r="E27" s="69" t="s">
        <v>196</v>
      </c>
      <c r="F27" s="69" t="s">
        <v>196</v>
      </c>
      <c r="G27" s="69" t="s">
        <v>378</v>
      </c>
      <c r="H27" s="69" t="s">
        <v>378</v>
      </c>
      <c r="I27" s="47" t="s">
        <v>196</v>
      </c>
      <c r="J27" s="47" t="s">
        <v>196</v>
      </c>
      <c r="K27" t="s">
        <v>205</v>
      </c>
      <c r="L27" s="136">
        <v>14</v>
      </c>
      <c r="M27" s="212" t="s">
        <v>205</v>
      </c>
      <c r="N27" t="s">
        <v>200</v>
      </c>
      <c r="O27" s="138" t="s">
        <v>449</v>
      </c>
      <c r="P27" s="138" t="s">
        <v>450</v>
      </c>
    </row>
    <row r="28" spans="1:16" x14ac:dyDescent="0.2">
      <c r="A28" s="79" t="s">
        <v>16</v>
      </c>
      <c r="B28" s="150" t="s">
        <v>278</v>
      </c>
      <c r="C28" s="46" t="s">
        <v>91</v>
      </c>
      <c r="D28" t="s">
        <v>92</v>
      </c>
      <c r="E28" s="47" t="s">
        <v>193</v>
      </c>
      <c r="F28" s="47" t="s">
        <v>193</v>
      </c>
      <c r="G28" t="s">
        <v>35</v>
      </c>
      <c r="H28" s="47" t="s">
        <v>157</v>
      </c>
      <c r="I28" s="47" t="s">
        <v>193</v>
      </c>
      <c r="J28" s="47" t="s">
        <v>193</v>
      </c>
      <c r="K28" t="s">
        <v>209</v>
      </c>
      <c r="L28" s="136">
        <v>24</v>
      </c>
      <c r="M28" s="212" t="s">
        <v>209</v>
      </c>
      <c r="N28" t="s">
        <v>197</v>
      </c>
      <c r="O28" t="s">
        <v>198</v>
      </c>
      <c r="P28" t="s">
        <v>199</v>
      </c>
    </row>
    <row r="29" spans="1:16" x14ac:dyDescent="0.2">
      <c r="A29" s="79" t="s">
        <v>16</v>
      </c>
      <c r="B29" s="150" t="s">
        <v>278</v>
      </c>
      <c r="C29" s="46" t="s">
        <v>93</v>
      </c>
      <c r="D29" t="s">
        <v>94</v>
      </c>
      <c r="E29" s="47" t="s">
        <v>193</v>
      </c>
      <c r="F29" s="47" t="s">
        <v>193</v>
      </c>
      <c r="G29" t="s">
        <v>32</v>
      </c>
      <c r="H29" s="47" t="s">
        <v>267</v>
      </c>
      <c r="I29" s="47" t="s">
        <v>196</v>
      </c>
      <c r="J29" s="47" t="s">
        <v>196</v>
      </c>
      <c r="K29" t="s">
        <v>209</v>
      </c>
      <c r="L29" s="136">
        <v>14</v>
      </c>
      <c r="M29" s="212" t="s">
        <v>209</v>
      </c>
      <c r="N29" t="s">
        <v>200</v>
      </c>
      <c r="O29" s="138" t="s">
        <v>449</v>
      </c>
      <c r="P29" s="138" t="s">
        <v>450</v>
      </c>
    </row>
    <row r="30" spans="1:16" x14ac:dyDescent="0.2">
      <c r="A30" s="79" t="s">
        <v>16</v>
      </c>
      <c r="B30" s="150" t="s">
        <v>278</v>
      </c>
      <c r="C30" s="46" t="s">
        <v>262</v>
      </c>
      <c r="D30" t="s">
        <v>263</v>
      </c>
      <c r="E30" s="47" t="s">
        <v>196</v>
      </c>
      <c r="F30" s="47" t="s">
        <v>196</v>
      </c>
      <c r="G30" t="s">
        <v>32</v>
      </c>
      <c r="H30" s="47" t="s">
        <v>160</v>
      </c>
      <c r="I30" s="47" t="s">
        <v>196</v>
      </c>
      <c r="J30" s="47" t="s">
        <v>196</v>
      </c>
      <c r="K30" t="s">
        <v>209</v>
      </c>
      <c r="L30" s="136">
        <v>14</v>
      </c>
      <c r="M30" s="212" t="s">
        <v>209</v>
      </c>
      <c r="N30" t="s">
        <v>200</v>
      </c>
      <c r="O30" t="s">
        <v>199</v>
      </c>
      <c r="P30" t="s">
        <v>199</v>
      </c>
    </row>
    <row r="31" spans="1:16" x14ac:dyDescent="0.2">
      <c r="A31" s="140" t="s">
        <v>368</v>
      </c>
      <c r="B31" s="150" t="s">
        <v>278</v>
      </c>
      <c r="C31" s="46" t="s">
        <v>315</v>
      </c>
      <c r="D31" t="s">
        <v>316</v>
      </c>
      <c r="E31" s="69" t="s">
        <v>196</v>
      </c>
      <c r="F31" s="69" t="s">
        <v>196</v>
      </c>
      <c r="G31" s="69" t="s">
        <v>378</v>
      </c>
      <c r="H31" s="69" t="s">
        <v>378</v>
      </c>
      <c r="I31" s="47" t="s">
        <v>196</v>
      </c>
      <c r="J31" s="47" t="s">
        <v>196</v>
      </c>
      <c r="K31" t="s">
        <v>209</v>
      </c>
      <c r="L31" s="136">
        <v>14</v>
      </c>
      <c r="M31" s="212" t="s">
        <v>209</v>
      </c>
      <c r="N31" t="s">
        <v>200</v>
      </c>
      <c r="O31" s="138" t="s">
        <v>449</v>
      </c>
      <c r="P31" s="138" t="s">
        <v>450</v>
      </c>
    </row>
    <row r="32" spans="1:16" x14ac:dyDescent="0.2">
      <c r="A32" s="140" t="s">
        <v>368</v>
      </c>
      <c r="B32" s="150" t="s">
        <v>278</v>
      </c>
      <c r="C32" t="s">
        <v>401</v>
      </c>
      <c r="D32" t="s">
        <v>400</v>
      </c>
      <c r="E32" s="69"/>
      <c r="F32" s="69"/>
      <c r="G32" s="69" t="s">
        <v>378</v>
      </c>
      <c r="H32" s="69" t="s">
        <v>378</v>
      </c>
      <c r="I32" s="47" t="s">
        <v>196</v>
      </c>
      <c r="J32" s="47" t="s">
        <v>196</v>
      </c>
      <c r="K32" t="s">
        <v>209</v>
      </c>
      <c r="L32" s="136">
        <v>14</v>
      </c>
      <c r="M32" s="212" t="s">
        <v>457</v>
      </c>
      <c r="N32" t="s">
        <v>200</v>
      </c>
      <c r="O32" s="138" t="s">
        <v>449</v>
      </c>
      <c r="P32" s="138" t="s">
        <v>450</v>
      </c>
    </row>
    <row r="33" spans="1:16" x14ac:dyDescent="0.2">
      <c r="A33" s="79" t="s">
        <v>23</v>
      </c>
      <c r="B33" s="150" t="s">
        <v>291</v>
      </c>
      <c r="C33" s="46" t="s">
        <v>121</v>
      </c>
      <c r="D33" t="s">
        <v>122</v>
      </c>
      <c r="E33" s="47" t="s">
        <v>193</v>
      </c>
      <c r="F33" s="47" t="s">
        <v>193</v>
      </c>
      <c r="G33" t="s">
        <v>35</v>
      </c>
      <c r="H33" s="47" t="s">
        <v>159</v>
      </c>
      <c r="I33" s="47" t="s">
        <v>193</v>
      </c>
      <c r="J33" s="47" t="s">
        <v>193</v>
      </c>
      <c r="K33" t="s">
        <v>227</v>
      </c>
      <c r="L33" s="136">
        <v>24</v>
      </c>
      <c r="M33" s="212" t="s">
        <v>227</v>
      </c>
      <c r="N33" t="s">
        <v>197</v>
      </c>
      <c r="O33" t="s">
        <v>198</v>
      </c>
      <c r="P33" t="s">
        <v>199</v>
      </c>
    </row>
    <row r="34" spans="1:16" x14ac:dyDescent="0.2">
      <c r="A34" s="79" t="s">
        <v>23</v>
      </c>
      <c r="B34" s="150" t="s">
        <v>291</v>
      </c>
      <c r="C34" s="46" t="s">
        <v>123</v>
      </c>
      <c r="D34" t="s">
        <v>124</v>
      </c>
      <c r="E34" s="47" t="s">
        <v>193</v>
      </c>
      <c r="F34" s="47" t="s">
        <v>193</v>
      </c>
      <c r="G34" t="s">
        <v>32</v>
      </c>
      <c r="H34" s="47" t="s">
        <v>159</v>
      </c>
      <c r="I34" s="47" t="s">
        <v>196</v>
      </c>
      <c r="J34" s="47" t="s">
        <v>196</v>
      </c>
      <c r="K34" t="s">
        <v>227</v>
      </c>
      <c r="L34" s="136">
        <v>14</v>
      </c>
      <c r="M34" s="212" t="s">
        <v>227</v>
      </c>
      <c r="N34" t="s">
        <v>200</v>
      </c>
      <c r="O34" t="s">
        <v>218</v>
      </c>
      <c r="P34" t="s">
        <v>218</v>
      </c>
    </row>
    <row r="35" spans="1:16" x14ac:dyDescent="0.2">
      <c r="A35" s="140" t="s">
        <v>376</v>
      </c>
      <c r="B35" s="150" t="s">
        <v>281</v>
      </c>
      <c r="C35" s="46" t="s">
        <v>101</v>
      </c>
      <c r="D35" t="s">
        <v>102</v>
      </c>
      <c r="E35" s="47" t="s">
        <v>193</v>
      </c>
      <c r="F35" s="47" t="s">
        <v>193</v>
      </c>
      <c r="G35" t="s">
        <v>32</v>
      </c>
      <c r="H35" s="47" t="s">
        <v>159</v>
      </c>
      <c r="I35" s="47" t="s">
        <v>196</v>
      </c>
      <c r="J35" s="47" t="s">
        <v>196</v>
      </c>
      <c r="K35" t="s">
        <v>211</v>
      </c>
      <c r="L35" s="136">
        <v>14</v>
      </c>
      <c r="M35" s="212" t="s">
        <v>211</v>
      </c>
      <c r="N35" t="s">
        <v>200</v>
      </c>
      <c r="O35" s="138" t="s">
        <v>449</v>
      </c>
      <c r="P35" s="138" t="s">
        <v>450</v>
      </c>
    </row>
    <row r="36" spans="1:16" x14ac:dyDescent="0.2">
      <c r="A36" s="140" t="s">
        <v>375</v>
      </c>
      <c r="B36" s="150" t="s">
        <v>283</v>
      </c>
      <c r="C36" s="46" t="s">
        <v>76</v>
      </c>
      <c r="D36" t="s">
        <v>77</v>
      </c>
      <c r="E36" s="47" t="s">
        <v>193</v>
      </c>
      <c r="F36" s="47" t="s">
        <v>193</v>
      </c>
      <c r="G36" t="s">
        <v>32</v>
      </c>
      <c r="H36" s="47" t="s">
        <v>160</v>
      </c>
      <c r="I36" s="47" t="s">
        <v>196</v>
      </c>
      <c r="J36" s="47" t="s">
        <v>196</v>
      </c>
      <c r="K36" t="s">
        <v>213</v>
      </c>
      <c r="L36" s="136">
        <v>18</v>
      </c>
      <c r="M36" s="69" t="s">
        <v>213</v>
      </c>
      <c r="N36" t="s">
        <v>200</v>
      </c>
      <c r="O36" t="s">
        <v>199</v>
      </c>
      <c r="P36" t="s">
        <v>199</v>
      </c>
    </row>
    <row r="37" spans="1:16" x14ac:dyDescent="0.2">
      <c r="A37" s="79" t="s">
        <v>75</v>
      </c>
      <c r="B37" s="150" t="s">
        <v>283</v>
      </c>
      <c r="C37" s="46" t="s">
        <v>78</v>
      </c>
      <c r="D37" t="s">
        <v>79</v>
      </c>
      <c r="E37" s="47" t="s">
        <v>193</v>
      </c>
      <c r="F37" s="47" t="s">
        <v>193</v>
      </c>
      <c r="G37" t="s">
        <v>35</v>
      </c>
      <c r="H37" s="47" t="s">
        <v>157</v>
      </c>
      <c r="I37" s="47" t="s">
        <v>193</v>
      </c>
      <c r="J37" s="47" t="s">
        <v>193</v>
      </c>
      <c r="K37" t="s">
        <v>213</v>
      </c>
      <c r="L37" s="136">
        <v>24</v>
      </c>
      <c r="M37" s="69" t="s">
        <v>213</v>
      </c>
      <c r="N37" t="s">
        <v>197</v>
      </c>
      <c r="O37" t="s">
        <v>198</v>
      </c>
      <c r="P37" t="s">
        <v>199</v>
      </c>
    </row>
    <row r="38" spans="1:16" x14ac:dyDescent="0.2">
      <c r="A38" s="149" t="s">
        <v>370</v>
      </c>
      <c r="B38" s="150" t="s">
        <v>321</v>
      </c>
      <c r="C38" s="46" t="s">
        <v>317</v>
      </c>
      <c r="D38" t="s">
        <v>318</v>
      </c>
      <c r="E38" s="69" t="s">
        <v>196</v>
      </c>
      <c r="F38" s="69" t="s">
        <v>196</v>
      </c>
      <c r="G38" s="69" t="s">
        <v>378</v>
      </c>
      <c r="H38" s="69" t="s">
        <v>378</v>
      </c>
      <c r="I38" s="47" t="s">
        <v>196</v>
      </c>
      <c r="J38" s="47" t="s">
        <v>196</v>
      </c>
      <c r="K38" s="138" t="s">
        <v>398</v>
      </c>
      <c r="L38" s="136">
        <v>14</v>
      </c>
      <c r="M38" s="213" t="s">
        <v>398</v>
      </c>
      <c r="N38" t="s">
        <v>200</v>
      </c>
    </row>
    <row r="39" spans="1:16" x14ac:dyDescent="0.2">
      <c r="A39" s="149" t="s">
        <v>370</v>
      </c>
      <c r="B39" s="150" t="s">
        <v>321</v>
      </c>
      <c r="C39" s="46" t="s">
        <v>319</v>
      </c>
      <c r="D39" t="s">
        <v>320</v>
      </c>
      <c r="E39" s="69" t="s">
        <v>196</v>
      </c>
      <c r="F39" s="69" t="s">
        <v>196</v>
      </c>
      <c r="G39" s="69" t="s">
        <v>378</v>
      </c>
      <c r="H39" s="69" t="s">
        <v>378</v>
      </c>
      <c r="I39" s="47" t="s">
        <v>196</v>
      </c>
      <c r="J39" s="47" t="s">
        <v>196</v>
      </c>
      <c r="K39" s="138" t="s">
        <v>398</v>
      </c>
      <c r="L39" s="136">
        <v>18</v>
      </c>
      <c r="M39" s="213" t="s">
        <v>398</v>
      </c>
      <c r="N39" t="s">
        <v>200</v>
      </c>
    </row>
    <row r="40" spans="1:16" x14ac:dyDescent="0.2">
      <c r="A40" s="140" t="s">
        <v>368</v>
      </c>
      <c r="B40" s="150" t="s">
        <v>322</v>
      </c>
      <c r="C40" s="46" t="s">
        <v>323</v>
      </c>
      <c r="D40" t="s">
        <v>324</v>
      </c>
      <c r="E40" s="69" t="s">
        <v>196</v>
      </c>
      <c r="F40" s="69" t="s">
        <v>196</v>
      </c>
      <c r="G40" s="69" t="s">
        <v>378</v>
      </c>
      <c r="H40" s="69" t="s">
        <v>378</v>
      </c>
      <c r="I40" s="47" t="s">
        <v>196</v>
      </c>
      <c r="J40" s="47" t="s">
        <v>196</v>
      </c>
      <c r="K40" s="162" t="s">
        <v>397</v>
      </c>
      <c r="L40" s="136">
        <v>14</v>
      </c>
      <c r="M40" s="212" t="s">
        <v>460</v>
      </c>
      <c r="N40" t="s">
        <v>200</v>
      </c>
      <c r="O40" s="138" t="s">
        <v>450</v>
      </c>
      <c r="P40" s="138" t="s">
        <v>450</v>
      </c>
    </row>
    <row r="41" spans="1:16" x14ac:dyDescent="0.2">
      <c r="A41" s="140" t="s">
        <v>368</v>
      </c>
      <c r="B41" s="150" t="s">
        <v>322</v>
      </c>
      <c r="C41" s="46" t="s">
        <v>325</v>
      </c>
      <c r="D41" t="s">
        <v>326</v>
      </c>
      <c r="E41" s="69" t="s">
        <v>196</v>
      </c>
      <c r="F41" s="69" t="s">
        <v>196</v>
      </c>
      <c r="G41" s="69" t="s">
        <v>378</v>
      </c>
      <c r="H41" s="69" t="s">
        <v>378</v>
      </c>
      <c r="I41" s="47" t="s">
        <v>196</v>
      </c>
      <c r="J41" s="47" t="s">
        <v>196</v>
      </c>
      <c r="K41" s="162" t="s">
        <v>397</v>
      </c>
      <c r="L41" s="136">
        <v>14</v>
      </c>
      <c r="M41" s="212" t="s">
        <v>460</v>
      </c>
      <c r="N41" t="s">
        <v>200</v>
      </c>
      <c r="O41" s="138" t="s">
        <v>450</v>
      </c>
      <c r="P41" s="138" t="s">
        <v>450</v>
      </c>
    </row>
    <row r="42" spans="1:16" x14ac:dyDescent="0.2">
      <c r="A42" s="140" t="s">
        <v>368</v>
      </c>
      <c r="B42" s="150" t="s">
        <v>322</v>
      </c>
      <c r="C42" s="46" t="s">
        <v>327</v>
      </c>
      <c r="D42" t="s">
        <v>328</v>
      </c>
      <c r="E42" s="69" t="s">
        <v>196</v>
      </c>
      <c r="F42" s="69" t="s">
        <v>196</v>
      </c>
      <c r="G42" s="69" t="s">
        <v>378</v>
      </c>
      <c r="H42" s="69" t="s">
        <v>378</v>
      </c>
      <c r="I42" s="47" t="s">
        <v>196</v>
      </c>
      <c r="J42" s="47" t="s">
        <v>196</v>
      </c>
      <c r="K42" s="162" t="s">
        <v>397</v>
      </c>
      <c r="L42" s="136">
        <v>14</v>
      </c>
      <c r="M42" s="212" t="s">
        <v>460</v>
      </c>
      <c r="N42" t="s">
        <v>200</v>
      </c>
      <c r="O42" s="138" t="s">
        <v>450</v>
      </c>
      <c r="P42" s="138" t="s">
        <v>450</v>
      </c>
    </row>
    <row r="43" spans="1:16" x14ac:dyDescent="0.2">
      <c r="A43" s="140" t="s">
        <v>368</v>
      </c>
      <c r="B43" s="150" t="s">
        <v>322</v>
      </c>
      <c r="C43" s="46" t="s">
        <v>329</v>
      </c>
      <c r="D43" t="s">
        <v>330</v>
      </c>
      <c r="E43" s="69" t="s">
        <v>196</v>
      </c>
      <c r="F43" s="69" t="s">
        <v>196</v>
      </c>
      <c r="G43" s="69" t="s">
        <v>378</v>
      </c>
      <c r="H43" s="69" t="s">
        <v>378</v>
      </c>
      <c r="I43" s="47" t="s">
        <v>196</v>
      </c>
      <c r="J43" s="47" t="s">
        <v>196</v>
      </c>
      <c r="K43" s="162" t="s">
        <v>397</v>
      </c>
      <c r="L43" s="136">
        <v>14</v>
      </c>
      <c r="M43" s="212" t="s">
        <v>460</v>
      </c>
      <c r="N43" t="s">
        <v>200</v>
      </c>
      <c r="O43" s="138" t="s">
        <v>450</v>
      </c>
      <c r="P43" s="138" t="s">
        <v>450</v>
      </c>
    </row>
    <row r="44" spans="1:16" x14ac:dyDescent="0.2">
      <c r="A44" s="79" t="s">
        <v>15</v>
      </c>
      <c r="B44" s="150" t="s">
        <v>287</v>
      </c>
      <c r="C44" s="46" t="s">
        <v>125</v>
      </c>
      <c r="D44" t="s">
        <v>260</v>
      </c>
      <c r="E44" s="47" t="s">
        <v>193</v>
      </c>
      <c r="F44" s="47" t="s">
        <v>193</v>
      </c>
      <c r="G44" t="s">
        <v>194</v>
      </c>
      <c r="H44" s="47" t="s">
        <v>159</v>
      </c>
      <c r="I44" s="47" t="s">
        <v>193</v>
      </c>
      <c r="J44" s="47" t="s">
        <v>193</v>
      </c>
      <c r="K44" t="s">
        <v>219</v>
      </c>
      <c r="L44" s="136">
        <v>6</v>
      </c>
      <c r="M44" s="212" t="s">
        <v>219</v>
      </c>
      <c r="N44" t="s">
        <v>204</v>
      </c>
      <c r="O44" t="s">
        <v>198</v>
      </c>
      <c r="P44" t="s">
        <v>199</v>
      </c>
    </row>
    <row r="45" spans="1:16" x14ac:dyDescent="0.2">
      <c r="A45" s="140" t="s">
        <v>368</v>
      </c>
      <c r="B45" s="150" t="s">
        <v>287</v>
      </c>
      <c r="C45" t="s">
        <v>402</v>
      </c>
      <c r="D45" t="s">
        <v>403</v>
      </c>
      <c r="E45" s="47"/>
      <c r="F45" s="47"/>
      <c r="G45" s="69" t="s">
        <v>378</v>
      </c>
      <c r="H45" s="69" t="s">
        <v>378</v>
      </c>
      <c r="I45" s="47" t="s">
        <v>196</v>
      </c>
      <c r="J45" s="47" t="s">
        <v>196</v>
      </c>
      <c r="K45" t="s">
        <v>219</v>
      </c>
      <c r="L45" s="136">
        <v>16</v>
      </c>
      <c r="M45" s="212" t="s">
        <v>219</v>
      </c>
      <c r="N45" t="s">
        <v>200</v>
      </c>
      <c r="O45" s="138" t="s">
        <v>450</v>
      </c>
      <c r="P45" s="138" t="s">
        <v>450</v>
      </c>
    </row>
    <row r="46" spans="1:16" x14ac:dyDescent="0.2">
      <c r="A46" s="140" t="s">
        <v>368</v>
      </c>
      <c r="B46" s="150" t="s">
        <v>287</v>
      </c>
      <c r="C46" s="46" t="s">
        <v>331</v>
      </c>
      <c r="D46" t="s">
        <v>332</v>
      </c>
      <c r="E46" s="69" t="s">
        <v>196</v>
      </c>
      <c r="F46" s="69" t="s">
        <v>196</v>
      </c>
      <c r="G46" s="69" t="s">
        <v>378</v>
      </c>
      <c r="H46" s="69" t="s">
        <v>378</v>
      </c>
      <c r="I46" s="47" t="s">
        <v>196</v>
      </c>
      <c r="J46" s="47" t="s">
        <v>196</v>
      </c>
      <c r="K46" t="s">
        <v>219</v>
      </c>
      <c r="L46" s="136">
        <v>14</v>
      </c>
      <c r="M46" s="212" t="s">
        <v>219</v>
      </c>
      <c r="N46" t="s">
        <v>200</v>
      </c>
      <c r="O46" s="138" t="s">
        <v>450</v>
      </c>
      <c r="P46" s="138" t="s">
        <v>450</v>
      </c>
    </row>
    <row r="47" spans="1:16" x14ac:dyDescent="0.2">
      <c r="A47" s="140" t="s">
        <v>368</v>
      </c>
      <c r="B47" s="150" t="s">
        <v>287</v>
      </c>
      <c r="C47" s="46" t="s">
        <v>333</v>
      </c>
      <c r="D47" t="s">
        <v>334</v>
      </c>
      <c r="E47" s="69" t="s">
        <v>196</v>
      </c>
      <c r="F47" s="69" t="s">
        <v>196</v>
      </c>
      <c r="G47" s="69" t="s">
        <v>378</v>
      </c>
      <c r="H47" s="69" t="s">
        <v>378</v>
      </c>
      <c r="I47" s="47" t="s">
        <v>196</v>
      </c>
      <c r="J47" s="47" t="s">
        <v>196</v>
      </c>
      <c r="K47" t="s">
        <v>219</v>
      </c>
      <c r="L47" s="136">
        <v>14</v>
      </c>
      <c r="M47" s="212" t="s">
        <v>219</v>
      </c>
      <c r="N47" t="s">
        <v>200</v>
      </c>
      <c r="O47" s="138" t="s">
        <v>450</v>
      </c>
      <c r="P47" s="138" t="s">
        <v>450</v>
      </c>
    </row>
    <row r="48" spans="1:16" x14ac:dyDescent="0.2">
      <c r="A48" s="140" t="s">
        <v>368</v>
      </c>
      <c r="B48" s="150" t="s">
        <v>287</v>
      </c>
      <c r="C48" s="46" t="s">
        <v>335</v>
      </c>
      <c r="D48" t="s">
        <v>336</v>
      </c>
      <c r="E48" s="69" t="s">
        <v>196</v>
      </c>
      <c r="F48" s="69" t="s">
        <v>196</v>
      </c>
      <c r="G48" s="69" t="s">
        <v>378</v>
      </c>
      <c r="H48" s="69" t="s">
        <v>378</v>
      </c>
      <c r="I48" s="47" t="s">
        <v>196</v>
      </c>
      <c r="J48" s="47" t="s">
        <v>196</v>
      </c>
      <c r="K48" t="s">
        <v>219</v>
      </c>
      <c r="L48" s="136">
        <v>16</v>
      </c>
      <c r="M48" s="212" t="s">
        <v>219</v>
      </c>
      <c r="N48" t="s">
        <v>200</v>
      </c>
      <c r="O48" s="138" t="s">
        <v>450</v>
      </c>
      <c r="P48" s="138" t="s">
        <v>450</v>
      </c>
    </row>
    <row r="49" spans="1:16" x14ac:dyDescent="0.2">
      <c r="A49" s="140" t="s">
        <v>368</v>
      </c>
      <c r="B49" s="150" t="s">
        <v>287</v>
      </c>
      <c r="C49" s="46" t="s">
        <v>337</v>
      </c>
      <c r="D49" t="s">
        <v>338</v>
      </c>
      <c r="E49" s="69" t="s">
        <v>196</v>
      </c>
      <c r="F49" s="69" t="s">
        <v>196</v>
      </c>
      <c r="G49" s="69" t="s">
        <v>378</v>
      </c>
      <c r="H49" s="69" t="s">
        <v>378</v>
      </c>
      <c r="I49" s="47" t="s">
        <v>196</v>
      </c>
      <c r="J49" s="47" t="s">
        <v>196</v>
      </c>
      <c r="K49" t="s">
        <v>219</v>
      </c>
      <c r="L49" s="136">
        <v>14</v>
      </c>
      <c r="M49" s="212" t="s">
        <v>219</v>
      </c>
      <c r="N49" t="s">
        <v>200</v>
      </c>
      <c r="O49" s="138" t="s">
        <v>450</v>
      </c>
      <c r="P49" s="138" t="s">
        <v>450</v>
      </c>
    </row>
    <row r="50" spans="1:16" x14ac:dyDescent="0.2">
      <c r="A50" s="140" t="s">
        <v>368</v>
      </c>
      <c r="B50" s="150" t="s">
        <v>287</v>
      </c>
      <c r="C50" s="46" t="s">
        <v>339</v>
      </c>
      <c r="D50" t="s">
        <v>340</v>
      </c>
      <c r="E50" s="69" t="s">
        <v>196</v>
      </c>
      <c r="F50" s="69" t="s">
        <v>196</v>
      </c>
      <c r="G50" s="69" t="s">
        <v>378</v>
      </c>
      <c r="H50" s="69" t="s">
        <v>378</v>
      </c>
      <c r="I50" s="47" t="s">
        <v>196</v>
      </c>
      <c r="J50" s="47" t="s">
        <v>196</v>
      </c>
      <c r="K50" t="s">
        <v>219</v>
      </c>
      <c r="L50" s="136">
        <v>14</v>
      </c>
      <c r="M50" s="212" t="s">
        <v>219</v>
      </c>
      <c r="N50" t="s">
        <v>200</v>
      </c>
      <c r="O50" s="138" t="s">
        <v>450</v>
      </c>
      <c r="P50" s="138" t="s">
        <v>450</v>
      </c>
    </row>
    <row r="51" spans="1:16" x14ac:dyDescent="0.2">
      <c r="A51" s="140" t="s">
        <v>368</v>
      </c>
      <c r="B51" s="73" t="s">
        <v>273</v>
      </c>
      <c r="C51" s="46" t="s">
        <v>341</v>
      </c>
      <c r="D51" t="s">
        <v>342</v>
      </c>
      <c r="E51" s="69" t="s">
        <v>193</v>
      </c>
      <c r="F51" s="69" t="s">
        <v>196</v>
      </c>
      <c r="G51" s="69" t="s">
        <v>378</v>
      </c>
      <c r="H51" s="69" t="s">
        <v>378</v>
      </c>
      <c r="I51" s="47" t="s">
        <v>196</v>
      </c>
      <c r="J51" s="47" t="s">
        <v>196</v>
      </c>
      <c r="K51" s="162" t="s">
        <v>203</v>
      </c>
      <c r="L51" s="136">
        <v>12</v>
      </c>
      <c r="M51" s="212" t="s">
        <v>203</v>
      </c>
      <c r="N51" t="s">
        <v>200</v>
      </c>
      <c r="O51" s="138" t="s">
        <v>453</v>
      </c>
      <c r="P51" s="138" t="s">
        <v>453</v>
      </c>
    </row>
    <row r="52" spans="1:16" x14ac:dyDescent="0.2">
      <c r="A52" s="79" t="s">
        <v>3</v>
      </c>
      <c r="B52" s="73" t="s">
        <v>273</v>
      </c>
      <c r="C52" s="46" t="s">
        <v>55</v>
      </c>
      <c r="D52" t="s">
        <v>56</v>
      </c>
      <c r="E52" s="47" t="s">
        <v>193</v>
      </c>
      <c r="F52" s="47" t="s">
        <v>193</v>
      </c>
      <c r="G52" t="s">
        <v>194</v>
      </c>
      <c r="H52" s="47" t="s">
        <v>159</v>
      </c>
      <c r="I52" s="47" t="s">
        <v>193</v>
      </c>
      <c r="J52" s="47" t="s">
        <v>193</v>
      </c>
      <c r="K52" t="s">
        <v>203</v>
      </c>
      <c r="L52" s="136">
        <v>6</v>
      </c>
      <c r="M52" s="212" t="s">
        <v>467</v>
      </c>
      <c r="N52" t="s">
        <v>197</v>
      </c>
      <c r="O52" t="s">
        <v>198</v>
      </c>
      <c r="P52" t="s">
        <v>199</v>
      </c>
    </row>
    <row r="53" spans="1:16" x14ac:dyDescent="0.2">
      <c r="A53" s="140" t="s">
        <v>374</v>
      </c>
      <c r="B53" s="73" t="s">
        <v>273</v>
      </c>
      <c r="C53" s="46" t="s">
        <v>57</v>
      </c>
      <c r="D53" t="s">
        <v>58</v>
      </c>
      <c r="E53" s="47" t="s">
        <v>193</v>
      </c>
      <c r="F53" s="47" t="s">
        <v>193</v>
      </c>
      <c r="G53" t="s">
        <v>32</v>
      </c>
      <c r="H53" s="47" t="s">
        <v>160</v>
      </c>
      <c r="I53" s="47" t="s">
        <v>196</v>
      </c>
      <c r="J53" s="47" t="s">
        <v>196</v>
      </c>
      <c r="K53" t="s">
        <v>203</v>
      </c>
      <c r="L53" s="136">
        <v>18</v>
      </c>
      <c r="M53" s="212" t="s">
        <v>467</v>
      </c>
      <c r="N53" t="s">
        <v>204</v>
      </c>
      <c r="O53" t="s">
        <v>198</v>
      </c>
      <c r="P53" t="s">
        <v>199</v>
      </c>
    </row>
    <row r="54" spans="1:16" x14ac:dyDescent="0.2">
      <c r="A54" s="79" t="s">
        <v>3</v>
      </c>
      <c r="B54" s="73" t="s">
        <v>273</v>
      </c>
      <c r="C54" s="46" t="s">
        <v>59</v>
      </c>
      <c r="D54" t="s">
        <v>60</v>
      </c>
      <c r="E54" s="47" t="s">
        <v>193</v>
      </c>
      <c r="F54" s="47" t="s">
        <v>193</v>
      </c>
      <c r="G54" t="s">
        <v>31</v>
      </c>
      <c r="H54" s="47" t="s">
        <v>157</v>
      </c>
      <c r="I54" s="47" t="s">
        <v>193</v>
      </c>
      <c r="J54" s="47" t="s">
        <v>193</v>
      </c>
      <c r="K54" t="s">
        <v>203</v>
      </c>
      <c r="L54" s="136">
        <v>24</v>
      </c>
      <c r="M54" s="212" t="s">
        <v>467</v>
      </c>
      <c r="N54" t="s">
        <v>197</v>
      </c>
      <c r="O54" t="s">
        <v>198</v>
      </c>
      <c r="P54" t="s">
        <v>199</v>
      </c>
    </row>
    <row r="55" spans="1:16" x14ac:dyDescent="0.2">
      <c r="A55" s="79" t="s">
        <v>6</v>
      </c>
      <c r="B55" s="73" t="s">
        <v>279</v>
      </c>
      <c r="C55" s="46" t="s">
        <v>97</v>
      </c>
      <c r="D55" t="s">
        <v>98</v>
      </c>
      <c r="E55" s="47" t="s">
        <v>193</v>
      </c>
      <c r="F55" s="47" t="s">
        <v>193</v>
      </c>
      <c r="G55" t="s">
        <v>31</v>
      </c>
      <c r="H55" s="47" t="s">
        <v>159</v>
      </c>
      <c r="I55" s="47" t="s">
        <v>193</v>
      </c>
      <c r="J55" s="47" t="s">
        <v>193</v>
      </c>
      <c r="K55" s="138" t="s">
        <v>265</v>
      </c>
      <c r="L55" s="136">
        <v>24</v>
      </c>
      <c r="M55" s="212" t="s">
        <v>458</v>
      </c>
      <c r="N55" t="s">
        <v>197</v>
      </c>
      <c r="O55" t="s">
        <v>198</v>
      </c>
      <c r="P55" t="s">
        <v>199</v>
      </c>
    </row>
    <row r="56" spans="1:16" x14ac:dyDescent="0.2">
      <c r="A56" s="79" t="s">
        <v>8</v>
      </c>
      <c r="B56" s="150" t="s">
        <v>282</v>
      </c>
      <c r="C56" s="46" t="s">
        <v>172</v>
      </c>
      <c r="D56" t="s">
        <v>173</v>
      </c>
      <c r="E56" s="47" t="s">
        <v>193</v>
      </c>
      <c r="F56" s="47" t="s">
        <v>196</v>
      </c>
      <c r="G56" t="s">
        <v>32</v>
      </c>
      <c r="H56" s="47" t="s">
        <v>159</v>
      </c>
      <c r="I56" s="47" t="s">
        <v>196</v>
      </c>
      <c r="J56" s="47" t="s">
        <v>196</v>
      </c>
      <c r="K56" t="s">
        <v>212</v>
      </c>
      <c r="L56" s="136">
        <v>14</v>
      </c>
      <c r="M56" s="213" t="s">
        <v>212</v>
      </c>
      <c r="N56" t="s">
        <v>200</v>
      </c>
      <c r="O56" s="138" t="s">
        <v>450</v>
      </c>
      <c r="P56" s="138" t="s">
        <v>450</v>
      </c>
    </row>
    <row r="57" spans="1:16" x14ac:dyDescent="0.2">
      <c r="A57" s="79" t="s">
        <v>8</v>
      </c>
      <c r="B57" s="150" t="s">
        <v>282</v>
      </c>
      <c r="C57" s="46" t="s">
        <v>484</v>
      </c>
      <c r="D57" t="s">
        <v>485</v>
      </c>
      <c r="E57" s="47"/>
      <c r="F57" s="47"/>
      <c r="I57" s="47"/>
      <c r="J57" s="47"/>
      <c r="L57" s="136">
        <v>24</v>
      </c>
      <c r="M57" s="213" t="s">
        <v>212</v>
      </c>
      <c r="O57" s="138"/>
      <c r="P57" s="138"/>
    </row>
    <row r="58" spans="1:16" x14ac:dyDescent="0.2">
      <c r="A58" s="140" t="s">
        <v>368</v>
      </c>
      <c r="B58" s="150" t="s">
        <v>351</v>
      </c>
      <c r="C58" s="46" t="s">
        <v>345</v>
      </c>
      <c r="D58" t="s">
        <v>346</v>
      </c>
      <c r="E58" s="69" t="s">
        <v>196</v>
      </c>
      <c r="F58" s="69" t="s">
        <v>196</v>
      </c>
      <c r="G58" s="69" t="s">
        <v>378</v>
      </c>
      <c r="H58" s="69" t="s">
        <v>378</v>
      </c>
      <c r="I58" s="47" t="s">
        <v>196</v>
      </c>
      <c r="J58" s="47" t="s">
        <v>196</v>
      </c>
      <c r="K58" s="162" t="s">
        <v>396</v>
      </c>
      <c r="L58" s="136">
        <v>14</v>
      </c>
      <c r="M58" s="212" t="s">
        <v>396</v>
      </c>
      <c r="N58" t="s">
        <v>200</v>
      </c>
      <c r="O58" s="138" t="s">
        <v>450</v>
      </c>
      <c r="P58" s="138" t="s">
        <v>450</v>
      </c>
    </row>
    <row r="59" spans="1:16" x14ac:dyDescent="0.2">
      <c r="A59" s="140" t="s">
        <v>368</v>
      </c>
      <c r="B59" s="150" t="s">
        <v>351</v>
      </c>
      <c r="C59" s="46" t="s">
        <v>347</v>
      </c>
      <c r="D59" t="s">
        <v>348</v>
      </c>
      <c r="E59" s="69" t="s">
        <v>196</v>
      </c>
      <c r="F59" s="69" t="s">
        <v>196</v>
      </c>
      <c r="G59" s="69" t="s">
        <v>378</v>
      </c>
      <c r="H59" s="69" t="s">
        <v>378</v>
      </c>
      <c r="I59" s="47" t="s">
        <v>196</v>
      </c>
      <c r="J59" s="47" t="s">
        <v>196</v>
      </c>
      <c r="K59" s="162" t="s">
        <v>396</v>
      </c>
      <c r="L59" s="136">
        <v>12</v>
      </c>
      <c r="M59" s="212" t="s">
        <v>396</v>
      </c>
      <c r="N59" t="s">
        <v>200</v>
      </c>
      <c r="O59" s="138" t="s">
        <v>450</v>
      </c>
      <c r="P59" s="138" t="s">
        <v>450</v>
      </c>
    </row>
    <row r="60" spans="1:16" x14ac:dyDescent="0.2">
      <c r="A60" s="140" t="s">
        <v>368</v>
      </c>
      <c r="B60" s="150" t="s">
        <v>351</v>
      </c>
      <c r="C60" s="46" t="s">
        <v>349</v>
      </c>
      <c r="D60" t="s">
        <v>350</v>
      </c>
      <c r="E60" s="69" t="s">
        <v>196</v>
      </c>
      <c r="F60" s="69" t="s">
        <v>196</v>
      </c>
      <c r="G60" s="69" t="s">
        <v>378</v>
      </c>
      <c r="H60" s="69" t="s">
        <v>378</v>
      </c>
      <c r="I60" s="47" t="s">
        <v>196</v>
      </c>
      <c r="J60" s="47" t="s">
        <v>196</v>
      </c>
      <c r="K60" s="162" t="s">
        <v>396</v>
      </c>
      <c r="L60" s="136">
        <v>14</v>
      </c>
      <c r="M60" s="212" t="s">
        <v>396</v>
      </c>
      <c r="N60" t="s">
        <v>200</v>
      </c>
      <c r="O60" s="138" t="s">
        <v>450</v>
      </c>
      <c r="P60" s="138" t="s">
        <v>450</v>
      </c>
    </row>
    <row r="61" spans="1:16" x14ac:dyDescent="0.2">
      <c r="A61" s="79" t="s">
        <v>13</v>
      </c>
      <c r="B61" s="150" t="s">
        <v>288</v>
      </c>
      <c r="C61" s="46" t="s">
        <v>103</v>
      </c>
      <c r="D61" t="s">
        <v>104</v>
      </c>
      <c r="E61" s="47" t="s">
        <v>193</v>
      </c>
      <c r="F61" s="47" t="s">
        <v>193</v>
      </c>
      <c r="G61" t="s">
        <v>35</v>
      </c>
      <c r="H61" s="47" t="s">
        <v>404</v>
      </c>
      <c r="I61" s="47" t="s">
        <v>196</v>
      </c>
      <c r="J61" s="47" t="s">
        <v>193</v>
      </c>
      <c r="K61" t="s">
        <v>220</v>
      </c>
      <c r="L61" s="136">
        <v>24</v>
      </c>
      <c r="M61" s="212" t="s">
        <v>220</v>
      </c>
      <c r="N61" t="s">
        <v>204</v>
      </c>
      <c r="O61" t="s">
        <v>199</v>
      </c>
      <c r="P61" t="s">
        <v>199</v>
      </c>
    </row>
    <row r="62" spans="1:16" x14ac:dyDescent="0.2">
      <c r="A62" s="140" t="s">
        <v>373</v>
      </c>
      <c r="B62" s="150" t="s">
        <v>288</v>
      </c>
      <c r="C62" s="46" t="s">
        <v>105</v>
      </c>
      <c r="D62" t="s">
        <v>106</v>
      </c>
      <c r="E62" s="47" t="s">
        <v>193</v>
      </c>
      <c r="F62" s="47" t="s">
        <v>193</v>
      </c>
      <c r="G62" t="s">
        <v>32</v>
      </c>
      <c r="H62" s="47" t="s">
        <v>160</v>
      </c>
      <c r="I62" s="47" t="s">
        <v>196</v>
      </c>
      <c r="J62" s="47" t="s">
        <v>196</v>
      </c>
      <c r="K62" t="s">
        <v>220</v>
      </c>
      <c r="L62" s="136">
        <v>18</v>
      </c>
      <c r="M62" s="212" t="s">
        <v>220</v>
      </c>
      <c r="N62" t="s">
        <v>200</v>
      </c>
      <c r="O62" s="138" t="s">
        <v>450</v>
      </c>
      <c r="P62" s="138" t="s">
        <v>450</v>
      </c>
    </row>
    <row r="63" spans="1:16" x14ac:dyDescent="0.2">
      <c r="A63" s="149" t="s">
        <v>369</v>
      </c>
      <c r="B63" s="150" t="s">
        <v>288</v>
      </c>
      <c r="C63" s="46" t="s">
        <v>343</v>
      </c>
      <c r="D63" t="s">
        <v>344</v>
      </c>
      <c r="E63" s="69" t="s">
        <v>196</v>
      </c>
      <c r="F63" s="69" t="s">
        <v>196</v>
      </c>
      <c r="G63" s="69" t="s">
        <v>378</v>
      </c>
      <c r="H63" s="69" t="s">
        <v>378</v>
      </c>
      <c r="I63" s="47" t="s">
        <v>196</v>
      </c>
      <c r="J63" s="47" t="s">
        <v>196</v>
      </c>
      <c r="K63" t="s">
        <v>220</v>
      </c>
      <c r="L63" s="136">
        <v>14</v>
      </c>
      <c r="M63" s="212" t="s">
        <v>220</v>
      </c>
      <c r="N63" t="s">
        <v>200</v>
      </c>
      <c r="O63" s="138" t="s">
        <v>450</v>
      </c>
      <c r="P63" s="138" t="s">
        <v>450</v>
      </c>
    </row>
    <row r="64" spans="1:16" x14ac:dyDescent="0.2">
      <c r="A64" s="79" t="s">
        <v>4</v>
      </c>
      <c r="B64" s="150" t="s">
        <v>275</v>
      </c>
      <c r="C64" s="46" t="s">
        <v>36</v>
      </c>
      <c r="D64" t="s">
        <v>37</v>
      </c>
      <c r="E64" s="47" t="s">
        <v>193</v>
      </c>
      <c r="F64" s="47" t="s">
        <v>193</v>
      </c>
      <c r="G64" t="s">
        <v>31</v>
      </c>
      <c r="H64" s="47" t="s">
        <v>157</v>
      </c>
      <c r="I64" s="47" t="s">
        <v>193</v>
      </c>
      <c r="J64" s="47" t="s">
        <v>193</v>
      </c>
      <c r="K64" t="s">
        <v>206</v>
      </c>
      <c r="L64" s="136">
        <v>24</v>
      </c>
      <c r="M64" s="212" t="s">
        <v>206</v>
      </c>
      <c r="N64" t="s">
        <v>197</v>
      </c>
      <c r="O64" t="s">
        <v>198</v>
      </c>
      <c r="P64" t="s">
        <v>199</v>
      </c>
    </row>
    <row r="65" spans="1:16" x14ac:dyDescent="0.2">
      <c r="A65" s="79" t="s">
        <v>4</v>
      </c>
      <c r="B65" s="150" t="s">
        <v>275</v>
      </c>
      <c r="C65" s="46" t="s">
        <v>38</v>
      </c>
      <c r="D65" t="s">
        <v>39</v>
      </c>
      <c r="E65" s="47" t="s">
        <v>193</v>
      </c>
      <c r="F65" s="47" t="s">
        <v>193</v>
      </c>
      <c r="G65" t="s">
        <v>32</v>
      </c>
      <c r="H65" s="47" t="s">
        <v>160</v>
      </c>
      <c r="I65" s="47" t="s">
        <v>196</v>
      </c>
      <c r="J65" s="47" t="s">
        <v>196</v>
      </c>
      <c r="K65" t="s">
        <v>206</v>
      </c>
      <c r="L65" s="136">
        <v>18</v>
      </c>
      <c r="M65" s="212" t="s">
        <v>206</v>
      </c>
      <c r="N65" t="s">
        <v>204</v>
      </c>
      <c r="O65" t="s">
        <v>199</v>
      </c>
      <c r="P65" t="s">
        <v>199</v>
      </c>
    </row>
    <row r="66" spans="1:16" x14ac:dyDescent="0.2">
      <c r="A66" s="79" t="s">
        <v>4</v>
      </c>
      <c r="B66" s="150" t="s">
        <v>275</v>
      </c>
      <c r="C66" s="46" t="s">
        <v>40</v>
      </c>
      <c r="D66" t="s">
        <v>41</v>
      </c>
      <c r="E66" s="47" t="s">
        <v>193</v>
      </c>
      <c r="F66" s="47" t="s">
        <v>193</v>
      </c>
      <c r="G66" t="s">
        <v>35</v>
      </c>
      <c r="H66" s="47" t="s">
        <v>159</v>
      </c>
      <c r="I66" s="47" t="s">
        <v>193</v>
      </c>
      <c r="J66" s="47" t="s">
        <v>193</v>
      </c>
      <c r="K66" t="s">
        <v>206</v>
      </c>
      <c r="L66" s="136">
        <v>24</v>
      </c>
      <c r="M66" s="212" t="s">
        <v>206</v>
      </c>
      <c r="N66" t="s">
        <v>204</v>
      </c>
      <c r="O66" t="s">
        <v>199</v>
      </c>
      <c r="P66" t="s">
        <v>199</v>
      </c>
    </row>
    <row r="67" spans="1:16" x14ac:dyDescent="0.2">
      <c r="A67" s="149" t="s">
        <v>370</v>
      </c>
      <c r="B67" s="73" t="s">
        <v>356</v>
      </c>
      <c r="C67" s="46" t="s">
        <v>357</v>
      </c>
      <c r="D67" t="s">
        <v>358</v>
      </c>
      <c r="E67" s="69" t="s">
        <v>193</v>
      </c>
      <c r="F67" s="69" t="s">
        <v>196</v>
      </c>
      <c r="G67" s="69" t="s">
        <v>378</v>
      </c>
      <c r="H67" s="69" t="s">
        <v>378</v>
      </c>
      <c r="I67" s="47" t="s">
        <v>196</v>
      </c>
      <c r="J67" s="47" t="s">
        <v>196</v>
      </c>
      <c r="K67" t="s">
        <v>395</v>
      </c>
      <c r="L67" s="136">
        <v>14</v>
      </c>
      <c r="M67" s="212" t="s">
        <v>497</v>
      </c>
      <c r="N67" t="s">
        <v>200</v>
      </c>
    </row>
    <row r="68" spans="1:16" x14ac:dyDescent="0.2">
      <c r="A68" s="79" t="s">
        <v>11</v>
      </c>
      <c r="B68" s="150" t="s">
        <v>48</v>
      </c>
      <c r="C68" s="46" t="s">
        <v>165</v>
      </c>
      <c r="D68" t="s">
        <v>163</v>
      </c>
      <c r="E68" s="47" t="s">
        <v>193</v>
      </c>
      <c r="F68" s="47" t="s">
        <v>196</v>
      </c>
      <c r="G68" t="s">
        <v>194</v>
      </c>
      <c r="H68" s="47" t="s">
        <v>164</v>
      </c>
      <c r="I68" s="47" t="s">
        <v>193</v>
      </c>
      <c r="J68" s="47" t="s">
        <v>193</v>
      </c>
      <c r="K68" t="s">
        <v>215</v>
      </c>
      <c r="L68" s="136">
        <v>6</v>
      </c>
      <c r="M68" s="212" t="s">
        <v>215</v>
      </c>
      <c r="N68" t="s">
        <v>197</v>
      </c>
      <c r="O68" t="s">
        <v>198</v>
      </c>
      <c r="P68" t="s">
        <v>199</v>
      </c>
    </row>
    <row r="69" spans="1:16" x14ac:dyDescent="0.2">
      <c r="A69" s="79" t="s">
        <v>11</v>
      </c>
      <c r="B69" s="150" t="s">
        <v>48</v>
      </c>
      <c r="C69" s="46" t="s">
        <v>44</v>
      </c>
      <c r="D69" t="s">
        <v>45</v>
      </c>
      <c r="E69" s="47" t="s">
        <v>193</v>
      </c>
      <c r="F69" s="47" t="s">
        <v>193</v>
      </c>
      <c r="G69" t="s">
        <v>35</v>
      </c>
      <c r="H69" s="47" t="s">
        <v>157</v>
      </c>
      <c r="I69" s="47" t="s">
        <v>193</v>
      </c>
      <c r="J69" s="47" t="s">
        <v>193</v>
      </c>
      <c r="K69" t="s">
        <v>215</v>
      </c>
      <c r="L69" s="136">
        <v>24</v>
      </c>
      <c r="M69" s="212" t="s">
        <v>215</v>
      </c>
      <c r="N69" t="s">
        <v>197</v>
      </c>
      <c r="O69" t="s">
        <v>198</v>
      </c>
      <c r="P69" t="s">
        <v>199</v>
      </c>
    </row>
    <row r="70" spans="1:16" x14ac:dyDescent="0.2">
      <c r="A70" s="79" t="s">
        <v>11</v>
      </c>
      <c r="B70" s="150" t="s">
        <v>48</v>
      </c>
      <c r="C70" s="46" t="s">
        <v>161</v>
      </c>
      <c r="D70" t="s">
        <v>162</v>
      </c>
      <c r="E70" s="47" t="s">
        <v>193</v>
      </c>
      <c r="F70" s="47" t="s">
        <v>196</v>
      </c>
      <c r="G70" t="s">
        <v>32</v>
      </c>
      <c r="H70" s="47" t="s">
        <v>159</v>
      </c>
      <c r="I70" s="47" t="s">
        <v>196</v>
      </c>
      <c r="J70" s="47" t="s">
        <v>196</v>
      </c>
      <c r="K70" t="s">
        <v>215</v>
      </c>
      <c r="L70" s="136">
        <v>18</v>
      </c>
      <c r="M70" s="212" t="s">
        <v>215</v>
      </c>
      <c r="N70" t="s">
        <v>200</v>
      </c>
      <c r="O70" t="s">
        <v>199</v>
      </c>
      <c r="P70" t="s">
        <v>199</v>
      </c>
    </row>
    <row r="71" spans="1:16" x14ac:dyDescent="0.2">
      <c r="A71" s="140" t="s">
        <v>372</v>
      </c>
      <c r="B71" s="150" t="s">
        <v>48</v>
      </c>
      <c r="C71" s="46" t="s">
        <v>46</v>
      </c>
      <c r="D71" t="s">
        <v>47</v>
      </c>
      <c r="E71" s="47" t="s">
        <v>193</v>
      </c>
      <c r="F71" s="47" t="s">
        <v>193</v>
      </c>
      <c r="G71" t="s">
        <v>32</v>
      </c>
      <c r="H71" s="47" t="s">
        <v>160</v>
      </c>
      <c r="I71" s="47" t="s">
        <v>196</v>
      </c>
      <c r="J71" s="47" t="s">
        <v>196</v>
      </c>
      <c r="K71" t="s">
        <v>215</v>
      </c>
      <c r="L71" s="136">
        <v>14</v>
      </c>
      <c r="M71" s="212" t="s">
        <v>215</v>
      </c>
      <c r="N71" t="s">
        <v>200</v>
      </c>
      <c r="O71" t="s">
        <v>199</v>
      </c>
      <c r="P71" t="s">
        <v>199</v>
      </c>
    </row>
    <row r="72" spans="1:16" x14ac:dyDescent="0.2">
      <c r="A72" s="140" t="s">
        <v>371</v>
      </c>
      <c r="B72" s="150" t="s">
        <v>271</v>
      </c>
      <c r="C72" s="46" t="s">
        <v>130</v>
      </c>
      <c r="D72" t="s">
        <v>131</v>
      </c>
      <c r="E72" s="47" t="s">
        <v>193</v>
      </c>
      <c r="F72" s="47" t="s">
        <v>193</v>
      </c>
      <c r="G72" t="s">
        <v>32</v>
      </c>
      <c r="H72" s="47" t="s">
        <v>159</v>
      </c>
      <c r="I72" s="47" t="s">
        <v>196</v>
      </c>
      <c r="J72" s="47" t="s">
        <v>196</v>
      </c>
      <c r="K72" t="s">
        <v>201</v>
      </c>
      <c r="L72" s="136">
        <v>14</v>
      </c>
      <c r="M72" s="212" t="s">
        <v>468</v>
      </c>
      <c r="N72" t="s">
        <v>200</v>
      </c>
      <c r="O72" t="s">
        <v>199</v>
      </c>
      <c r="P72" t="s">
        <v>199</v>
      </c>
    </row>
    <row r="73" spans="1:16" x14ac:dyDescent="0.2">
      <c r="A73" s="79" t="s">
        <v>21</v>
      </c>
      <c r="B73" s="73" t="s">
        <v>295</v>
      </c>
      <c r="C73" s="46" t="s">
        <v>168</v>
      </c>
      <c r="D73" t="s">
        <v>169</v>
      </c>
      <c r="E73" s="47" t="s">
        <v>193</v>
      </c>
      <c r="F73" s="47" t="s">
        <v>196</v>
      </c>
      <c r="G73" t="s">
        <v>194</v>
      </c>
      <c r="H73" s="47" t="s">
        <v>164</v>
      </c>
      <c r="I73" s="47" t="s">
        <v>193</v>
      </c>
      <c r="J73" s="47" t="s">
        <v>193</v>
      </c>
      <c r="K73" t="s">
        <v>225</v>
      </c>
      <c r="L73" s="136">
        <v>6</v>
      </c>
      <c r="M73" s="212" t="s">
        <v>459</v>
      </c>
      <c r="N73" t="s">
        <v>197</v>
      </c>
      <c r="O73" t="s">
        <v>198</v>
      </c>
      <c r="P73" t="s">
        <v>198</v>
      </c>
    </row>
    <row r="74" spans="1:16" x14ac:dyDescent="0.2">
      <c r="A74" s="79" t="s">
        <v>21</v>
      </c>
      <c r="B74" s="73" t="s">
        <v>295</v>
      </c>
      <c r="C74" s="46" t="s">
        <v>112</v>
      </c>
      <c r="D74" t="s">
        <v>113</v>
      </c>
      <c r="E74" s="47" t="s">
        <v>193</v>
      </c>
      <c r="F74" s="47" t="s">
        <v>193</v>
      </c>
      <c r="G74" t="s">
        <v>32</v>
      </c>
      <c r="H74" s="47" t="s">
        <v>160</v>
      </c>
      <c r="I74" s="47" t="s">
        <v>196</v>
      </c>
      <c r="J74" s="47" t="s">
        <v>196</v>
      </c>
      <c r="K74" t="s">
        <v>225</v>
      </c>
      <c r="L74" s="136">
        <v>14</v>
      </c>
      <c r="M74" s="212" t="s">
        <v>459</v>
      </c>
      <c r="N74" t="s">
        <v>204</v>
      </c>
      <c r="O74" t="s">
        <v>199</v>
      </c>
      <c r="P74" t="s">
        <v>218</v>
      </c>
    </row>
    <row r="75" spans="1:16" x14ac:dyDescent="0.2">
      <c r="A75" s="149" t="s">
        <v>22</v>
      </c>
      <c r="B75" s="150" t="s">
        <v>352</v>
      </c>
      <c r="C75" s="46" t="s">
        <v>268</v>
      </c>
      <c r="D75" t="s">
        <v>269</v>
      </c>
      <c r="E75" s="69" t="s">
        <v>193</v>
      </c>
      <c r="F75" s="69" t="s">
        <v>193</v>
      </c>
      <c r="H75" s="47" t="s">
        <v>159</v>
      </c>
      <c r="I75" s="47" t="s">
        <v>196</v>
      </c>
      <c r="J75" s="47" t="s">
        <v>196</v>
      </c>
      <c r="K75" t="s">
        <v>392</v>
      </c>
      <c r="L75" s="136">
        <v>18</v>
      </c>
      <c r="M75" s="212" t="s">
        <v>392</v>
      </c>
      <c r="N75" t="s">
        <v>200</v>
      </c>
      <c r="O75" t="s">
        <v>199</v>
      </c>
      <c r="P75" t="s">
        <v>199</v>
      </c>
    </row>
    <row r="76" spans="1:16" x14ac:dyDescent="0.2">
      <c r="A76" s="79" t="s">
        <v>1</v>
      </c>
      <c r="B76" s="73" t="s">
        <v>272</v>
      </c>
      <c r="C76" s="46" t="s">
        <v>95</v>
      </c>
      <c r="D76" t="s">
        <v>96</v>
      </c>
      <c r="E76" s="47" t="s">
        <v>193</v>
      </c>
      <c r="F76" s="47" t="s">
        <v>193</v>
      </c>
      <c r="G76" t="s">
        <v>35</v>
      </c>
      <c r="H76" s="47" t="s">
        <v>159</v>
      </c>
      <c r="I76" s="47" t="s">
        <v>193</v>
      </c>
      <c r="J76" s="47" t="s">
        <v>193</v>
      </c>
      <c r="K76" t="s">
        <v>202</v>
      </c>
      <c r="L76" s="136">
        <v>24</v>
      </c>
      <c r="M76" s="212" t="s">
        <v>202</v>
      </c>
      <c r="N76" t="s">
        <v>197</v>
      </c>
      <c r="O76" t="s">
        <v>198</v>
      </c>
      <c r="P76" t="s">
        <v>199</v>
      </c>
    </row>
    <row r="77" spans="1:16" x14ac:dyDescent="0.2">
      <c r="A77" s="140" t="s">
        <v>368</v>
      </c>
      <c r="B77" s="73" t="s">
        <v>272</v>
      </c>
      <c r="C77" s="46">
        <v>4264331</v>
      </c>
      <c r="D77" t="s">
        <v>353</v>
      </c>
      <c r="E77" s="69" t="s">
        <v>196</v>
      </c>
      <c r="F77" s="69" t="s">
        <v>196</v>
      </c>
      <c r="G77" s="69" t="s">
        <v>378</v>
      </c>
      <c r="H77" s="69" t="s">
        <v>378</v>
      </c>
      <c r="I77" s="47" t="s">
        <v>196</v>
      </c>
      <c r="J77" s="47" t="s">
        <v>196</v>
      </c>
      <c r="K77" t="s">
        <v>202</v>
      </c>
      <c r="L77" s="136">
        <v>14</v>
      </c>
      <c r="M77" s="212" t="s">
        <v>202</v>
      </c>
      <c r="N77" t="s">
        <v>200</v>
      </c>
      <c r="O77" s="138" t="s">
        <v>453</v>
      </c>
      <c r="P77" s="138" t="s">
        <v>453</v>
      </c>
    </row>
    <row r="78" spans="1:16" x14ac:dyDescent="0.2">
      <c r="A78" s="149" t="s">
        <v>369</v>
      </c>
      <c r="B78" s="73" t="s">
        <v>272</v>
      </c>
      <c r="C78" s="46" t="s">
        <v>354</v>
      </c>
      <c r="D78" t="s">
        <v>355</v>
      </c>
      <c r="E78" s="69" t="s">
        <v>196</v>
      </c>
      <c r="F78" s="69" t="s">
        <v>196</v>
      </c>
      <c r="G78" s="69" t="s">
        <v>378</v>
      </c>
      <c r="H78" s="69" t="s">
        <v>378</v>
      </c>
      <c r="I78" s="47" t="s">
        <v>196</v>
      </c>
      <c r="J78" s="47" t="s">
        <v>196</v>
      </c>
      <c r="K78" t="s">
        <v>202</v>
      </c>
      <c r="L78" s="136">
        <v>14</v>
      </c>
      <c r="M78" s="212" t="s">
        <v>202</v>
      </c>
      <c r="N78" t="s">
        <v>200</v>
      </c>
      <c r="O78" s="138" t="s">
        <v>450</v>
      </c>
      <c r="P78" s="138" t="s">
        <v>450</v>
      </c>
    </row>
    <row r="79" spans="1:16" x14ac:dyDescent="0.2">
      <c r="A79" s="79" t="s">
        <v>6</v>
      </c>
      <c r="B79" s="150" t="s">
        <v>280</v>
      </c>
      <c r="C79" s="46" t="s">
        <v>99</v>
      </c>
      <c r="D79" t="s">
        <v>100</v>
      </c>
      <c r="E79" s="47" t="s">
        <v>193</v>
      </c>
      <c r="F79" s="47" t="s">
        <v>193</v>
      </c>
      <c r="G79" t="s">
        <v>32</v>
      </c>
      <c r="H79" s="47" t="s">
        <v>159</v>
      </c>
      <c r="I79" s="47" t="s">
        <v>196</v>
      </c>
      <c r="J79" s="47" t="s">
        <v>196</v>
      </c>
      <c r="K79" t="s">
        <v>210</v>
      </c>
      <c r="L79" s="136">
        <v>18</v>
      </c>
      <c r="M79" s="212" t="s">
        <v>210</v>
      </c>
      <c r="N79" t="s">
        <v>200</v>
      </c>
      <c r="O79" t="s">
        <v>198</v>
      </c>
      <c r="P79" t="s">
        <v>199</v>
      </c>
    </row>
    <row r="80" spans="1:16" x14ac:dyDescent="0.2">
      <c r="A80" s="149" t="s">
        <v>370</v>
      </c>
      <c r="B80" s="150" t="s">
        <v>361</v>
      </c>
      <c r="C80" s="46" t="s">
        <v>359</v>
      </c>
      <c r="D80" t="s">
        <v>360</v>
      </c>
      <c r="E80" s="69" t="s">
        <v>196</v>
      </c>
      <c r="F80" s="69" t="s">
        <v>196</v>
      </c>
      <c r="G80" s="69" t="s">
        <v>378</v>
      </c>
      <c r="H80" s="69" t="s">
        <v>378</v>
      </c>
      <c r="I80" s="47" t="s">
        <v>196</v>
      </c>
      <c r="J80" s="47" t="s">
        <v>196</v>
      </c>
      <c r="K80" s="138" t="s">
        <v>394</v>
      </c>
      <c r="L80" s="136">
        <v>18</v>
      </c>
      <c r="M80" s="212" t="s">
        <v>498</v>
      </c>
      <c r="N80" t="s">
        <v>200</v>
      </c>
    </row>
    <row r="81" spans="1:16" x14ac:dyDescent="0.2">
      <c r="A81" s="79" t="s">
        <v>80</v>
      </c>
      <c r="B81" s="73" t="s">
        <v>290</v>
      </c>
      <c r="C81" s="46" t="s">
        <v>81</v>
      </c>
      <c r="D81" t="s">
        <v>82</v>
      </c>
      <c r="E81" s="47" t="s">
        <v>193</v>
      </c>
      <c r="F81" s="47" t="s">
        <v>193</v>
      </c>
      <c r="G81" t="s">
        <v>35</v>
      </c>
      <c r="H81" s="47" t="s">
        <v>159</v>
      </c>
      <c r="I81" s="47" t="s">
        <v>196</v>
      </c>
      <c r="J81" s="47" t="s">
        <v>196</v>
      </c>
      <c r="K81" t="s">
        <v>228</v>
      </c>
      <c r="L81" s="136">
        <v>24</v>
      </c>
      <c r="M81" s="212" t="s">
        <v>228</v>
      </c>
      <c r="N81" t="s">
        <v>197</v>
      </c>
      <c r="O81" t="s">
        <v>198</v>
      </c>
      <c r="P81" t="s">
        <v>199</v>
      </c>
    </row>
    <row r="82" spans="1:16" x14ac:dyDescent="0.2">
      <c r="A82" s="79" t="s">
        <v>80</v>
      </c>
      <c r="B82" s="73" t="s">
        <v>290</v>
      </c>
      <c r="C82" s="46" t="s">
        <v>83</v>
      </c>
      <c r="D82" t="s">
        <v>184</v>
      </c>
      <c r="E82" s="47" t="s">
        <v>193</v>
      </c>
      <c r="F82" s="47" t="s">
        <v>193</v>
      </c>
      <c r="G82" t="s">
        <v>194</v>
      </c>
      <c r="H82" s="47" t="s">
        <v>159</v>
      </c>
      <c r="I82" s="47" t="s">
        <v>193</v>
      </c>
      <c r="J82" s="47" t="s">
        <v>193</v>
      </c>
      <c r="K82" t="s">
        <v>228</v>
      </c>
      <c r="L82" s="136">
        <v>6</v>
      </c>
      <c r="M82" s="212" t="s">
        <v>228</v>
      </c>
      <c r="N82" t="s">
        <v>197</v>
      </c>
      <c r="O82" t="s">
        <v>198</v>
      </c>
      <c r="P82" t="s">
        <v>199</v>
      </c>
    </row>
    <row r="83" spans="1:16" x14ac:dyDescent="0.2">
      <c r="A83" s="79" t="s">
        <v>80</v>
      </c>
      <c r="B83" s="73" t="s">
        <v>290</v>
      </c>
      <c r="C83" s="46" t="s">
        <v>85</v>
      </c>
      <c r="D83" t="s">
        <v>86</v>
      </c>
      <c r="E83" s="47" t="s">
        <v>193</v>
      </c>
      <c r="F83" s="47" t="s">
        <v>193</v>
      </c>
      <c r="G83" t="s">
        <v>31</v>
      </c>
      <c r="H83" s="47" t="s">
        <v>157</v>
      </c>
      <c r="I83" s="47" t="s">
        <v>193</v>
      </c>
      <c r="J83" s="47" t="s">
        <v>193</v>
      </c>
      <c r="K83" t="s">
        <v>228</v>
      </c>
      <c r="L83" s="136">
        <v>24</v>
      </c>
      <c r="M83" s="212" t="s">
        <v>228</v>
      </c>
      <c r="N83" t="s">
        <v>197</v>
      </c>
      <c r="O83" t="s">
        <v>198</v>
      </c>
      <c r="P83" t="s">
        <v>199</v>
      </c>
    </row>
    <row r="84" spans="1:16" x14ac:dyDescent="0.2">
      <c r="A84" s="79" t="s">
        <v>80</v>
      </c>
      <c r="B84" s="73" t="s">
        <v>290</v>
      </c>
      <c r="C84" s="46" t="s">
        <v>87</v>
      </c>
      <c r="D84" t="s">
        <v>88</v>
      </c>
      <c r="E84" s="47" t="s">
        <v>193</v>
      </c>
      <c r="F84" s="47" t="s">
        <v>193</v>
      </c>
      <c r="G84" t="s">
        <v>32</v>
      </c>
      <c r="H84" s="47" t="s">
        <v>160</v>
      </c>
      <c r="I84" s="47" t="s">
        <v>196</v>
      </c>
      <c r="J84" s="47" t="s">
        <v>196</v>
      </c>
      <c r="K84" t="s">
        <v>228</v>
      </c>
      <c r="L84" s="136">
        <v>18</v>
      </c>
      <c r="M84" s="212" t="s">
        <v>228</v>
      </c>
      <c r="N84" t="s">
        <v>200</v>
      </c>
      <c r="O84" s="138" t="s">
        <v>450</v>
      </c>
      <c r="P84" s="138" t="s">
        <v>450</v>
      </c>
    </row>
    <row r="85" spans="1:16" x14ac:dyDescent="0.2">
      <c r="A85" s="140" t="s">
        <v>368</v>
      </c>
      <c r="B85" s="73" t="s">
        <v>290</v>
      </c>
      <c r="C85" s="46" t="s">
        <v>362</v>
      </c>
      <c r="D85" t="s">
        <v>363</v>
      </c>
      <c r="E85" s="69" t="s">
        <v>196</v>
      </c>
      <c r="F85" s="69" t="s">
        <v>196</v>
      </c>
      <c r="G85" s="69" t="s">
        <v>378</v>
      </c>
      <c r="H85" s="69" t="s">
        <v>378</v>
      </c>
      <c r="I85" s="47" t="s">
        <v>196</v>
      </c>
      <c r="J85" s="47" t="s">
        <v>196</v>
      </c>
      <c r="K85" t="s">
        <v>228</v>
      </c>
      <c r="L85" s="136">
        <v>12</v>
      </c>
      <c r="M85" s="212" t="s">
        <v>228</v>
      </c>
      <c r="N85" t="s">
        <v>200</v>
      </c>
      <c r="O85" s="138" t="s">
        <v>450</v>
      </c>
      <c r="P85" s="138" t="s">
        <v>450</v>
      </c>
    </row>
    <row r="86" spans="1:16" x14ac:dyDescent="0.2">
      <c r="A86" s="79" t="s">
        <v>116</v>
      </c>
      <c r="B86" s="150" t="s">
        <v>277</v>
      </c>
      <c r="C86" s="46" t="s">
        <v>117</v>
      </c>
      <c r="D86" t="s">
        <v>118</v>
      </c>
      <c r="E86" s="47" t="s">
        <v>193</v>
      </c>
      <c r="F86" s="47" t="s">
        <v>193</v>
      </c>
      <c r="G86" t="s">
        <v>194</v>
      </c>
      <c r="H86" s="47" t="s">
        <v>159</v>
      </c>
      <c r="I86" s="47" t="s">
        <v>193</v>
      </c>
      <c r="J86" s="47" t="s">
        <v>193</v>
      </c>
      <c r="K86" t="s">
        <v>208</v>
      </c>
      <c r="L86" s="136">
        <v>6</v>
      </c>
      <c r="M86" s="212" t="s">
        <v>208</v>
      </c>
      <c r="N86" t="s">
        <v>197</v>
      </c>
      <c r="O86" t="s">
        <v>198</v>
      </c>
      <c r="P86" s="138" t="s">
        <v>199</v>
      </c>
    </row>
    <row r="87" spans="1:16" x14ac:dyDescent="0.2">
      <c r="A87" s="79" t="s">
        <v>116</v>
      </c>
      <c r="B87" s="150" t="s">
        <v>277</v>
      </c>
      <c r="C87" s="46" t="s">
        <v>119</v>
      </c>
      <c r="D87" t="s">
        <v>120</v>
      </c>
      <c r="E87" s="47" t="s">
        <v>193</v>
      </c>
      <c r="F87" s="47" t="s">
        <v>193</v>
      </c>
      <c r="G87" t="s">
        <v>32</v>
      </c>
      <c r="H87" s="47" t="s">
        <v>159</v>
      </c>
      <c r="I87" s="47" t="s">
        <v>196</v>
      </c>
      <c r="J87" s="47" t="s">
        <v>196</v>
      </c>
      <c r="K87" t="s">
        <v>208</v>
      </c>
      <c r="L87" s="136">
        <v>18</v>
      </c>
      <c r="M87" s="212" t="s">
        <v>208</v>
      </c>
      <c r="N87" t="s">
        <v>204</v>
      </c>
      <c r="O87" s="138" t="s">
        <v>199</v>
      </c>
      <c r="P87" s="138" t="s">
        <v>199</v>
      </c>
    </row>
    <row r="88" spans="1:16" x14ac:dyDescent="0.2">
      <c r="A88" s="79" t="s">
        <v>17</v>
      </c>
      <c r="B88" s="73" t="s">
        <v>296</v>
      </c>
      <c r="C88" s="46" t="s">
        <v>71</v>
      </c>
      <c r="D88" t="s">
        <v>72</v>
      </c>
      <c r="E88" s="47" t="s">
        <v>193</v>
      </c>
      <c r="F88" s="47" t="s">
        <v>193</v>
      </c>
      <c r="G88" t="s">
        <v>31</v>
      </c>
      <c r="H88" s="47" t="s">
        <v>157</v>
      </c>
      <c r="I88" s="47" t="s">
        <v>193</v>
      </c>
      <c r="J88" s="47" t="s">
        <v>193</v>
      </c>
      <c r="K88" t="s">
        <v>222</v>
      </c>
      <c r="L88" s="136">
        <v>24</v>
      </c>
      <c r="M88" s="212" t="s">
        <v>222</v>
      </c>
      <c r="N88" t="s">
        <v>197</v>
      </c>
      <c r="O88" t="s">
        <v>198</v>
      </c>
      <c r="P88" t="s">
        <v>199</v>
      </c>
    </row>
    <row r="89" spans="1:16" x14ac:dyDescent="0.2">
      <c r="A89" s="79" t="s">
        <v>17</v>
      </c>
      <c r="B89" s="73" t="s">
        <v>296</v>
      </c>
      <c r="C89" s="46" t="s">
        <v>73</v>
      </c>
      <c r="D89" t="s">
        <v>74</v>
      </c>
      <c r="E89" s="47" t="s">
        <v>193</v>
      </c>
      <c r="F89" s="47" t="s">
        <v>193</v>
      </c>
      <c r="G89" t="s">
        <v>32</v>
      </c>
      <c r="H89" s="47" t="s">
        <v>158</v>
      </c>
      <c r="I89" s="47" t="s">
        <v>196</v>
      </c>
      <c r="J89" s="47" t="s">
        <v>196</v>
      </c>
      <c r="K89" t="s">
        <v>222</v>
      </c>
      <c r="L89" s="136">
        <v>18</v>
      </c>
      <c r="M89" s="212" t="s">
        <v>222</v>
      </c>
      <c r="N89" t="s">
        <v>200</v>
      </c>
      <c r="O89" t="s">
        <v>199</v>
      </c>
      <c r="P89" t="s">
        <v>199</v>
      </c>
    </row>
    <row r="90" spans="1:16" x14ac:dyDescent="0.2">
      <c r="A90" s="149" t="s">
        <v>369</v>
      </c>
      <c r="B90" s="73" t="s">
        <v>296</v>
      </c>
      <c r="C90" s="46" t="s">
        <v>364</v>
      </c>
      <c r="D90" t="s">
        <v>365</v>
      </c>
      <c r="E90" s="69" t="s">
        <v>196</v>
      </c>
      <c r="F90" s="69" t="s">
        <v>196</v>
      </c>
      <c r="G90" s="69" t="s">
        <v>378</v>
      </c>
      <c r="H90" s="69" t="s">
        <v>378</v>
      </c>
      <c r="I90" s="47" t="s">
        <v>196</v>
      </c>
      <c r="J90" s="47" t="s">
        <v>196</v>
      </c>
      <c r="K90" t="s">
        <v>222</v>
      </c>
      <c r="L90" s="136">
        <v>14</v>
      </c>
      <c r="M90" s="212" t="s">
        <v>464</v>
      </c>
      <c r="N90" t="s">
        <v>200</v>
      </c>
      <c r="O90" s="138" t="s">
        <v>198</v>
      </c>
      <c r="P90" s="138" t="s">
        <v>450</v>
      </c>
    </row>
    <row r="91" spans="1:16" x14ac:dyDescent="0.2">
      <c r="A91" s="79" t="s">
        <v>14</v>
      </c>
      <c r="B91" s="150" t="s">
        <v>296</v>
      </c>
      <c r="C91" s="46" t="s">
        <v>170</v>
      </c>
      <c r="D91" t="s">
        <v>171</v>
      </c>
      <c r="E91" s="47" t="s">
        <v>193</v>
      </c>
      <c r="F91" s="47" t="s">
        <v>196</v>
      </c>
      <c r="G91" t="s">
        <v>194</v>
      </c>
      <c r="H91" s="47" t="s">
        <v>164</v>
      </c>
      <c r="I91" s="47" t="s">
        <v>193</v>
      </c>
      <c r="J91" s="47" t="s">
        <v>193</v>
      </c>
      <c r="K91" t="s">
        <v>222</v>
      </c>
      <c r="L91" s="136">
        <v>6</v>
      </c>
      <c r="M91" s="213" t="s">
        <v>465</v>
      </c>
      <c r="N91" t="s">
        <v>197</v>
      </c>
      <c r="O91" t="s">
        <v>198</v>
      </c>
      <c r="P91" t="s">
        <v>199</v>
      </c>
    </row>
    <row r="92" spans="1:16" x14ac:dyDescent="0.2">
      <c r="A92" s="140" t="s">
        <v>368</v>
      </c>
      <c r="B92" s="73" t="s">
        <v>296</v>
      </c>
      <c r="C92" s="46" t="s">
        <v>366</v>
      </c>
      <c r="D92" t="s">
        <v>367</v>
      </c>
      <c r="E92" s="69" t="s">
        <v>196</v>
      </c>
      <c r="F92" s="69" t="s">
        <v>196</v>
      </c>
      <c r="G92" s="69" t="s">
        <v>378</v>
      </c>
      <c r="H92" s="69" t="s">
        <v>378</v>
      </c>
      <c r="I92" s="47" t="s">
        <v>196</v>
      </c>
      <c r="J92" s="47" t="s">
        <v>196</v>
      </c>
      <c r="K92" t="s">
        <v>222</v>
      </c>
      <c r="L92" s="136">
        <v>12</v>
      </c>
      <c r="M92" s="213" t="s">
        <v>465</v>
      </c>
      <c r="N92" t="s">
        <v>200</v>
      </c>
      <c r="O92" s="138" t="s">
        <v>198</v>
      </c>
      <c r="P92" s="138" t="s">
        <v>218</v>
      </c>
    </row>
    <row r="93" spans="1:16" x14ac:dyDescent="0.2">
      <c r="A93" s="79" t="s">
        <v>20</v>
      </c>
      <c r="B93" s="73" t="s">
        <v>294</v>
      </c>
      <c r="C93" s="46" t="s">
        <v>132</v>
      </c>
      <c r="D93" t="s">
        <v>133</v>
      </c>
      <c r="E93" s="47" t="s">
        <v>193</v>
      </c>
      <c r="F93" s="47" t="s">
        <v>193</v>
      </c>
      <c r="G93" t="s">
        <v>31</v>
      </c>
      <c r="H93" s="47" t="s">
        <v>157</v>
      </c>
      <c r="I93" s="47" t="s">
        <v>193</v>
      </c>
      <c r="J93" s="47" t="s">
        <v>193</v>
      </c>
      <c r="K93" t="s">
        <v>224</v>
      </c>
      <c r="L93" s="136">
        <v>24</v>
      </c>
      <c r="M93" s="212" t="s">
        <v>463</v>
      </c>
      <c r="N93" t="s">
        <v>197</v>
      </c>
      <c r="O93" t="s">
        <v>198</v>
      </c>
      <c r="P93" t="s">
        <v>199</v>
      </c>
    </row>
    <row r="94" spans="1:16" x14ac:dyDescent="0.2">
      <c r="A94" s="79" t="s">
        <v>20</v>
      </c>
      <c r="B94" s="73" t="s">
        <v>294</v>
      </c>
      <c r="C94" s="46" t="s">
        <v>176</v>
      </c>
      <c r="D94" t="s">
        <v>177</v>
      </c>
      <c r="E94" s="47" t="s">
        <v>193</v>
      </c>
      <c r="F94" s="47" t="s">
        <v>196</v>
      </c>
      <c r="G94" t="s">
        <v>32</v>
      </c>
      <c r="H94" s="47" t="s">
        <v>159</v>
      </c>
      <c r="I94" s="47" t="s">
        <v>196</v>
      </c>
      <c r="J94" s="47" t="s">
        <v>196</v>
      </c>
      <c r="K94" t="s">
        <v>224</v>
      </c>
      <c r="L94" s="136">
        <v>18</v>
      </c>
      <c r="M94" s="212" t="s">
        <v>463</v>
      </c>
      <c r="N94" t="s">
        <v>197</v>
      </c>
      <c r="O94" t="s">
        <v>198</v>
      </c>
      <c r="P94" t="s">
        <v>199</v>
      </c>
    </row>
    <row r="95" spans="1:16" x14ac:dyDescent="0.2">
      <c r="A95" s="79" t="s">
        <v>20</v>
      </c>
      <c r="B95" s="73" t="s">
        <v>294</v>
      </c>
      <c r="C95" s="46" t="s">
        <v>134</v>
      </c>
      <c r="D95" t="s">
        <v>183</v>
      </c>
      <c r="E95" s="47" t="s">
        <v>193</v>
      </c>
      <c r="F95" s="47" t="s">
        <v>193</v>
      </c>
      <c r="G95" t="s">
        <v>194</v>
      </c>
      <c r="H95" s="47" t="s">
        <v>159</v>
      </c>
      <c r="I95" s="47" t="s">
        <v>193</v>
      </c>
      <c r="J95" s="47" t="s">
        <v>193</v>
      </c>
      <c r="K95" t="s">
        <v>224</v>
      </c>
      <c r="L95" s="136">
        <v>6</v>
      </c>
      <c r="M95" s="212" t="s">
        <v>463</v>
      </c>
      <c r="N95" t="s">
        <v>197</v>
      </c>
      <c r="O95" t="s">
        <v>198</v>
      </c>
      <c r="P95" t="s">
        <v>198</v>
      </c>
    </row>
    <row r="96" spans="1:16" x14ac:dyDescent="0.2">
      <c r="A96" s="79" t="s">
        <v>109</v>
      </c>
      <c r="B96" s="73" t="s">
        <v>292</v>
      </c>
      <c r="C96" s="46" t="s">
        <v>110</v>
      </c>
      <c r="D96" t="s">
        <v>111</v>
      </c>
      <c r="E96" s="47" t="s">
        <v>193</v>
      </c>
      <c r="F96" s="47" t="s">
        <v>193</v>
      </c>
      <c r="G96" t="s">
        <v>194</v>
      </c>
      <c r="H96" s="47" t="s">
        <v>164</v>
      </c>
      <c r="I96" s="47" t="s">
        <v>193</v>
      </c>
      <c r="J96" s="47" t="s">
        <v>193</v>
      </c>
      <c r="K96" t="s">
        <v>226</v>
      </c>
      <c r="L96" s="136">
        <v>6</v>
      </c>
      <c r="M96" s="212" t="s">
        <v>226</v>
      </c>
      <c r="N96" t="s">
        <v>197</v>
      </c>
      <c r="O96" t="s">
        <v>198</v>
      </c>
      <c r="P96" t="s">
        <v>199</v>
      </c>
    </row>
    <row r="97" spans="1:16" x14ac:dyDescent="0.2">
      <c r="A97" s="79" t="s">
        <v>24</v>
      </c>
      <c r="B97" s="73" t="s">
        <v>292</v>
      </c>
      <c r="C97" s="46" t="s">
        <v>155</v>
      </c>
      <c r="D97" t="s">
        <v>156</v>
      </c>
      <c r="E97" s="47" t="s">
        <v>193</v>
      </c>
      <c r="F97" s="47" t="s">
        <v>196</v>
      </c>
      <c r="G97" t="s">
        <v>35</v>
      </c>
      <c r="H97" s="47" t="s">
        <v>159</v>
      </c>
      <c r="I97" s="47" t="s">
        <v>193</v>
      </c>
      <c r="J97" s="47" t="s">
        <v>193</v>
      </c>
      <c r="K97" t="s">
        <v>226</v>
      </c>
      <c r="L97" s="136">
        <v>24</v>
      </c>
      <c r="M97" s="69" t="s">
        <v>466</v>
      </c>
      <c r="N97" t="s">
        <v>197</v>
      </c>
      <c r="O97" t="s">
        <v>198</v>
      </c>
      <c r="P97" t="s">
        <v>199</v>
      </c>
    </row>
    <row r="98" spans="1:16" x14ac:dyDescent="0.2">
      <c r="A98" s="79" t="s">
        <v>24</v>
      </c>
      <c r="B98" s="73" t="s">
        <v>292</v>
      </c>
      <c r="C98" s="46" t="s">
        <v>42</v>
      </c>
      <c r="D98" t="s">
        <v>43</v>
      </c>
      <c r="E98" s="47" t="s">
        <v>193</v>
      </c>
      <c r="F98" s="47" t="s">
        <v>193</v>
      </c>
      <c r="G98" t="s">
        <v>32</v>
      </c>
      <c r="H98" s="47" t="s">
        <v>159</v>
      </c>
      <c r="I98" s="47" t="s">
        <v>196</v>
      </c>
      <c r="J98" s="47" t="s">
        <v>196</v>
      </c>
      <c r="K98" t="s">
        <v>226</v>
      </c>
      <c r="L98" s="136">
        <v>18</v>
      </c>
      <c r="M98" s="69" t="s">
        <v>466</v>
      </c>
      <c r="N98" t="s">
        <v>200</v>
      </c>
      <c r="O98" t="s">
        <v>218</v>
      </c>
      <c r="P98" t="s">
        <v>218</v>
      </c>
    </row>
    <row r="99" spans="1:16" x14ac:dyDescent="0.2">
      <c r="A99" s="79" t="s">
        <v>7</v>
      </c>
      <c r="B99" s="150" t="s">
        <v>284</v>
      </c>
      <c r="C99" s="46" t="s">
        <v>89</v>
      </c>
      <c r="D99" t="s">
        <v>90</v>
      </c>
      <c r="E99" s="47" t="s">
        <v>193</v>
      </c>
      <c r="F99" s="47" t="s">
        <v>193</v>
      </c>
      <c r="G99" t="s">
        <v>194</v>
      </c>
      <c r="H99" s="47" t="s">
        <v>159</v>
      </c>
      <c r="I99" s="47" t="s">
        <v>193</v>
      </c>
      <c r="J99" s="47" t="s">
        <v>193</v>
      </c>
      <c r="K99" t="s">
        <v>214</v>
      </c>
      <c r="L99" s="136">
        <v>6</v>
      </c>
      <c r="M99" s="212" t="s">
        <v>462</v>
      </c>
      <c r="N99" t="s">
        <v>197</v>
      </c>
      <c r="O99" t="s">
        <v>198</v>
      </c>
      <c r="P99" t="s">
        <v>199</v>
      </c>
    </row>
    <row r="100" spans="1:16" x14ac:dyDescent="0.2">
      <c r="A100" s="79" t="s">
        <v>10</v>
      </c>
      <c r="B100" s="150" t="s">
        <v>286</v>
      </c>
      <c r="C100" s="46" t="s">
        <v>178</v>
      </c>
      <c r="D100" t="s">
        <v>179</v>
      </c>
      <c r="E100" s="47" t="s">
        <v>193</v>
      </c>
      <c r="F100" s="47" t="s">
        <v>196</v>
      </c>
      <c r="G100" t="s">
        <v>194</v>
      </c>
      <c r="H100" s="47" t="s">
        <v>159</v>
      </c>
      <c r="I100" s="47" t="s">
        <v>193</v>
      </c>
      <c r="J100" s="47" t="s">
        <v>193</v>
      </c>
      <c r="K100" t="s">
        <v>217</v>
      </c>
      <c r="L100" s="136">
        <v>6</v>
      </c>
      <c r="M100" s="212" t="s">
        <v>461</v>
      </c>
      <c r="N100" t="s">
        <v>197</v>
      </c>
      <c r="O100" t="s">
        <v>198</v>
      </c>
      <c r="P100" t="s">
        <v>218</v>
      </c>
    </row>
    <row r="101" spans="1:16" x14ac:dyDescent="0.2">
      <c r="A101" s="79" t="s">
        <v>10</v>
      </c>
      <c r="B101" s="150" t="s">
        <v>286</v>
      </c>
      <c r="C101" s="46" t="s">
        <v>144</v>
      </c>
      <c r="D101" t="s">
        <v>145</v>
      </c>
      <c r="E101" s="47" t="s">
        <v>193</v>
      </c>
      <c r="F101" s="47" t="s">
        <v>193</v>
      </c>
      <c r="G101" t="s">
        <v>32</v>
      </c>
      <c r="H101" s="47" t="s">
        <v>159</v>
      </c>
      <c r="I101" s="47" t="s">
        <v>196</v>
      </c>
      <c r="J101" s="47" t="s">
        <v>196</v>
      </c>
      <c r="K101" t="s">
        <v>217</v>
      </c>
      <c r="L101" s="136">
        <v>14</v>
      </c>
      <c r="M101" s="212" t="s">
        <v>461</v>
      </c>
      <c r="N101" t="s">
        <v>200</v>
      </c>
      <c r="O101" s="138" t="s">
        <v>218</v>
      </c>
      <c r="P101" t="s">
        <v>218</v>
      </c>
    </row>
    <row r="102" spans="1:16" s="79" customFormat="1" x14ac:dyDescent="0.2">
      <c r="B102" s="146"/>
      <c r="H102" s="146"/>
    </row>
    <row r="103" spans="1:16" s="79" customFormat="1" x14ac:dyDescent="0.2">
      <c r="B103" s="146"/>
      <c r="H103" s="146"/>
    </row>
    <row r="104" spans="1:16" s="79" customFormat="1" x14ac:dyDescent="0.2">
      <c r="B104" s="146"/>
      <c r="H104" s="146"/>
    </row>
    <row r="105" spans="1:16" s="79" customFormat="1" x14ac:dyDescent="0.2">
      <c r="B105" s="146"/>
      <c r="H105" s="146"/>
    </row>
    <row r="106" spans="1:16" s="79" customFormat="1" x14ac:dyDescent="0.2">
      <c r="B106" s="146"/>
      <c r="H106" s="146"/>
    </row>
    <row r="107" spans="1:16" s="79" customFormat="1" x14ac:dyDescent="0.2">
      <c r="B107" s="146"/>
      <c r="H107" s="146"/>
    </row>
    <row r="108" spans="1:16" s="79" customFormat="1" x14ac:dyDescent="0.2">
      <c r="B108" s="146"/>
      <c r="H108" s="146"/>
    </row>
    <row r="109" spans="1:16" s="79" customFormat="1" x14ac:dyDescent="0.2">
      <c r="B109" s="146"/>
      <c r="H109" s="146"/>
    </row>
    <row r="110" spans="1:16" s="79" customFormat="1" x14ac:dyDescent="0.2">
      <c r="B110" s="146"/>
      <c r="H110" s="146"/>
    </row>
    <row r="111" spans="1:16" s="79" customFormat="1" x14ac:dyDescent="0.2">
      <c r="B111" s="146"/>
      <c r="H111" s="146"/>
    </row>
    <row r="112" spans="1:16" s="79" customFormat="1" x14ac:dyDescent="0.2">
      <c r="B112" s="146"/>
      <c r="H112" s="146"/>
    </row>
    <row r="113" spans="2:8" s="79" customFormat="1" x14ac:dyDescent="0.2">
      <c r="B113" s="146"/>
      <c r="H113" s="146"/>
    </row>
    <row r="114" spans="2:8" s="79" customFormat="1" x14ac:dyDescent="0.2">
      <c r="B114" s="146"/>
      <c r="H114" s="146"/>
    </row>
    <row r="115" spans="2:8" s="79" customFormat="1" x14ac:dyDescent="0.2">
      <c r="B115" s="146"/>
      <c r="H115" s="146"/>
    </row>
    <row r="116" spans="2:8" s="79" customFormat="1" x14ac:dyDescent="0.2">
      <c r="B116" s="146"/>
      <c r="H116" s="146"/>
    </row>
    <row r="117" spans="2:8" s="79" customFormat="1" x14ac:dyDescent="0.2">
      <c r="B117" s="146"/>
      <c r="H117" s="146"/>
    </row>
    <row r="118" spans="2:8" s="79" customFormat="1" x14ac:dyDescent="0.2">
      <c r="B118" s="146"/>
      <c r="H118" s="146"/>
    </row>
    <row r="119" spans="2:8" s="79" customFormat="1" x14ac:dyDescent="0.2">
      <c r="B119" s="146"/>
      <c r="H119" s="146"/>
    </row>
    <row r="120" spans="2:8" s="79" customFormat="1" x14ac:dyDescent="0.2">
      <c r="B120" s="146"/>
      <c r="H120" s="146"/>
    </row>
    <row r="121" spans="2:8" s="79" customFormat="1" x14ac:dyDescent="0.2">
      <c r="B121" s="146"/>
      <c r="H121" s="146"/>
    </row>
    <row r="122" spans="2:8" s="79" customFormat="1" x14ac:dyDescent="0.2">
      <c r="B122" s="146"/>
      <c r="H122" s="146"/>
    </row>
    <row r="123" spans="2:8" s="79" customFormat="1" x14ac:dyDescent="0.2">
      <c r="B123" s="146"/>
      <c r="H123" s="146"/>
    </row>
    <row r="124" spans="2:8" s="79" customFormat="1" x14ac:dyDescent="0.2">
      <c r="B124" s="146"/>
      <c r="H124" s="146"/>
    </row>
    <row r="125" spans="2:8" s="79" customFormat="1" x14ac:dyDescent="0.2">
      <c r="B125" s="146"/>
      <c r="H125" s="146"/>
    </row>
    <row r="126" spans="2:8" s="79" customFormat="1" x14ac:dyDescent="0.2">
      <c r="B126" s="146"/>
      <c r="H126" s="146"/>
    </row>
    <row r="127" spans="2:8" s="79" customFormat="1" x14ac:dyDescent="0.2">
      <c r="B127" s="146"/>
      <c r="H127" s="146"/>
    </row>
    <row r="128" spans="2:8" s="79" customFormat="1" x14ac:dyDescent="0.2">
      <c r="B128" s="146"/>
      <c r="H128" s="146"/>
    </row>
    <row r="129" spans="2:8" s="79" customFormat="1" x14ac:dyDescent="0.2">
      <c r="B129" s="146"/>
      <c r="H129" s="146"/>
    </row>
    <row r="130" spans="2:8" s="79" customFormat="1" x14ac:dyDescent="0.2">
      <c r="B130" s="146"/>
      <c r="H130" s="146"/>
    </row>
    <row r="131" spans="2:8" s="79" customFormat="1" x14ac:dyDescent="0.2">
      <c r="B131" s="146"/>
      <c r="H131" s="146"/>
    </row>
    <row r="132" spans="2:8" s="79" customFormat="1" x14ac:dyDescent="0.2">
      <c r="B132" s="146"/>
      <c r="H132" s="146"/>
    </row>
    <row r="133" spans="2:8" s="79" customFormat="1" x14ac:dyDescent="0.2">
      <c r="B133" s="146"/>
      <c r="H133" s="146"/>
    </row>
    <row r="134" spans="2:8" s="79" customFormat="1" x14ac:dyDescent="0.2">
      <c r="B134" s="146"/>
      <c r="H134" s="146"/>
    </row>
    <row r="135" spans="2:8" s="79" customFormat="1" x14ac:dyDescent="0.2">
      <c r="B135" s="146"/>
      <c r="H135" s="146"/>
    </row>
    <row r="136" spans="2:8" s="79" customFormat="1" x14ac:dyDescent="0.2">
      <c r="B136" s="146"/>
      <c r="H136" s="146"/>
    </row>
    <row r="137" spans="2:8" s="79" customFormat="1" x14ac:dyDescent="0.2">
      <c r="B137" s="146"/>
      <c r="H137" s="146"/>
    </row>
    <row r="138" spans="2:8" s="79" customFormat="1" x14ac:dyDescent="0.2">
      <c r="B138" s="146"/>
      <c r="H138" s="146"/>
    </row>
    <row r="139" spans="2:8" s="79" customFormat="1" x14ac:dyDescent="0.2">
      <c r="B139" s="146"/>
      <c r="H139" s="146"/>
    </row>
    <row r="140" spans="2:8" s="79" customFormat="1" x14ac:dyDescent="0.2">
      <c r="B140" s="146"/>
      <c r="H140" s="146"/>
    </row>
    <row r="141" spans="2:8" s="79" customFormat="1" x14ac:dyDescent="0.2">
      <c r="B141" s="146"/>
      <c r="H141" s="146"/>
    </row>
    <row r="142" spans="2:8" s="79" customFormat="1" x14ac:dyDescent="0.2">
      <c r="B142" s="146"/>
      <c r="H142" s="146"/>
    </row>
    <row r="143" spans="2:8" s="79" customFormat="1" x14ac:dyDescent="0.2">
      <c r="B143" s="146"/>
      <c r="H143" s="146"/>
    </row>
    <row r="144" spans="2:8" s="79" customFormat="1" x14ac:dyDescent="0.2">
      <c r="B144" s="146"/>
      <c r="H144" s="146"/>
    </row>
    <row r="145" spans="2:8" s="79" customFormat="1" x14ac:dyDescent="0.2">
      <c r="B145" s="146"/>
      <c r="H145" s="146"/>
    </row>
    <row r="146" spans="2:8" s="79" customFormat="1" x14ac:dyDescent="0.2">
      <c r="B146" s="146"/>
      <c r="H146" s="146"/>
    </row>
    <row r="147" spans="2:8" s="79" customFormat="1" x14ac:dyDescent="0.2">
      <c r="B147" s="146"/>
      <c r="H147" s="146"/>
    </row>
    <row r="148" spans="2:8" s="79" customFormat="1" x14ac:dyDescent="0.2">
      <c r="B148" s="146"/>
      <c r="H148" s="146"/>
    </row>
    <row r="149" spans="2:8" s="79" customFormat="1" x14ac:dyDescent="0.2">
      <c r="B149" s="146"/>
      <c r="H149" s="146"/>
    </row>
    <row r="150" spans="2:8" s="79" customFormat="1" x14ac:dyDescent="0.2">
      <c r="B150" s="146"/>
      <c r="H150" s="146"/>
    </row>
    <row r="151" spans="2:8" s="79" customFormat="1" x14ac:dyDescent="0.2">
      <c r="B151" s="146"/>
      <c r="H151" s="146"/>
    </row>
    <row r="152" spans="2:8" s="79" customFormat="1" x14ac:dyDescent="0.2">
      <c r="B152" s="146"/>
      <c r="H152" s="146"/>
    </row>
    <row r="153" spans="2:8" s="79" customFormat="1" x14ac:dyDescent="0.2">
      <c r="B153" s="146"/>
      <c r="H153" s="146"/>
    </row>
    <row r="154" spans="2:8" s="79" customFormat="1" x14ac:dyDescent="0.2">
      <c r="B154" s="146"/>
      <c r="H154" s="146"/>
    </row>
    <row r="155" spans="2:8" s="79" customFormat="1" x14ac:dyDescent="0.2">
      <c r="B155" s="146"/>
      <c r="H155" s="146"/>
    </row>
    <row r="156" spans="2:8" s="79" customFormat="1" x14ac:dyDescent="0.2">
      <c r="B156" s="146"/>
      <c r="H156" s="146"/>
    </row>
    <row r="157" spans="2:8" s="79" customFormat="1" x14ac:dyDescent="0.2">
      <c r="B157" s="146"/>
      <c r="H157" s="146"/>
    </row>
    <row r="158" spans="2:8" s="79" customFormat="1" x14ac:dyDescent="0.2">
      <c r="B158" s="146"/>
      <c r="H158" s="146"/>
    </row>
  </sheetData>
  <autoFilter ref="A1:P1"/>
  <sortState ref="A2:AA124">
    <sortCondition ref="B2:B124"/>
  </sortState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xSplit="3" ySplit="1" topLeftCell="D8" activePane="bottomRight" state="frozen"/>
      <selection pane="topRight" activeCell="E1" sqref="E1"/>
      <selection pane="bottomLeft" activeCell="A2" sqref="A2"/>
      <selection pane="bottomRight" activeCell="E14" sqref="E14"/>
    </sheetView>
  </sheetViews>
  <sheetFormatPr defaultRowHeight="12.75" x14ac:dyDescent="0.2"/>
  <cols>
    <col min="1" max="1" width="9.140625" style="79"/>
    <col min="2" max="2" width="16.140625" style="79" bestFit="1" customWidth="1"/>
    <col min="3" max="3" width="45.42578125" style="79" customWidth="1"/>
    <col min="4" max="4" width="18.28515625" style="79" customWidth="1"/>
    <col min="5" max="5" width="13.42578125" style="79" customWidth="1"/>
    <col min="6" max="6" width="14.85546875" style="142" customWidth="1"/>
    <col min="7" max="7" width="19.28515625" style="79" customWidth="1"/>
    <col min="8" max="8" width="15.7109375" style="65" customWidth="1"/>
    <col min="9" max="9" width="14.5703125" style="79" customWidth="1"/>
    <col min="10" max="10" width="15.85546875" style="79" customWidth="1"/>
    <col min="11" max="16384" width="9.140625" style="79"/>
  </cols>
  <sheetData>
    <row r="1" spans="1:10" s="144" customFormat="1" ht="57.75" customHeight="1" thickBot="1" x14ac:dyDescent="0.25">
      <c r="A1" s="56" t="s">
        <v>277</v>
      </c>
      <c r="B1" s="143" t="s">
        <v>181</v>
      </c>
      <c r="C1" s="143" t="s">
        <v>182</v>
      </c>
      <c r="D1" s="56" t="s">
        <v>471</v>
      </c>
      <c r="E1" s="210" t="s">
        <v>486</v>
      </c>
      <c r="F1" s="210" t="s">
        <v>487</v>
      </c>
      <c r="G1" s="210" t="s">
        <v>488</v>
      </c>
      <c r="H1" s="210" t="s">
        <v>489</v>
      </c>
      <c r="I1" s="210" t="s">
        <v>490</v>
      </c>
      <c r="J1" s="210" t="s">
        <v>491</v>
      </c>
    </row>
    <row r="2" spans="1:10" x14ac:dyDescent="0.2">
      <c r="A2" s="140" t="s">
        <v>303</v>
      </c>
      <c r="B2" s="145" t="s">
        <v>301</v>
      </c>
      <c r="C2" s="79" t="s">
        <v>302</v>
      </c>
      <c r="D2" t="s">
        <v>452</v>
      </c>
      <c r="E2" s="142">
        <v>0</v>
      </c>
      <c r="F2" s="142">
        <v>76500</v>
      </c>
      <c r="G2" s="142">
        <v>0</v>
      </c>
      <c r="H2" s="142">
        <v>0</v>
      </c>
      <c r="I2" s="142">
        <v>0</v>
      </c>
      <c r="J2" s="211">
        <v>0</v>
      </c>
    </row>
    <row r="3" spans="1:10" x14ac:dyDescent="0.2">
      <c r="A3" s="140" t="s">
        <v>389</v>
      </c>
      <c r="B3" s="145" t="s">
        <v>299</v>
      </c>
      <c r="C3" s="79" t="s">
        <v>300</v>
      </c>
      <c r="D3" t="s">
        <v>452</v>
      </c>
      <c r="E3" s="142">
        <v>0</v>
      </c>
      <c r="F3" s="142">
        <v>78000</v>
      </c>
      <c r="G3" s="142">
        <v>0</v>
      </c>
      <c r="H3" s="142">
        <v>0</v>
      </c>
      <c r="I3" s="142">
        <v>0</v>
      </c>
      <c r="J3" s="211">
        <v>0</v>
      </c>
    </row>
    <row r="4" spans="1:10" x14ac:dyDescent="0.2">
      <c r="A4" s="140" t="s">
        <v>389</v>
      </c>
      <c r="B4" s="145" t="s">
        <v>137</v>
      </c>
      <c r="C4" s="79" t="s">
        <v>138</v>
      </c>
      <c r="D4" t="s">
        <v>451</v>
      </c>
      <c r="E4" s="142">
        <v>86500</v>
      </c>
      <c r="F4" s="142">
        <v>0</v>
      </c>
      <c r="G4" s="142">
        <v>0</v>
      </c>
      <c r="H4" s="142">
        <v>0</v>
      </c>
      <c r="I4" s="142">
        <v>0</v>
      </c>
      <c r="J4" s="211">
        <v>0</v>
      </c>
    </row>
    <row r="5" spans="1:10" x14ac:dyDescent="0.2">
      <c r="A5" s="140" t="s">
        <v>297</v>
      </c>
      <c r="B5" s="145" t="s">
        <v>308</v>
      </c>
      <c r="C5" s="79" t="s">
        <v>309</v>
      </c>
      <c r="D5" t="s">
        <v>451</v>
      </c>
      <c r="E5" s="142">
        <v>0</v>
      </c>
      <c r="F5" s="142">
        <v>56000</v>
      </c>
      <c r="G5" s="142">
        <v>0</v>
      </c>
      <c r="H5" s="142">
        <v>0</v>
      </c>
      <c r="I5" s="142">
        <v>5500</v>
      </c>
      <c r="J5" s="211">
        <v>0</v>
      </c>
    </row>
    <row r="6" spans="1:10" x14ac:dyDescent="0.2">
      <c r="A6" s="140" t="s">
        <v>297</v>
      </c>
      <c r="B6" s="145" t="s">
        <v>166</v>
      </c>
      <c r="C6" s="79" t="s">
        <v>167</v>
      </c>
      <c r="D6" s="133" t="s">
        <v>384</v>
      </c>
      <c r="E6" s="142">
        <v>20000</v>
      </c>
      <c r="F6" s="142">
        <v>0</v>
      </c>
      <c r="G6" s="142">
        <v>0</v>
      </c>
      <c r="H6" s="142">
        <v>0</v>
      </c>
      <c r="I6" s="142">
        <v>0</v>
      </c>
      <c r="J6" s="211">
        <v>0</v>
      </c>
    </row>
    <row r="7" spans="1:10" x14ac:dyDescent="0.2">
      <c r="A7" s="140" t="s">
        <v>297</v>
      </c>
      <c r="B7" s="145" t="s">
        <v>107</v>
      </c>
      <c r="C7" s="79" t="s">
        <v>108</v>
      </c>
      <c r="D7" s="133" t="s">
        <v>384</v>
      </c>
      <c r="E7" s="142">
        <v>19000</v>
      </c>
      <c r="F7" s="142">
        <v>0</v>
      </c>
      <c r="G7" s="142">
        <v>0</v>
      </c>
      <c r="H7" s="142">
        <v>0</v>
      </c>
      <c r="I7" s="142">
        <v>0</v>
      </c>
      <c r="J7" s="211">
        <v>0</v>
      </c>
    </row>
    <row r="8" spans="1:10" x14ac:dyDescent="0.2">
      <c r="A8" s="79" t="s">
        <v>293</v>
      </c>
      <c r="B8" s="145" t="s">
        <v>174</v>
      </c>
      <c r="C8" s="79" t="s">
        <v>175</v>
      </c>
      <c r="D8" s="133" t="s">
        <v>384</v>
      </c>
      <c r="E8" s="142">
        <v>25500</v>
      </c>
      <c r="F8" s="142">
        <v>0</v>
      </c>
      <c r="G8" s="142">
        <v>0</v>
      </c>
      <c r="H8" s="142">
        <v>0</v>
      </c>
      <c r="I8" s="142">
        <v>0</v>
      </c>
      <c r="J8" s="211">
        <v>0</v>
      </c>
    </row>
    <row r="9" spans="1:10" x14ac:dyDescent="0.2">
      <c r="A9" s="79" t="s">
        <v>293</v>
      </c>
      <c r="B9" s="145" t="s">
        <v>128</v>
      </c>
      <c r="C9" s="79" t="s">
        <v>129</v>
      </c>
      <c r="D9" s="133" t="s">
        <v>384</v>
      </c>
      <c r="E9" s="142">
        <v>28000</v>
      </c>
      <c r="F9" s="142">
        <v>0</v>
      </c>
      <c r="G9" s="142">
        <v>0</v>
      </c>
      <c r="H9" s="142">
        <v>0</v>
      </c>
      <c r="I9" s="142">
        <v>0</v>
      </c>
      <c r="J9" s="211">
        <v>0</v>
      </c>
    </row>
    <row r="10" spans="1:10" x14ac:dyDescent="0.2">
      <c r="A10" s="79" t="s">
        <v>293</v>
      </c>
      <c r="B10" s="145" t="s">
        <v>304</v>
      </c>
      <c r="C10" s="79" t="s">
        <v>305</v>
      </c>
      <c r="D10" t="s">
        <v>451</v>
      </c>
      <c r="E10" s="142">
        <v>66500</v>
      </c>
      <c r="F10" s="142">
        <v>0</v>
      </c>
      <c r="G10" s="142">
        <v>0</v>
      </c>
      <c r="H10" s="142">
        <v>0</v>
      </c>
      <c r="I10" s="142">
        <v>0</v>
      </c>
      <c r="J10" s="211">
        <v>0</v>
      </c>
    </row>
    <row r="11" spans="1:10" x14ac:dyDescent="0.2">
      <c r="A11" s="79" t="s">
        <v>293</v>
      </c>
      <c r="B11" s="145" t="s">
        <v>306</v>
      </c>
      <c r="C11" s="79" t="s">
        <v>307</v>
      </c>
      <c r="D11" t="s">
        <v>452</v>
      </c>
      <c r="E11" s="142">
        <v>0</v>
      </c>
      <c r="F11" s="142">
        <v>50000</v>
      </c>
      <c r="G11" s="142">
        <v>0</v>
      </c>
      <c r="H11" s="142">
        <v>0</v>
      </c>
      <c r="I11" s="142">
        <v>0</v>
      </c>
      <c r="J11" s="211">
        <v>0</v>
      </c>
    </row>
    <row r="12" spans="1:10" x14ac:dyDescent="0.2">
      <c r="A12" s="140" t="s">
        <v>289</v>
      </c>
      <c r="B12" s="145" t="s">
        <v>114</v>
      </c>
      <c r="C12" s="79" t="s">
        <v>185</v>
      </c>
      <c r="D12" t="s">
        <v>452</v>
      </c>
      <c r="E12" s="142">
        <v>69500</v>
      </c>
      <c r="F12" s="142">
        <v>0</v>
      </c>
      <c r="G12" s="142">
        <v>0</v>
      </c>
      <c r="H12" s="142">
        <v>0</v>
      </c>
      <c r="I12" s="142">
        <v>0</v>
      </c>
      <c r="J12" s="211">
        <v>0</v>
      </c>
    </row>
    <row r="13" spans="1:10" x14ac:dyDescent="0.2">
      <c r="A13" s="140" t="s">
        <v>289</v>
      </c>
      <c r="B13" s="145" t="s">
        <v>61</v>
      </c>
      <c r="C13" s="79" t="s">
        <v>62</v>
      </c>
      <c r="D13" s="133" t="s">
        <v>386</v>
      </c>
      <c r="E13" s="142">
        <v>72000</v>
      </c>
      <c r="F13" s="142">
        <v>0</v>
      </c>
      <c r="G13" s="142">
        <v>0</v>
      </c>
      <c r="H13" s="142">
        <v>22500</v>
      </c>
      <c r="I13" s="142">
        <v>0</v>
      </c>
      <c r="J13" s="211">
        <v>0</v>
      </c>
    </row>
    <row r="14" spans="1:10" x14ac:dyDescent="0.2">
      <c r="A14" s="140" t="s">
        <v>289</v>
      </c>
      <c r="B14" s="145" t="s">
        <v>63</v>
      </c>
      <c r="C14" s="79" t="s">
        <v>64</v>
      </c>
      <c r="D14" t="s">
        <v>452</v>
      </c>
      <c r="E14" s="142">
        <v>86500</v>
      </c>
      <c r="F14" s="142">
        <v>0</v>
      </c>
      <c r="G14" s="142">
        <v>0</v>
      </c>
      <c r="H14" s="142">
        <v>0</v>
      </c>
      <c r="I14" s="142">
        <v>0</v>
      </c>
      <c r="J14" s="211">
        <v>0</v>
      </c>
    </row>
    <row r="15" spans="1:10" x14ac:dyDescent="0.2">
      <c r="A15" s="140" t="s">
        <v>289</v>
      </c>
      <c r="B15" s="145" t="s">
        <v>65</v>
      </c>
      <c r="C15" s="79" t="s">
        <v>66</v>
      </c>
      <c r="D15" s="133" t="s">
        <v>384</v>
      </c>
      <c r="E15" s="142">
        <v>30000</v>
      </c>
      <c r="F15" s="142">
        <v>0</v>
      </c>
      <c r="G15" s="142">
        <v>0</v>
      </c>
      <c r="H15" s="142">
        <v>0</v>
      </c>
      <c r="I15" s="142">
        <v>0</v>
      </c>
      <c r="J15" s="211">
        <v>0</v>
      </c>
    </row>
    <row r="16" spans="1:10" x14ac:dyDescent="0.2">
      <c r="A16" s="140" t="s">
        <v>289</v>
      </c>
      <c r="B16" s="145">
        <v>11264500</v>
      </c>
      <c r="C16" s="79" t="s">
        <v>499</v>
      </c>
      <c r="D16" s="133" t="s">
        <v>384</v>
      </c>
      <c r="E16" s="142">
        <v>22500</v>
      </c>
      <c r="F16" s="142">
        <v>0</v>
      </c>
      <c r="G16" s="142">
        <v>0</v>
      </c>
      <c r="H16" s="142">
        <v>0</v>
      </c>
      <c r="I16" s="142">
        <v>0</v>
      </c>
      <c r="J16" s="211">
        <v>0</v>
      </c>
    </row>
    <row r="17" spans="1:10" x14ac:dyDescent="0.2">
      <c r="A17" s="140" t="s">
        <v>289</v>
      </c>
      <c r="B17" s="145" t="s">
        <v>139</v>
      </c>
      <c r="C17" s="79" t="s">
        <v>140</v>
      </c>
      <c r="D17" t="s">
        <v>452</v>
      </c>
      <c r="E17" s="142">
        <v>70000</v>
      </c>
      <c r="F17" s="142">
        <v>0</v>
      </c>
      <c r="G17" s="142">
        <v>0</v>
      </c>
      <c r="H17" s="142">
        <v>0</v>
      </c>
      <c r="I17" s="142">
        <v>0</v>
      </c>
      <c r="J17" s="211">
        <v>0</v>
      </c>
    </row>
    <row r="18" spans="1:10" x14ac:dyDescent="0.2">
      <c r="A18" s="140" t="s">
        <v>388</v>
      </c>
      <c r="B18" s="145" t="s">
        <v>67</v>
      </c>
      <c r="C18" s="79" t="s">
        <v>68</v>
      </c>
      <c r="D18" s="133" t="s">
        <v>31</v>
      </c>
      <c r="E18" s="142">
        <v>87000</v>
      </c>
      <c r="F18" s="142">
        <v>0</v>
      </c>
      <c r="G18" s="142">
        <v>0</v>
      </c>
      <c r="H18" s="142">
        <v>0</v>
      </c>
      <c r="I18" s="142">
        <v>0</v>
      </c>
      <c r="J18" s="211">
        <v>0</v>
      </c>
    </row>
    <row r="19" spans="1:10" x14ac:dyDescent="0.2">
      <c r="A19" s="140" t="s">
        <v>388</v>
      </c>
      <c r="B19" s="145" t="s">
        <v>69</v>
      </c>
      <c r="C19" s="79" t="s">
        <v>70</v>
      </c>
      <c r="D19" t="s">
        <v>451</v>
      </c>
      <c r="E19" s="142">
        <v>84000</v>
      </c>
      <c r="F19" s="142">
        <v>0</v>
      </c>
      <c r="G19" s="142">
        <v>0</v>
      </c>
      <c r="H19" s="142">
        <v>0</v>
      </c>
      <c r="I19" s="142">
        <v>0</v>
      </c>
      <c r="J19" s="211">
        <v>0</v>
      </c>
    </row>
    <row r="20" spans="1:10" x14ac:dyDescent="0.2">
      <c r="A20" s="140" t="s">
        <v>285</v>
      </c>
      <c r="B20" s="145" t="s">
        <v>142</v>
      </c>
      <c r="C20" s="79" t="s">
        <v>143</v>
      </c>
      <c r="D20" t="s">
        <v>451</v>
      </c>
      <c r="E20" s="142">
        <v>78000</v>
      </c>
      <c r="F20" s="142">
        <v>0</v>
      </c>
      <c r="G20" s="142">
        <v>0</v>
      </c>
      <c r="H20" s="142">
        <v>0</v>
      </c>
      <c r="I20" s="142">
        <v>0</v>
      </c>
      <c r="J20" s="211">
        <v>0</v>
      </c>
    </row>
    <row r="21" spans="1:10" x14ac:dyDescent="0.2">
      <c r="A21" s="140" t="s">
        <v>270</v>
      </c>
      <c r="B21" s="145" t="s">
        <v>49</v>
      </c>
      <c r="C21" s="79" t="s">
        <v>50</v>
      </c>
      <c r="D21" s="133" t="s">
        <v>384</v>
      </c>
      <c r="E21" s="142">
        <v>34500</v>
      </c>
      <c r="F21" s="142">
        <v>0</v>
      </c>
      <c r="G21" s="142">
        <v>0</v>
      </c>
      <c r="H21" s="142">
        <v>0</v>
      </c>
      <c r="I21" s="142">
        <v>0</v>
      </c>
      <c r="J21" s="211">
        <v>0</v>
      </c>
    </row>
    <row r="22" spans="1:10" x14ac:dyDescent="0.2">
      <c r="A22" s="140" t="s">
        <v>270</v>
      </c>
      <c r="B22" s="145" t="s">
        <v>51</v>
      </c>
      <c r="C22" s="79" t="s">
        <v>52</v>
      </c>
      <c r="D22" t="s">
        <v>452</v>
      </c>
      <c r="E22" s="142">
        <v>87500</v>
      </c>
      <c r="F22" s="142">
        <v>0</v>
      </c>
      <c r="G22" s="142">
        <v>0</v>
      </c>
      <c r="H22" s="142">
        <v>0</v>
      </c>
      <c r="I22" s="142">
        <v>0</v>
      </c>
      <c r="J22" s="211">
        <v>0</v>
      </c>
    </row>
    <row r="23" spans="1:10" x14ac:dyDescent="0.2">
      <c r="A23" s="140" t="s">
        <v>270</v>
      </c>
      <c r="B23" s="145" t="s">
        <v>53</v>
      </c>
      <c r="C23" s="79" t="s">
        <v>54</v>
      </c>
      <c r="D23" s="133" t="s">
        <v>31</v>
      </c>
      <c r="E23" s="142">
        <v>78000</v>
      </c>
      <c r="F23" s="142">
        <v>0</v>
      </c>
      <c r="G23" s="142">
        <v>0</v>
      </c>
      <c r="H23" s="142">
        <v>0</v>
      </c>
      <c r="I23" s="142">
        <v>0</v>
      </c>
      <c r="J23" s="211">
        <v>0</v>
      </c>
    </row>
    <row r="24" spans="1:10" x14ac:dyDescent="0.2">
      <c r="A24" s="140" t="s">
        <v>312</v>
      </c>
      <c r="B24" s="145" t="s">
        <v>310</v>
      </c>
      <c r="C24" s="79" t="s">
        <v>311</v>
      </c>
      <c r="D24" t="s">
        <v>452</v>
      </c>
      <c r="E24" s="142">
        <v>0</v>
      </c>
      <c r="F24" s="142">
        <v>0</v>
      </c>
      <c r="G24" s="142">
        <v>54000</v>
      </c>
      <c r="H24" s="142">
        <v>0</v>
      </c>
      <c r="I24" s="142">
        <v>0</v>
      </c>
      <c r="J24" s="211">
        <v>0</v>
      </c>
    </row>
    <row r="25" spans="1:10" x14ac:dyDescent="0.2">
      <c r="A25" s="140" t="s">
        <v>274</v>
      </c>
      <c r="B25" s="145" t="s">
        <v>29</v>
      </c>
      <c r="C25" s="79" t="s">
        <v>30</v>
      </c>
      <c r="D25" s="133" t="s">
        <v>31</v>
      </c>
      <c r="E25" s="142">
        <v>81000</v>
      </c>
      <c r="F25" s="142">
        <v>0</v>
      </c>
      <c r="G25" s="142">
        <v>0</v>
      </c>
      <c r="H25" s="142">
        <v>0</v>
      </c>
      <c r="I25" s="142">
        <v>0</v>
      </c>
      <c r="J25" s="211">
        <v>0</v>
      </c>
    </row>
    <row r="26" spans="1:10" x14ac:dyDescent="0.2">
      <c r="A26" s="140" t="s">
        <v>274</v>
      </c>
      <c r="B26" s="145" t="s">
        <v>33</v>
      </c>
      <c r="C26" s="79" t="s">
        <v>34</v>
      </c>
      <c r="D26" s="133" t="s">
        <v>384</v>
      </c>
      <c r="E26" s="142">
        <v>40500</v>
      </c>
      <c r="F26" s="142">
        <v>0</v>
      </c>
      <c r="G26" s="142">
        <v>0</v>
      </c>
      <c r="H26" s="142">
        <v>15500</v>
      </c>
      <c r="I26" s="142">
        <v>0</v>
      </c>
      <c r="J26" s="211">
        <v>0</v>
      </c>
    </row>
    <row r="27" spans="1:10" x14ac:dyDescent="0.2">
      <c r="A27" s="140" t="s">
        <v>274</v>
      </c>
      <c r="B27" s="145" t="s">
        <v>313</v>
      </c>
      <c r="C27" s="79" t="s">
        <v>314</v>
      </c>
      <c r="D27" t="s">
        <v>452</v>
      </c>
      <c r="E27" s="142">
        <v>0</v>
      </c>
      <c r="F27" s="142">
        <v>68000</v>
      </c>
      <c r="G27" s="142">
        <v>0</v>
      </c>
      <c r="H27" s="142">
        <v>0</v>
      </c>
      <c r="I27" s="142">
        <v>24500</v>
      </c>
      <c r="J27" s="211">
        <v>0</v>
      </c>
    </row>
    <row r="28" spans="1:10" x14ac:dyDescent="0.2">
      <c r="A28" s="140" t="s">
        <v>278</v>
      </c>
      <c r="B28" s="145" t="s">
        <v>91</v>
      </c>
      <c r="C28" s="140" t="s">
        <v>92</v>
      </c>
      <c r="D28" s="133" t="s">
        <v>386</v>
      </c>
      <c r="E28" s="142">
        <v>90000</v>
      </c>
      <c r="F28" s="142">
        <v>0</v>
      </c>
      <c r="G28" s="142">
        <v>0</v>
      </c>
      <c r="H28" s="142">
        <v>15000</v>
      </c>
      <c r="I28" s="142">
        <v>0</v>
      </c>
      <c r="J28" s="211">
        <v>0</v>
      </c>
    </row>
    <row r="29" spans="1:10" x14ac:dyDescent="0.2">
      <c r="A29" s="140" t="s">
        <v>278</v>
      </c>
      <c r="B29" s="145" t="s">
        <v>93</v>
      </c>
      <c r="C29" s="79" t="s">
        <v>94</v>
      </c>
      <c r="D29" t="s">
        <v>451</v>
      </c>
      <c r="E29" s="142">
        <v>0</v>
      </c>
      <c r="F29" s="142">
        <v>46000</v>
      </c>
      <c r="G29" s="142">
        <v>0</v>
      </c>
      <c r="H29" s="142">
        <v>0</v>
      </c>
      <c r="I29" s="142">
        <v>0</v>
      </c>
      <c r="J29" s="211">
        <v>0</v>
      </c>
    </row>
    <row r="30" spans="1:10" x14ac:dyDescent="0.2">
      <c r="A30" s="140" t="s">
        <v>278</v>
      </c>
      <c r="B30" s="145" t="s">
        <v>262</v>
      </c>
      <c r="C30" s="79" t="s">
        <v>263</v>
      </c>
      <c r="D30" t="s">
        <v>451</v>
      </c>
      <c r="E30" s="142">
        <v>0</v>
      </c>
      <c r="F30" s="142">
        <v>46000</v>
      </c>
      <c r="G30" s="142">
        <v>0</v>
      </c>
      <c r="H30" s="142">
        <v>0</v>
      </c>
      <c r="I30" s="142">
        <v>0</v>
      </c>
      <c r="J30" s="211">
        <v>0</v>
      </c>
    </row>
    <row r="31" spans="1:10" x14ac:dyDescent="0.2">
      <c r="A31" s="140" t="s">
        <v>278</v>
      </c>
      <c r="B31" s="145" t="s">
        <v>315</v>
      </c>
      <c r="C31" s="79" t="s">
        <v>316</v>
      </c>
      <c r="D31" t="s">
        <v>451</v>
      </c>
      <c r="E31" s="142">
        <v>0</v>
      </c>
      <c r="F31" s="142">
        <v>59000</v>
      </c>
      <c r="G31" s="142">
        <v>0</v>
      </c>
      <c r="H31" s="142">
        <v>0</v>
      </c>
      <c r="I31" s="142">
        <v>0</v>
      </c>
      <c r="J31" s="211">
        <v>0</v>
      </c>
    </row>
    <row r="32" spans="1:10" x14ac:dyDescent="0.2">
      <c r="A32" s="140" t="s">
        <v>278</v>
      </c>
      <c r="B32" t="s">
        <v>401</v>
      </c>
      <c r="C32" s="79" t="s">
        <v>400</v>
      </c>
      <c r="D32" t="s">
        <v>451</v>
      </c>
      <c r="E32" s="142">
        <v>0</v>
      </c>
      <c r="F32" s="142">
        <v>65000</v>
      </c>
      <c r="G32" s="142">
        <v>0</v>
      </c>
      <c r="H32" s="142">
        <v>0</v>
      </c>
      <c r="I32" s="142">
        <v>0</v>
      </c>
      <c r="J32" s="211">
        <v>0</v>
      </c>
    </row>
    <row r="33" spans="1:10" x14ac:dyDescent="0.2">
      <c r="A33" s="140" t="s">
        <v>291</v>
      </c>
      <c r="B33" s="145" t="s">
        <v>121</v>
      </c>
      <c r="C33" s="79" t="s">
        <v>122</v>
      </c>
      <c r="D33" s="133" t="s">
        <v>386</v>
      </c>
      <c r="E33" s="142">
        <v>76500</v>
      </c>
      <c r="F33" s="142">
        <v>0</v>
      </c>
      <c r="G33" s="142">
        <v>0</v>
      </c>
      <c r="H33" s="142">
        <v>17000</v>
      </c>
      <c r="I33" s="142">
        <v>0</v>
      </c>
      <c r="J33" s="211">
        <v>0</v>
      </c>
    </row>
    <row r="34" spans="1:10" x14ac:dyDescent="0.2">
      <c r="A34" s="140" t="s">
        <v>291</v>
      </c>
      <c r="B34" s="145" t="s">
        <v>123</v>
      </c>
      <c r="C34" s="79" t="s">
        <v>124</v>
      </c>
      <c r="D34" t="s">
        <v>451</v>
      </c>
      <c r="E34" s="142">
        <v>73500</v>
      </c>
      <c r="F34" s="142">
        <v>0</v>
      </c>
      <c r="G34" s="142">
        <v>0</v>
      </c>
      <c r="H34" s="142">
        <v>17000</v>
      </c>
      <c r="I34" s="142">
        <v>0</v>
      </c>
      <c r="J34" s="211">
        <v>0</v>
      </c>
    </row>
    <row r="35" spans="1:10" x14ac:dyDescent="0.2">
      <c r="A35" s="140" t="s">
        <v>281</v>
      </c>
      <c r="B35" s="145" t="s">
        <v>101</v>
      </c>
      <c r="C35" s="79" t="s">
        <v>102</v>
      </c>
      <c r="D35" t="s">
        <v>451</v>
      </c>
      <c r="E35" s="142">
        <v>83000</v>
      </c>
      <c r="F35" s="142">
        <v>0</v>
      </c>
      <c r="G35" s="142">
        <v>0</v>
      </c>
      <c r="H35" s="142">
        <v>0</v>
      </c>
      <c r="I35" s="142">
        <v>0</v>
      </c>
      <c r="J35" s="211">
        <v>0</v>
      </c>
    </row>
    <row r="36" spans="1:10" x14ac:dyDescent="0.2">
      <c r="A36" s="140" t="s">
        <v>283</v>
      </c>
      <c r="B36" s="145" t="s">
        <v>76</v>
      </c>
      <c r="C36" s="79" t="s">
        <v>77</v>
      </c>
      <c r="D36" t="s">
        <v>451</v>
      </c>
      <c r="E36" s="142">
        <v>101000</v>
      </c>
      <c r="F36" s="142">
        <v>0</v>
      </c>
      <c r="G36" s="142">
        <v>0</v>
      </c>
      <c r="H36" s="142">
        <v>0</v>
      </c>
      <c r="I36" s="142">
        <v>0</v>
      </c>
      <c r="J36" s="211">
        <v>0</v>
      </c>
    </row>
    <row r="37" spans="1:10" x14ac:dyDescent="0.2">
      <c r="A37" s="140" t="s">
        <v>283</v>
      </c>
      <c r="B37" s="145" t="s">
        <v>78</v>
      </c>
      <c r="C37" s="79" t="s">
        <v>79</v>
      </c>
      <c r="D37" s="133" t="s">
        <v>386</v>
      </c>
      <c r="E37" s="142">
        <v>102000</v>
      </c>
      <c r="F37" s="142">
        <v>0</v>
      </c>
      <c r="G37" s="142">
        <v>0</v>
      </c>
      <c r="H37" s="142">
        <v>10500</v>
      </c>
      <c r="I37" s="142">
        <v>0</v>
      </c>
      <c r="J37" s="211">
        <v>0</v>
      </c>
    </row>
    <row r="38" spans="1:10" x14ac:dyDescent="0.2">
      <c r="A38" s="140" t="s">
        <v>321</v>
      </c>
      <c r="B38" s="145" t="s">
        <v>317</v>
      </c>
      <c r="C38" s="79" t="s">
        <v>318</v>
      </c>
      <c r="D38" t="s">
        <v>451</v>
      </c>
      <c r="E38" s="142">
        <v>32000</v>
      </c>
      <c r="F38" s="142">
        <v>0</v>
      </c>
      <c r="G38" s="142">
        <v>0</v>
      </c>
      <c r="H38" s="142">
        <v>0</v>
      </c>
      <c r="I38" s="142">
        <v>0</v>
      </c>
      <c r="J38" s="211">
        <v>0</v>
      </c>
    </row>
    <row r="39" spans="1:10" x14ac:dyDescent="0.2">
      <c r="A39" s="140" t="s">
        <v>321</v>
      </c>
      <c r="B39" s="145" t="s">
        <v>319</v>
      </c>
      <c r="C39" s="79" t="s">
        <v>320</v>
      </c>
      <c r="D39" t="s">
        <v>451</v>
      </c>
      <c r="E39" s="142">
        <v>32000</v>
      </c>
      <c r="F39" s="142">
        <v>0</v>
      </c>
      <c r="G39" s="142">
        <v>0</v>
      </c>
      <c r="H39" s="142">
        <v>0</v>
      </c>
      <c r="I39" s="142">
        <v>0</v>
      </c>
      <c r="J39" s="211">
        <v>0</v>
      </c>
    </row>
    <row r="40" spans="1:10" x14ac:dyDescent="0.2">
      <c r="A40" s="140" t="s">
        <v>322</v>
      </c>
      <c r="B40" s="145" t="s">
        <v>323</v>
      </c>
      <c r="C40" s="79" t="s">
        <v>324</v>
      </c>
      <c r="D40" t="s">
        <v>451</v>
      </c>
      <c r="E40" s="142">
        <v>0</v>
      </c>
      <c r="F40" s="142">
        <v>57000</v>
      </c>
      <c r="G40" s="142">
        <v>0</v>
      </c>
      <c r="H40" s="142">
        <v>0</v>
      </c>
      <c r="I40" s="142">
        <v>13500</v>
      </c>
      <c r="J40" s="211">
        <v>0</v>
      </c>
    </row>
    <row r="41" spans="1:10" x14ac:dyDescent="0.2">
      <c r="A41" s="140" t="s">
        <v>322</v>
      </c>
      <c r="B41" s="145" t="s">
        <v>325</v>
      </c>
      <c r="C41" s="79" t="s">
        <v>326</v>
      </c>
      <c r="D41" t="s">
        <v>451</v>
      </c>
      <c r="E41" s="142">
        <v>0</v>
      </c>
      <c r="F41" s="142">
        <v>57500</v>
      </c>
      <c r="G41" s="142">
        <v>0</v>
      </c>
      <c r="H41" s="142">
        <v>0</v>
      </c>
      <c r="I41" s="142">
        <v>0</v>
      </c>
      <c r="J41" s="211">
        <v>0</v>
      </c>
    </row>
    <row r="42" spans="1:10" x14ac:dyDescent="0.2">
      <c r="A42" s="140" t="s">
        <v>322</v>
      </c>
      <c r="B42" s="145" t="s">
        <v>327</v>
      </c>
      <c r="C42" s="79" t="s">
        <v>328</v>
      </c>
      <c r="D42" t="s">
        <v>451</v>
      </c>
      <c r="E42" s="142">
        <v>0</v>
      </c>
      <c r="F42" s="142">
        <v>47000</v>
      </c>
      <c r="G42" s="142">
        <v>0</v>
      </c>
      <c r="H42" s="142">
        <v>0</v>
      </c>
      <c r="I42" s="142">
        <v>0</v>
      </c>
      <c r="J42" s="211">
        <v>0</v>
      </c>
    </row>
    <row r="43" spans="1:10" x14ac:dyDescent="0.2">
      <c r="A43" s="140" t="s">
        <v>322</v>
      </c>
      <c r="B43" s="145" t="s">
        <v>329</v>
      </c>
      <c r="C43" s="79" t="s">
        <v>330</v>
      </c>
      <c r="D43" t="s">
        <v>451</v>
      </c>
      <c r="E43" s="142">
        <v>0</v>
      </c>
      <c r="F43" s="142">
        <v>48000</v>
      </c>
      <c r="G43" s="142">
        <v>0</v>
      </c>
      <c r="H43" s="142">
        <v>0</v>
      </c>
      <c r="I43" s="142">
        <v>13500</v>
      </c>
      <c r="J43" s="211">
        <v>0</v>
      </c>
    </row>
    <row r="44" spans="1:10" x14ac:dyDescent="0.2">
      <c r="A44" s="79" t="s">
        <v>287</v>
      </c>
      <c r="B44" s="145" t="s">
        <v>125</v>
      </c>
      <c r="C44" s="79" t="s">
        <v>126</v>
      </c>
      <c r="D44" s="133" t="s">
        <v>384</v>
      </c>
      <c r="E44" s="142">
        <v>18000</v>
      </c>
      <c r="F44" s="142">
        <v>0</v>
      </c>
      <c r="G44" s="142">
        <v>0</v>
      </c>
      <c r="H44" s="142">
        <v>0</v>
      </c>
      <c r="I44" s="142">
        <v>0</v>
      </c>
      <c r="J44" s="211">
        <v>0</v>
      </c>
    </row>
    <row r="45" spans="1:10" x14ac:dyDescent="0.2">
      <c r="A45" s="79" t="s">
        <v>287</v>
      </c>
      <c r="B45" t="s">
        <v>402</v>
      </c>
      <c r="C45" t="s">
        <v>403</v>
      </c>
      <c r="D45" t="s">
        <v>451</v>
      </c>
      <c r="E45" s="142">
        <v>0</v>
      </c>
      <c r="F45" s="142">
        <v>71000</v>
      </c>
      <c r="G45" s="142">
        <v>0</v>
      </c>
      <c r="H45" s="142">
        <v>0</v>
      </c>
      <c r="I45" s="142">
        <v>0</v>
      </c>
      <c r="J45" s="211">
        <v>0</v>
      </c>
    </row>
    <row r="46" spans="1:10" x14ac:dyDescent="0.2">
      <c r="A46" s="79" t="s">
        <v>287</v>
      </c>
      <c r="B46" s="145" t="s">
        <v>331</v>
      </c>
      <c r="C46" s="79" t="s">
        <v>332</v>
      </c>
      <c r="D46" t="s">
        <v>451</v>
      </c>
      <c r="E46" s="142">
        <v>0</v>
      </c>
      <c r="F46" s="142">
        <v>68000</v>
      </c>
      <c r="G46" s="142">
        <v>0</v>
      </c>
      <c r="H46" s="142">
        <v>0</v>
      </c>
      <c r="I46" s="142">
        <v>0</v>
      </c>
      <c r="J46" s="211">
        <v>0</v>
      </c>
    </row>
    <row r="47" spans="1:10" x14ac:dyDescent="0.2">
      <c r="A47" s="79" t="s">
        <v>287</v>
      </c>
      <c r="B47" s="145" t="s">
        <v>333</v>
      </c>
      <c r="C47" s="79" t="s">
        <v>334</v>
      </c>
      <c r="D47" t="s">
        <v>452</v>
      </c>
      <c r="E47" s="142">
        <v>0</v>
      </c>
      <c r="F47" s="142">
        <v>68000</v>
      </c>
      <c r="G47" s="142">
        <v>0</v>
      </c>
      <c r="H47" s="142">
        <v>0</v>
      </c>
      <c r="I47" s="142">
        <v>0</v>
      </c>
      <c r="J47" s="211">
        <v>0</v>
      </c>
    </row>
    <row r="48" spans="1:10" x14ac:dyDescent="0.2">
      <c r="A48" s="79" t="s">
        <v>287</v>
      </c>
      <c r="B48" s="145" t="s">
        <v>335</v>
      </c>
      <c r="C48" s="79" t="s">
        <v>336</v>
      </c>
      <c r="D48" t="s">
        <v>451</v>
      </c>
      <c r="E48" s="142">
        <v>0</v>
      </c>
      <c r="F48" s="142">
        <v>68000</v>
      </c>
      <c r="G48" s="142">
        <v>0</v>
      </c>
      <c r="H48" s="142">
        <v>0</v>
      </c>
      <c r="I48" s="142">
        <v>0</v>
      </c>
      <c r="J48" s="211">
        <v>0</v>
      </c>
    </row>
    <row r="49" spans="1:10" x14ac:dyDescent="0.2">
      <c r="A49" s="79" t="s">
        <v>287</v>
      </c>
      <c r="B49" s="145" t="s">
        <v>337</v>
      </c>
      <c r="C49" s="79" t="s">
        <v>338</v>
      </c>
      <c r="D49" t="s">
        <v>451</v>
      </c>
      <c r="E49" s="142">
        <v>0</v>
      </c>
      <c r="F49" s="142">
        <v>58500</v>
      </c>
      <c r="G49" s="142">
        <v>0</v>
      </c>
      <c r="H49" s="142">
        <v>0</v>
      </c>
      <c r="I49" s="142">
        <v>0</v>
      </c>
      <c r="J49" s="211">
        <v>0</v>
      </c>
    </row>
    <row r="50" spans="1:10" x14ac:dyDescent="0.2">
      <c r="A50" s="79" t="s">
        <v>287</v>
      </c>
      <c r="B50" s="145" t="s">
        <v>339</v>
      </c>
      <c r="C50" s="79" t="s">
        <v>340</v>
      </c>
      <c r="D50" t="s">
        <v>452</v>
      </c>
      <c r="E50" s="142">
        <v>0</v>
      </c>
      <c r="F50" s="142">
        <v>70500</v>
      </c>
      <c r="G50" s="142">
        <v>0</v>
      </c>
      <c r="H50" s="142">
        <v>0</v>
      </c>
      <c r="I50" s="142">
        <v>0</v>
      </c>
      <c r="J50" s="211">
        <v>0</v>
      </c>
    </row>
    <row r="51" spans="1:10" x14ac:dyDescent="0.2">
      <c r="A51" s="140" t="s">
        <v>273</v>
      </c>
      <c r="B51" s="145" t="s">
        <v>341</v>
      </c>
      <c r="C51" s="79" t="s">
        <v>342</v>
      </c>
      <c r="D51" t="s">
        <v>452</v>
      </c>
      <c r="E51" s="142">
        <v>0</v>
      </c>
      <c r="F51" s="142">
        <v>12000</v>
      </c>
      <c r="G51" s="142">
        <v>0</v>
      </c>
      <c r="H51" s="142">
        <v>0</v>
      </c>
      <c r="I51" s="142">
        <v>0</v>
      </c>
      <c r="J51" s="211">
        <v>0</v>
      </c>
    </row>
    <row r="52" spans="1:10" x14ac:dyDescent="0.2">
      <c r="A52" s="140" t="s">
        <v>273</v>
      </c>
      <c r="B52" s="145" t="s">
        <v>55</v>
      </c>
      <c r="C52" s="79" t="s">
        <v>56</v>
      </c>
      <c r="D52" s="133" t="s">
        <v>384</v>
      </c>
      <c r="E52" s="142">
        <v>20000</v>
      </c>
      <c r="F52" s="142">
        <v>0</v>
      </c>
      <c r="G52" s="142">
        <v>0</v>
      </c>
      <c r="H52" s="142">
        <v>15300</v>
      </c>
      <c r="I52" s="142">
        <v>0</v>
      </c>
      <c r="J52" s="211">
        <v>0</v>
      </c>
    </row>
    <row r="53" spans="1:10" x14ac:dyDescent="0.2">
      <c r="A53" s="140" t="s">
        <v>273</v>
      </c>
      <c r="B53" s="145" t="s">
        <v>57</v>
      </c>
      <c r="C53" s="79" t="s">
        <v>58</v>
      </c>
      <c r="D53" t="s">
        <v>452</v>
      </c>
      <c r="E53" s="142">
        <v>83000</v>
      </c>
      <c r="F53" s="142">
        <v>0</v>
      </c>
      <c r="G53" s="142">
        <v>0</v>
      </c>
      <c r="H53" s="142">
        <v>0</v>
      </c>
      <c r="I53" s="142">
        <v>0</v>
      </c>
      <c r="J53" s="211">
        <v>0</v>
      </c>
    </row>
    <row r="54" spans="1:10" x14ac:dyDescent="0.2">
      <c r="A54" s="140" t="s">
        <v>273</v>
      </c>
      <c r="B54" s="145" t="s">
        <v>59</v>
      </c>
      <c r="C54" s="79" t="s">
        <v>60</v>
      </c>
      <c r="D54" s="133" t="s">
        <v>31</v>
      </c>
      <c r="E54" s="142">
        <v>90500</v>
      </c>
      <c r="F54" s="142">
        <v>0</v>
      </c>
      <c r="G54" s="142">
        <v>0</v>
      </c>
      <c r="H54" s="142">
        <v>0</v>
      </c>
      <c r="I54" s="142">
        <v>0</v>
      </c>
      <c r="J54" s="211">
        <v>0</v>
      </c>
    </row>
    <row r="55" spans="1:10" x14ac:dyDescent="0.2">
      <c r="A55" s="140" t="s">
        <v>279</v>
      </c>
      <c r="B55" s="145" t="s">
        <v>97</v>
      </c>
      <c r="C55" s="79" t="s">
        <v>98</v>
      </c>
      <c r="D55" s="133" t="s">
        <v>31</v>
      </c>
      <c r="E55" s="142">
        <v>83500</v>
      </c>
      <c r="F55" s="142">
        <v>0</v>
      </c>
      <c r="G55" s="142">
        <v>0</v>
      </c>
      <c r="H55" s="142">
        <v>16000</v>
      </c>
      <c r="I55" s="142">
        <v>0</v>
      </c>
      <c r="J55" s="211">
        <v>0</v>
      </c>
    </row>
    <row r="56" spans="1:10" x14ac:dyDescent="0.2">
      <c r="A56" s="140" t="s">
        <v>282</v>
      </c>
      <c r="B56" s="145" t="s">
        <v>172</v>
      </c>
      <c r="C56" s="79" t="s">
        <v>173</v>
      </c>
      <c r="D56" t="s">
        <v>451</v>
      </c>
      <c r="E56" s="142">
        <v>44000</v>
      </c>
      <c r="F56" s="142">
        <v>0</v>
      </c>
      <c r="G56" s="142">
        <v>0</v>
      </c>
      <c r="H56" s="142">
        <v>4000</v>
      </c>
      <c r="I56" s="142">
        <v>0</v>
      </c>
      <c r="J56" s="211">
        <v>0</v>
      </c>
    </row>
    <row r="57" spans="1:10" x14ac:dyDescent="0.2">
      <c r="A57" s="140" t="s">
        <v>282</v>
      </c>
      <c r="B57" s="145" t="s">
        <v>484</v>
      </c>
      <c r="C57" s="79" t="s">
        <v>485</v>
      </c>
      <c r="D57" s="133" t="s">
        <v>31</v>
      </c>
      <c r="E57" s="142">
        <v>75000</v>
      </c>
      <c r="F57" s="142">
        <v>0</v>
      </c>
      <c r="G57" s="142">
        <v>0</v>
      </c>
      <c r="H57" s="142">
        <v>10200</v>
      </c>
      <c r="I57" s="142">
        <v>0</v>
      </c>
      <c r="J57" s="211">
        <v>0</v>
      </c>
    </row>
    <row r="58" spans="1:10" x14ac:dyDescent="0.2">
      <c r="A58" s="140" t="s">
        <v>351</v>
      </c>
      <c r="B58" s="145" t="s">
        <v>345</v>
      </c>
      <c r="C58" s="79" t="s">
        <v>346</v>
      </c>
      <c r="D58" t="s">
        <v>451</v>
      </c>
      <c r="E58" s="142">
        <v>0</v>
      </c>
      <c r="F58" s="142">
        <v>89500</v>
      </c>
      <c r="G58" s="142">
        <v>0</v>
      </c>
      <c r="H58" s="142">
        <v>0</v>
      </c>
      <c r="I58" s="142">
        <v>0</v>
      </c>
      <c r="J58" s="211">
        <v>0</v>
      </c>
    </row>
    <row r="59" spans="1:10" x14ac:dyDescent="0.2">
      <c r="A59" s="140" t="s">
        <v>351</v>
      </c>
      <c r="B59" s="145" t="s">
        <v>347</v>
      </c>
      <c r="C59" s="79" t="s">
        <v>348</v>
      </c>
      <c r="D59" t="s">
        <v>451</v>
      </c>
      <c r="E59" s="142">
        <v>0</v>
      </c>
      <c r="F59" s="142">
        <v>17500</v>
      </c>
      <c r="G59" s="142">
        <v>0</v>
      </c>
      <c r="H59" s="142">
        <v>0</v>
      </c>
      <c r="I59" s="142">
        <v>0</v>
      </c>
      <c r="J59" s="211">
        <v>0</v>
      </c>
    </row>
    <row r="60" spans="1:10" x14ac:dyDescent="0.2">
      <c r="A60" s="140" t="s">
        <v>351</v>
      </c>
      <c r="B60" s="145" t="s">
        <v>349</v>
      </c>
      <c r="C60" s="79" t="s">
        <v>350</v>
      </c>
      <c r="D60" t="s">
        <v>451</v>
      </c>
      <c r="E60" s="142">
        <v>0</v>
      </c>
      <c r="F60" s="142">
        <v>50500</v>
      </c>
      <c r="G60" s="142">
        <v>0</v>
      </c>
      <c r="H60" s="142">
        <v>0</v>
      </c>
      <c r="I60" s="142">
        <v>0</v>
      </c>
      <c r="J60" s="211">
        <v>0</v>
      </c>
    </row>
    <row r="61" spans="1:10" x14ac:dyDescent="0.2">
      <c r="A61" s="140" t="s">
        <v>288</v>
      </c>
      <c r="B61" s="145" t="s">
        <v>103</v>
      </c>
      <c r="C61" s="79" t="s">
        <v>104</v>
      </c>
      <c r="D61" s="133" t="s">
        <v>386</v>
      </c>
      <c r="E61" s="142">
        <v>100500</v>
      </c>
      <c r="F61" s="142">
        <v>0</v>
      </c>
      <c r="G61" s="142">
        <v>0</v>
      </c>
      <c r="H61" s="142">
        <v>0</v>
      </c>
      <c r="I61" s="142">
        <v>0</v>
      </c>
      <c r="J61" s="211">
        <v>0</v>
      </c>
    </row>
    <row r="62" spans="1:10" x14ac:dyDescent="0.2">
      <c r="A62" s="140" t="s">
        <v>288</v>
      </c>
      <c r="B62" s="145" t="s">
        <v>105</v>
      </c>
      <c r="C62" s="79" t="s">
        <v>106</v>
      </c>
      <c r="D62" t="s">
        <v>451</v>
      </c>
      <c r="E62" s="142">
        <v>64000</v>
      </c>
      <c r="F62" s="142">
        <v>0</v>
      </c>
      <c r="G62" s="142">
        <v>0</v>
      </c>
      <c r="H62" s="142">
        <v>0</v>
      </c>
      <c r="I62" s="142">
        <v>0</v>
      </c>
      <c r="J62" s="211">
        <v>0</v>
      </c>
    </row>
    <row r="63" spans="1:10" x14ac:dyDescent="0.2">
      <c r="A63" s="140" t="s">
        <v>288</v>
      </c>
      <c r="B63" s="145" t="s">
        <v>343</v>
      </c>
      <c r="C63" s="79" t="s">
        <v>344</v>
      </c>
      <c r="D63" t="s">
        <v>451</v>
      </c>
      <c r="E63" s="142">
        <v>0</v>
      </c>
      <c r="F63" s="142">
        <v>0</v>
      </c>
      <c r="G63" s="142">
        <v>54000</v>
      </c>
      <c r="H63" s="142">
        <v>0</v>
      </c>
      <c r="I63" s="142">
        <v>0</v>
      </c>
      <c r="J63" s="142">
        <v>3200</v>
      </c>
    </row>
    <row r="64" spans="1:10" x14ac:dyDescent="0.2">
      <c r="A64" s="140" t="s">
        <v>275</v>
      </c>
      <c r="B64" s="145" t="s">
        <v>36</v>
      </c>
      <c r="C64" s="79" t="s">
        <v>37</v>
      </c>
      <c r="D64" s="133" t="s">
        <v>31</v>
      </c>
      <c r="E64" s="142">
        <v>73000</v>
      </c>
      <c r="F64" s="142">
        <v>0</v>
      </c>
      <c r="G64" s="142">
        <v>0</v>
      </c>
      <c r="H64" s="142">
        <v>14700</v>
      </c>
      <c r="I64" s="142">
        <v>0</v>
      </c>
      <c r="J64" s="211">
        <v>0</v>
      </c>
    </row>
    <row r="65" spans="1:10" x14ac:dyDescent="0.2">
      <c r="A65" s="140" t="s">
        <v>275</v>
      </c>
      <c r="B65" s="145" t="s">
        <v>38</v>
      </c>
      <c r="C65" s="79" t="s">
        <v>39</v>
      </c>
      <c r="D65" t="s">
        <v>451</v>
      </c>
      <c r="E65" s="142">
        <v>79000</v>
      </c>
      <c r="F65" s="142">
        <v>0</v>
      </c>
      <c r="G65" s="142">
        <v>0</v>
      </c>
      <c r="H65" s="142">
        <v>0</v>
      </c>
      <c r="I65" s="142">
        <v>0</v>
      </c>
      <c r="J65" s="211">
        <v>0</v>
      </c>
    </row>
    <row r="66" spans="1:10" x14ac:dyDescent="0.2">
      <c r="A66" s="140" t="s">
        <v>275</v>
      </c>
      <c r="B66" s="145" t="s">
        <v>40</v>
      </c>
      <c r="C66" s="79" t="s">
        <v>41</v>
      </c>
      <c r="D66" s="133" t="s">
        <v>386</v>
      </c>
      <c r="E66" s="142">
        <v>79000</v>
      </c>
      <c r="F66" s="142">
        <v>0</v>
      </c>
      <c r="G66" s="142">
        <v>0</v>
      </c>
      <c r="H66" s="142">
        <v>0</v>
      </c>
      <c r="I66" s="142">
        <v>0</v>
      </c>
      <c r="J66" s="211">
        <v>0</v>
      </c>
    </row>
    <row r="67" spans="1:10" x14ac:dyDescent="0.2">
      <c r="A67" s="149" t="s">
        <v>356</v>
      </c>
      <c r="B67" s="145" t="s">
        <v>357</v>
      </c>
      <c r="C67" s="79" t="s">
        <v>358</v>
      </c>
      <c r="D67" t="s">
        <v>451</v>
      </c>
      <c r="E67" s="142">
        <v>21000</v>
      </c>
      <c r="F67" s="142">
        <v>0</v>
      </c>
      <c r="G67" s="142">
        <v>0</v>
      </c>
      <c r="H67" s="142">
        <v>0</v>
      </c>
      <c r="I67" s="142">
        <v>0</v>
      </c>
      <c r="J67" s="211">
        <v>0</v>
      </c>
    </row>
    <row r="68" spans="1:10" x14ac:dyDescent="0.2">
      <c r="A68" s="140" t="s">
        <v>48</v>
      </c>
      <c r="B68" s="145" t="s">
        <v>165</v>
      </c>
      <c r="C68" s="79" t="s">
        <v>163</v>
      </c>
      <c r="D68" s="133" t="s">
        <v>384</v>
      </c>
      <c r="E68" s="142">
        <v>26000</v>
      </c>
      <c r="F68" s="142">
        <v>0</v>
      </c>
      <c r="G68" s="142">
        <v>0</v>
      </c>
      <c r="H68" s="142">
        <v>0</v>
      </c>
      <c r="I68" s="142">
        <v>0</v>
      </c>
      <c r="J68" s="211">
        <v>0</v>
      </c>
    </row>
    <row r="69" spans="1:10" x14ac:dyDescent="0.2">
      <c r="A69" s="140" t="s">
        <v>48</v>
      </c>
      <c r="B69" s="145" t="s">
        <v>44</v>
      </c>
      <c r="C69" s="79" t="s">
        <v>45</v>
      </c>
      <c r="D69" s="133" t="s">
        <v>386</v>
      </c>
      <c r="E69" s="142">
        <v>77000</v>
      </c>
      <c r="F69" s="142">
        <v>0</v>
      </c>
      <c r="G69" s="142">
        <v>0</v>
      </c>
      <c r="H69" s="142">
        <v>0</v>
      </c>
      <c r="I69" s="142">
        <v>0</v>
      </c>
      <c r="J69" s="211">
        <v>0</v>
      </c>
    </row>
    <row r="70" spans="1:10" x14ac:dyDescent="0.2">
      <c r="A70" s="140" t="s">
        <v>48</v>
      </c>
      <c r="B70" s="145" t="s">
        <v>161</v>
      </c>
      <c r="C70" s="79" t="s">
        <v>162</v>
      </c>
      <c r="D70" t="s">
        <v>451</v>
      </c>
      <c r="E70" s="142">
        <v>68000</v>
      </c>
      <c r="F70" s="142">
        <v>0</v>
      </c>
      <c r="G70" s="142">
        <v>0</v>
      </c>
      <c r="H70" s="142">
        <v>0</v>
      </c>
      <c r="I70" s="142">
        <v>0</v>
      </c>
      <c r="J70" s="211">
        <v>0</v>
      </c>
    </row>
    <row r="71" spans="1:10" x14ac:dyDescent="0.2">
      <c r="A71" s="140" t="s">
        <v>48</v>
      </c>
      <c r="B71" s="145" t="s">
        <v>46</v>
      </c>
      <c r="C71" s="79" t="s">
        <v>47</v>
      </c>
      <c r="D71" t="s">
        <v>451</v>
      </c>
      <c r="E71" s="142">
        <v>58000</v>
      </c>
      <c r="F71" s="142">
        <v>0</v>
      </c>
      <c r="G71" s="142">
        <v>0</v>
      </c>
      <c r="H71" s="142">
        <v>12100</v>
      </c>
      <c r="I71" s="142">
        <v>0</v>
      </c>
      <c r="J71" s="211">
        <v>0</v>
      </c>
    </row>
    <row r="72" spans="1:10" x14ac:dyDescent="0.2">
      <c r="A72" s="140" t="s">
        <v>271</v>
      </c>
      <c r="B72" s="145" t="s">
        <v>130</v>
      </c>
      <c r="C72" s="79" t="s">
        <v>131</v>
      </c>
      <c r="D72" t="s">
        <v>452</v>
      </c>
      <c r="E72" s="142">
        <v>63000</v>
      </c>
      <c r="F72" s="142">
        <v>0</v>
      </c>
      <c r="G72" s="142">
        <v>0</v>
      </c>
      <c r="H72" s="142">
        <v>0</v>
      </c>
      <c r="I72" s="142">
        <v>0</v>
      </c>
      <c r="J72" s="211">
        <v>0</v>
      </c>
    </row>
    <row r="73" spans="1:10" x14ac:dyDescent="0.2">
      <c r="A73" s="140" t="s">
        <v>295</v>
      </c>
      <c r="B73" s="145" t="s">
        <v>168</v>
      </c>
      <c r="C73" s="79" t="s">
        <v>169</v>
      </c>
      <c r="D73" s="133" t="s">
        <v>384</v>
      </c>
      <c r="E73" s="142">
        <v>33000</v>
      </c>
      <c r="F73" s="142">
        <v>0</v>
      </c>
      <c r="G73" s="142">
        <v>0</v>
      </c>
      <c r="H73" s="142">
        <v>0</v>
      </c>
      <c r="I73" s="142">
        <v>0</v>
      </c>
      <c r="J73" s="211">
        <v>0</v>
      </c>
    </row>
    <row r="74" spans="1:10" x14ac:dyDescent="0.2">
      <c r="A74" s="140" t="s">
        <v>295</v>
      </c>
      <c r="B74" s="145" t="s">
        <v>112</v>
      </c>
      <c r="C74" s="79" t="s">
        <v>113</v>
      </c>
      <c r="D74" t="s">
        <v>451</v>
      </c>
      <c r="E74" s="142">
        <v>71500</v>
      </c>
      <c r="F74" s="142">
        <v>0</v>
      </c>
      <c r="G74" s="142">
        <v>0</v>
      </c>
      <c r="H74" s="142">
        <v>0</v>
      </c>
      <c r="I74" s="142">
        <v>0</v>
      </c>
      <c r="J74" s="211">
        <v>0</v>
      </c>
    </row>
    <row r="75" spans="1:10" x14ac:dyDescent="0.2">
      <c r="A75" s="140" t="s">
        <v>352</v>
      </c>
      <c r="B75" s="145" t="s">
        <v>268</v>
      </c>
      <c r="C75" s="79" t="s">
        <v>269</v>
      </c>
      <c r="D75" s="79" t="s">
        <v>451</v>
      </c>
      <c r="E75" s="142">
        <v>63500</v>
      </c>
      <c r="F75" s="142">
        <v>0</v>
      </c>
      <c r="G75" s="142">
        <v>0</v>
      </c>
      <c r="H75" s="142">
        <v>0</v>
      </c>
      <c r="I75" s="142">
        <v>0</v>
      </c>
      <c r="J75" s="211">
        <v>0</v>
      </c>
    </row>
    <row r="76" spans="1:10" x14ac:dyDescent="0.2">
      <c r="A76" s="140" t="s">
        <v>272</v>
      </c>
      <c r="B76" s="145" t="s">
        <v>95</v>
      </c>
      <c r="C76" s="79" t="s">
        <v>96</v>
      </c>
      <c r="D76" s="133" t="s">
        <v>386</v>
      </c>
      <c r="E76" s="142">
        <v>112000</v>
      </c>
      <c r="F76" s="142">
        <v>0</v>
      </c>
      <c r="G76" s="142">
        <v>0</v>
      </c>
      <c r="H76" s="142">
        <v>15500</v>
      </c>
      <c r="I76" s="142">
        <v>0</v>
      </c>
      <c r="J76" s="211">
        <v>0</v>
      </c>
    </row>
    <row r="77" spans="1:10" x14ac:dyDescent="0.2">
      <c r="A77" s="140" t="s">
        <v>272</v>
      </c>
      <c r="B77" s="145">
        <v>4264331</v>
      </c>
      <c r="C77" s="79" t="s">
        <v>353</v>
      </c>
      <c r="D77" t="s">
        <v>451</v>
      </c>
      <c r="E77" s="142">
        <v>0</v>
      </c>
      <c r="F77" s="142">
        <v>54500</v>
      </c>
      <c r="G77" s="142">
        <v>0</v>
      </c>
      <c r="H77" s="142">
        <v>0</v>
      </c>
      <c r="I77" s="142">
        <v>0</v>
      </c>
      <c r="J77" s="211">
        <v>0</v>
      </c>
    </row>
    <row r="78" spans="1:10" ht="12" customHeight="1" x14ac:dyDescent="0.2">
      <c r="A78" s="140" t="s">
        <v>272</v>
      </c>
      <c r="B78" s="145" t="s">
        <v>354</v>
      </c>
      <c r="C78" s="79" t="s">
        <v>355</v>
      </c>
      <c r="D78" t="s">
        <v>452</v>
      </c>
      <c r="E78" s="142">
        <v>0</v>
      </c>
      <c r="F78" s="142">
        <v>0</v>
      </c>
      <c r="G78" s="142">
        <v>66500</v>
      </c>
      <c r="H78" s="142">
        <v>0</v>
      </c>
      <c r="I78" s="142">
        <v>0</v>
      </c>
      <c r="J78" s="211">
        <v>0</v>
      </c>
    </row>
    <row r="79" spans="1:10" x14ac:dyDescent="0.2">
      <c r="A79" s="140" t="s">
        <v>280</v>
      </c>
      <c r="B79" s="145" t="s">
        <v>99</v>
      </c>
      <c r="C79" s="79" t="s">
        <v>100</v>
      </c>
      <c r="D79" t="s">
        <v>451</v>
      </c>
      <c r="E79" s="142">
        <v>83500</v>
      </c>
      <c r="F79" s="142">
        <v>0</v>
      </c>
      <c r="G79" s="142">
        <v>0</v>
      </c>
      <c r="H79" s="142">
        <v>0</v>
      </c>
      <c r="I79" s="142">
        <v>0</v>
      </c>
      <c r="J79" s="211">
        <v>0</v>
      </c>
    </row>
    <row r="80" spans="1:10" x14ac:dyDescent="0.2">
      <c r="A80" s="140" t="s">
        <v>361</v>
      </c>
      <c r="B80" s="145" t="s">
        <v>359</v>
      </c>
      <c r="C80" s="79" t="s">
        <v>360</v>
      </c>
      <c r="D80" t="s">
        <v>451</v>
      </c>
      <c r="E80" s="142">
        <v>21500</v>
      </c>
      <c r="F80" s="142">
        <v>0</v>
      </c>
      <c r="G80" s="142">
        <v>0</v>
      </c>
      <c r="H80" s="142">
        <v>0</v>
      </c>
      <c r="I80" s="142">
        <v>0</v>
      </c>
      <c r="J80" s="211">
        <v>0</v>
      </c>
    </row>
    <row r="81" spans="1:10" x14ac:dyDescent="0.2">
      <c r="A81" s="140" t="s">
        <v>290</v>
      </c>
      <c r="B81" s="145" t="s">
        <v>81</v>
      </c>
      <c r="C81" s="79" t="s">
        <v>82</v>
      </c>
      <c r="D81" s="133" t="s">
        <v>386</v>
      </c>
      <c r="E81" s="142">
        <v>91000</v>
      </c>
      <c r="F81" s="142">
        <v>0</v>
      </c>
      <c r="G81" s="142">
        <v>0</v>
      </c>
      <c r="H81" s="142">
        <v>17700</v>
      </c>
      <c r="I81" s="142">
        <v>0</v>
      </c>
      <c r="J81" s="211">
        <v>0</v>
      </c>
    </row>
    <row r="82" spans="1:10" x14ac:dyDescent="0.2">
      <c r="A82" s="140" t="s">
        <v>290</v>
      </c>
      <c r="B82" s="145" t="s">
        <v>83</v>
      </c>
      <c r="C82" s="79" t="s">
        <v>184</v>
      </c>
      <c r="D82" s="133" t="s">
        <v>384</v>
      </c>
      <c r="E82" s="142">
        <v>27200</v>
      </c>
      <c r="F82" s="142">
        <v>0</v>
      </c>
      <c r="G82" s="142">
        <v>0</v>
      </c>
      <c r="H82" s="142">
        <v>17700</v>
      </c>
      <c r="I82" s="142">
        <v>0</v>
      </c>
      <c r="J82" s="211">
        <v>0</v>
      </c>
    </row>
    <row r="83" spans="1:10" x14ac:dyDescent="0.2">
      <c r="A83" s="140" t="s">
        <v>290</v>
      </c>
      <c r="B83" s="145" t="s">
        <v>85</v>
      </c>
      <c r="C83" s="79" t="s">
        <v>86</v>
      </c>
      <c r="D83" s="133" t="s">
        <v>385</v>
      </c>
      <c r="E83" s="142">
        <v>83000</v>
      </c>
      <c r="F83" s="142">
        <v>0</v>
      </c>
      <c r="G83" s="142">
        <v>0</v>
      </c>
      <c r="H83" s="142">
        <v>9000</v>
      </c>
      <c r="I83" s="142">
        <v>0</v>
      </c>
      <c r="J83" s="211">
        <v>0</v>
      </c>
    </row>
    <row r="84" spans="1:10" x14ac:dyDescent="0.2">
      <c r="A84" s="140" t="s">
        <v>290</v>
      </c>
      <c r="B84" s="145" t="s">
        <v>87</v>
      </c>
      <c r="C84" s="79" t="s">
        <v>88</v>
      </c>
      <c r="D84" t="s">
        <v>451</v>
      </c>
      <c r="E84" s="142">
        <v>81000</v>
      </c>
      <c r="F84" s="142">
        <v>0</v>
      </c>
      <c r="G84" s="142">
        <v>0</v>
      </c>
      <c r="H84" s="142">
        <v>0</v>
      </c>
      <c r="I84" s="142">
        <v>0</v>
      </c>
      <c r="J84" s="211">
        <v>0</v>
      </c>
    </row>
    <row r="85" spans="1:10" x14ac:dyDescent="0.2">
      <c r="A85" s="140" t="s">
        <v>290</v>
      </c>
      <c r="B85" s="145" t="s">
        <v>362</v>
      </c>
      <c r="C85" s="79" t="s">
        <v>363</v>
      </c>
      <c r="D85" t="s">
        <v>452</v>
      </c>
      <c r="E85" s="142">
        <v>0</v>
      </c>
      <c r="F85" s="142">
        <v>64000</v>
      </c>
      <c r="G85" s="142">
        <v>0</v>
      </c>
      <c r="H85" s="142">
        <v>0</v>
      </c>
      <c r="I85" s="142">
        <v>0</v>
      </c>
      <c r="J85" s="211">
        <v>0</v>
      </c>
    </row>
    <row r="86" spans="1:10" x14ac:dyDescent="0.2">
      <c r="A86" s="140" t="s">
        <v>277</v>
      </c>
      <c r="B86" s="145" t="s">
        <v>117</v>
      </c>
      <c r="C86" s="79" t="s">
        <v>118</v>
      </c>
      <c r="D86" s="133" t="s">
        <v>384</v>
      </c>
      <c r="E86" s="142">
        <v>31500</v>
      </c>
      <c r="F86" s="142">
        <v>0</v>
      </c>
      <c r="G86" s="142">
        <v>0</v>
      </c>
      <c r="H86" s="142">
        <v>17500</v>
      </c>
      <c r="I86" s="142">
        <v>0</v>
      </c>
      <c r="J86" s="211">
        <v>0</v>
      </c>
    </row>
    <row r="87" spans="1:10" x14ac:dyDescent="0.2">
      <c r="A87" s="140" t="s">
        <v>277</v>
      </c>
      <c r="B87" s="145" t="s">
        <v>119</v>
      </c>
      <c r="C87" s="79" t="s">
        <v>120</v>
      </c>
      <c r="D87" t="s">
        <v>452</v>
      </c>
      <c r="E87" s="142">
        <v>91000</v>
      </c>
      <c r="F87" s="142">
        <v>0</v>
      </c>
      <c r="G87" s="142">
        <v>0</v>
      </c>
      <c r="H87" s="142">
        <v>0</v>
      </c>
      <c r="I87" s="142">
        <v>0</v>
      </c>
      <c r="J87" s="211">
        <v>0</v>
      </c>
    </row>
    <row r="88" spans="1:10" x14ac:dyDescent="0.2">
      <c r="A88" s="79" t="s">
        <v>296</v>
      </c>
      <c r="B88" s="145" t="s">
        <v>71</v>
      </c>
      <c r="C88" s="79" t="s">
        <v>72</v>
      </c>
      <c r="D88" s="133" t="s">
        <v>385</v>
      </c>
      <c r="E88" s="142">
        <v>95000</v>
      </c>
      <c r="F88" s="142">
        <v>0</v>
      </c>
      <c r="G88" s="142">
        <v>0</v>
      </c>
      <c r="H88" s="142">
        <v>0</v>
      </c>
      <c r="I88" s="142">
        <v>0</v>
      </c>
      <c r="J88" s="211">
        <v>0</v>
      </c>
    </row>
    <row r="89" spans="1:10" x14ac:dyDescent="0.2">
      <c r="A89" s="79" t="s">
        <v>296</v>
      </c>
      <c r="B89" s="145" t="s">
        <v>73</v>
      </c>
      <c r="C89" s="79" t="s">
        <v>74</v>
      </c>
      <c r="D89" t="s">
        <v>451</v>
      </c>
      <c r="E89" s="142">
        <v>94000</v>
      </c>
      <c r="F89" s="142">
        <v>0</v>
      </c>
      <c r="G89" s="142">
        <v>0</v>
      </c>
      <c r="H89" s="142">
        <v>0</v>
      </c>
      <c r="I89" s="142">
        <v>0</v>
      </c>
      <c r="J89" s="211">
        <v>0</v>
      </c>
    </row>
    <row r="90" spans="1:10" x14ac:dyDescent="0.2">
      <c r="A90" s="79" t="s">
        <v>296</v>
      </c>
      <c r="B90" s="145" t="s">
        <v>364</v>
      </c>
      <c r="C90" s="79" t="s">
        <v>365</v>
      </c>
      <c r="D90" t="s">
        <v>452</v>
      </c>
      <c r="E90" s="142">
        <v>0</v>
      </c>
      <c r="F90" s="142">
        <v>0</v>
      </c>
      <c r="G90" s="142">
        <v>60000</v>
      </c>
      <c r="H90" s="142">
        <v>0</v>
      </c>
      <c r="I90" s="142">
        <v>0</v>
      </c>
      <c r="J90" s="211">
        <v>0</v>
      </c>
    </row>
    <row r="91" spans="1:10" x14ac:dyDescent="0.2">
      <c r="A91" s="79" t="s">
        <v>296</v>
      </c>
      <c r="B91" s="145" t="s">
        <v>170</v>
      </c>
      <c r="C91" s="79" t="s">
        <v>171</v>
      </c>
      <c r="D91" s="133" t="s">
        <v>384</v>
      </c>
      <c r="E91" s="142">
        <v>56000</v>
      </c>
      <c r="F91" s="142">
        <v>0</v>
      </c>
      <c r="G91" s="142">
        <v>0</v>
      </c>
      <c r="H91" s="142">
        <v>0</v>
      </c>
      <c r="I91" s="142">
        <v>0</v>
      </c>
      <c r="J91" s="211">
        <v>0</v>
      </c>
    </row>
    <row r="92" spans="1:10" x14ac:dyDescent="0.2">
      <c r="A92" s="79" t="s">
        <v>296</v>
      </c>
      <c r="B92" s="145" t="s">
        <v>366</v>
      </c>
      <c r="C92" s="79" t="s">
        <v>367</v>
      </c>
      <c r="D92" t="s">
        <v>452</v>
      </c>
      <c r="E92" s="142">
        <v>0</v>
      </c>
      <c r="F92" s="142">
        <v>75000</v>
      </c>
      <c r="G92" s="142">
        <v>0</v>
      </c>
      <c r="H92" s="142">
        <v>0</v>
      </c>
      <c r="I92" s="142">
        <v>0</v>
      </c>
      <c r="J92" s="211">
        <v>0</v>
      </c>
    </row>
    <row r="93" spans="1:10" x14ac:dyDescent="0.2">
      <c r="A93" s="140" t="s">
        <v>294</v>
      </c>
      <c r="B93" s="145" t="s">
        <v>132</v>
      </c>
      <c r="C93" s="79" t="s">
        <v>133</v>
      </c>
      <c r="D93" s="133" t="s">
        <v>385</v>
      </c>
      <c r="E93" s="142">
        <v>75000</v>
      </c>
      <c r="F93" s="142">
        <v>0</v>
      </c>
      <c r="G93" s="142">
        <v>0</v>
      </c>
      <c r="H93" s="142">
        <v>16000</v>
      </c>
      <c r="I93" s="142">
        <v>0</v>
      </c>
      <c r="J93" s="211">
        <v>0</v>
      </c>
    </row>
    <row r="94" spans="1:10" x14ac:dyDescent="0.2">
      <c r="A94" s="140" t="s">
        <v>294</v>
      </c>
      <c r="B94" s="145" t="s">
        <v>176</v>
      </c>
      <c r="C94" s="79" t="s">
        <v>177</v>
      </c>
      <c r="D94" t="s">
        <v>451</v>
      </c>
      <c r="E94" s="142">
        <v>59000</v>
      </c>
      <c r="F94" s="142">
        <v>0</v>
      </c>
      <c r="G94" s="142">
        <v>0</v>
      </c>
      <c r="H94" s="142">
        <v>0</v>
      </c>
      <c r="I94" s="142">
        <v>0</v>
      </c>
      <c r="J94" s="211">
        <v>0</v>
      </c>
    </row>
    <row r="95" spans="1:10" x14ac:dyDescent="0.2">
      <c r="A95" s="140" t="s">
        <v>294</v>
      </c>
      <c r="B95" s="145" t="s">
        <v>134</v>
      </c>
      <c r="C95" s="79" t="s">
        <v>183</v>
      </c>
      <c r="D95" s="133" t="s">
        <v>384</v>
      </c>
      <c r="E95" s="142">
        <v>20000</v>
      </c>
      <c r="F95" s="142">
        <v>0</v>
      </c>
      <c r="G95" s="142">
        <v>0</v>
      </c>
      <c r="H95" s="142">
        <v>0</v>
      </c>
      <c r="I95" s="142">
        <v>0</v>
      </c>
      <c r="J95" s="211">
        <v>0</v>
      </c>
    </row>
    <row r="96" spans="1:10" x14ac:dyDescent="0.2">
      <c r="A96" s="140" t="s">
        <v>292</v>
      </c>
      <c r="B96" s="145" t="s">
        <v>110</v>
      </c>
      <c r="C96" s="79" t="s">
        <v>111</v>
      </c>
      <c r="D96" s="133" t="s">
        <v>384</v>
      </c>
      <c r="E96" s="142">
        <v>28000</v>
      </c>
      <c r="F96" s="142">
        <v>0</v>
      </c>
      <c r="G96" s="142">
        <v>0</v>
      </c>
      <c r="H96" s="142">
        <v>0</v>
      </c>
      <c r="I96" s="142">
        <v>0</v>
      </c>
      <c r="J96" s="211">
        <v>0</v>
      </c>
    </row>
    <row r="97" spans="1:10" x14ac:dyDescent="0.2">
      <c r="A97" s="140" t="s">
        <v>292</v>
      </c>
      <c r="B97" s="145" t="s">
        <v>155</v>
      </c>
      <c r="C97" s="79" t="s">
        <v>156</v>
      </c>
      <c r="D97" s="133" t="s">
        <v>386</v>
      </c>
      <c r="E97" s="142">
        <v>133500</v>
      </c>
      <c r="F97" s="142">
        <v>0</v>
      </c>
      <c r="G97" s="142">
        <v>0</v>
      </c>
      <c r="H97" s="142">
        <v>15500</v>
      </c>
      <c r="I97" s="142">
        <v>0</v>
      </c>
      <c r="J97" s="211">
        <v>0</v>
      </c>
    </row>
    <row r="98" spans="1:10" x14ac:dyDescent="0.2">
      <c r="A98" s="140" t="s">
        <v>292</v>
      </c>
      <c r="B98" s="145" t="s">
        <v>42</v>
      </c>
      <c r="C98" s="79" t="s">
        <v>43</v>
      </c>
      <c r="D98" t="s">
        <v>451</v>
      </c>
      <c r="E98" s="142">
        <v>79500</v>
      </c>
      <c r="F98" s="142">
        <v>0</v>
      </c>
      <c r="G98" s="142">
        <v>0</v>
      </c>
      <c r="H98" s="142">
        <v>0</v>
      </c>
      <c r="I98" s="142">
        <v>0</v>
      </c>
      <c r="J98" s="211">
        <v>0</v>
      </c>
    </row>
    <row r="99" spans="1:10" x14ac:dyDescent="0.2">
      <c r="A99" s="140" t="s">
        <v>284</v>
      </c>
      <c r="B99" s="145" t="s">
        <v>89</v>
      </c>
      <c r="C99" s="79" t="s">
        <v>90</v>
      </c>
      <c r="D99" s="133" t="s">
        <v>384</v>
      </c>
      <c r="E99" s="142">
        <v>25500</v>
      </c>
      <c r="F99" s="142">
        <v>0</v>
      </c>
      <c r="G99" s="142">
        <v>0</v>
      </c>
      <c r="H99" s="142">
        <v>0</v>
      </c>
      <c r="I99" s="142">
        <v>0</v>
      </c>
      <c r="J99" s="211">
        <v>0</v>
      </c>
    </row>
    <row r="100" spans="1:10" x14ac:dyDescent="0.2">
      <c r="A100" s="140" t="s">
        <v>286</v>
      </c>
      <c r="B100" s="145" t="s">
        <v>178</v>
      </c>
      <c r="C100" s="79" t="s">
        <v>179</v>
      </c>
      <c r="D100" s="133" t="s">
        <v>233</v>
      </c>
      <c r="E100" s="142">
        <v>35500</v>
      </c>
      <c r="F100" s="142">
        <v>0</v>
      </c>
      <c r="G100" s="142">
        <v>0</v>
      </c>
      <c r="H100" s="142">
        <v>0</v>
      </c>
      <c r="I100" s="142">
        <v>0</v>
      </c>
      <c r="J100" s="211">
        <v>0</v>
      </c>
    </row>
    <row r="101" spans="1:10" ht="13.5" thickBot="1" x14ac:dyDescent="0.25">
      <c r="A101" s="140" t="s">
        <v>286</v>
      </c>
      <c r="B101" s="145" t="s">
        <v>144</v>
      </c>
      <c r="C101" s="79" t="s">
        <v>145</v>
      </c>
      <c r="D101" t="s">
        <v>451</v>
      </c>
      <c r="E101" s="142">
        <v>86500</v>
      </c>
      <c r="F101" s="142">
        <v>0</v>
      </c>
      <c r="G101" s="142">
        <v>0</v>
      </c>
      <c r="H101" s="142">
        <v>0</v>
      </c>
      <c r="I101" s="142">
        <v>0</v>
      </c>
      <c r="J101" s="211">
        <v>0</v>
      </c>
    </row>
    <row r="102" spans="1:10" x14ac:dyDescent="0.2">
      <c r="E102" s="228">
        <f>SUM(E2:E101)</f>
        <v>4456200</v>
      </c>
      <c r="F102" s="228">
        <f t="shared" ref="F102:J102" si="0">SUM(F2:F101)</f>
        <v>1521000</v>
      </c>
      <c r="G102" s="228">
        <f t="shared" si="0"/>
        <v>234500</v>
      </c>
      <c r="H102" s="228">
        <f t="shared" si="0"/>
        <v>278700</v>
      </c>
      <c r="I102" s="228">
        <f t="shared" si="0"/>
        <v>57000</v>
      </c>
      <c r="J102" s="228">
        <f t="shared" si="0"/>
        <v>3200</v>
      </c>
    </row>
    <row r="103" spans="1:10" x14ac:dyDescent="0.2">
      <c r="E103" s="24"/>
      <c r="H103" s="79"/>
    </row>
  </sheetData>
  <autoFilter ref="A1:E101"/>
  <sortState ref="A2:S94">
    <sortCondition ref="A2:A94"/>
  </sortState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58"/>
  <sheetViews>
    <sheetView workbookViewId="0">
      <pane xSplit="3" ySplit="2" topLeftCell="H21" activePane="bottomRight" state="frozen"/>
      <selection pane="topRight" activeCell="E1" sqref="E1"/>
      <selection pane="bottomLeft" activeCell="A3" sqref="A3"/>
      <selection pane="bottomRight" activeCell="E29" sqref="E29"/>
    </sheetView>
  </sheetViews>
  <sheetFormatPr defaultRowHeight="12.75" x14ac:dyDescent="0.2"/>
  <cols>
    <col min="1" max="1" width="12.140625" style="161" customWidth="1"/>
    <col min="2" max="2" width="14.85546875" style="78" customWidth="1"/>
    <col min="3" max="3" width="39.85546875" style="64" customWidth="1"/>
    <col min="4" max="4" width="15.5703125" style="64" customWidth="1"/>
    <col min="5" max="5" width="11.42578125" customWidth="1"/>
    <col min="6" max="6" width="9.42578125" customWidth="1"/>
    <col min="7" max="7" width="8.140625" customWidth="1"/>
    <col min="8" max="9" width="7.5703125" style="48" customWidth="1"/>
    <col min="10" max="11" width="6.28515625" style="23" customWidth="1"/>
    <col min="12" max="12" width="7.5703125" customWidth="1"/>
    <col min="13" max="22" width="7.28515625" customWidth="1"/>
    <col min="23" max="23" width="17.85546875" customWidth="1"/>
  </cols>
  <sheetData>
    <row r="1" spans="1:22" ht="66" customHeight="1" thickBot="1" x14ac:dyDescent="0.25">
      <c r="A1" s="156"/>
      <c r="B1" s="66"/>
      <c r="C1" s="20"/>
      <c r="D1" s="20"/>
      <c r="E1" s="22"/>
      <c r="F1" s="115"/>
      <c r="G1" s="115"/>
      <c r="J1" s="116"/>
      <c r="K1" s="116"/>
      <c r="L1" s="116"/>
      <c r="M1" s="230" t="s">
        <v>470</v>
      </c>
      <c r="N1" s="231"/>
      <c r="O1" s="231"/>
      <c r="P1" s="231"/>
      <c r="Q1" s="231"/>
      <c r="R1" s="231"/>
      <c r="S1" s="231"/>
      <c r="T1" s="231"/>
      <c r="U1" s="231"/>
      <c r="V1" s="232"/>
    </row>
    <row r="2" spans="1:22" ht="81" customHeight="1" thickBot="1" x14ac:dyDescent="0.25">
      <c r="A2" s="151" t="s">
        <v>473</v>
      </c>
      <c r="B2" s="151" t="s">
        <v>231</v>
      </c>
      <c r="C2" s="151" t="s">
        <v>232</v>
      </c>
      <c r="D2" s="71" t="s">
        <v>189</v>
      </c>
      <c r="E2" s="70" t="s">
        <v>391</v>
      </c>
      <c r="F2" s="70" t="s">
        <v>250</v>
      </c>
      <c r="G2" s="117" t="s">
        <v>251</v>
      </c>
      <c r="H2" s="118" t="s">
        <v>252</v>
      </c>
      <c r="I2" s="118" t="s">
        <v>253</v>
      </c>
      <c r="J2" s="119" t="s">
        <v>254</v>
      </c>
      <c r="K2" s="119" t="s">
        <v>255</v>
      </c>
      <c r="L2" s="119" t="s">
        <v>236</v>
      </c>
      <c r="M2" s="129">
        <v>2013</v>
      </c>
      <c r="N2" s="218">
        <v>2014</v>
      </c>
      <c r="O2" s="72">
        <v>2015</v>
      </c>
      <c r="P2" s="72">
        <v>2016</v>
      </c>
      <c r="Q2" s="152">
        <v>2017</v>
      </c>
      <c r="R2" s="152">
        <v>2018</v>
      </c>
      <c r="S2" s="152">
        <v>2019</v>
      </c>
      <c r="T2" s="152">
        <v>2020</v>
      </c>
      <c r="U2" s="128">
        <v>2021</v>
      </c>
      <c r="V2" s="128">
        <v>2022</v>
      </c>
    </row>
    <row r="3" spans="1:22" x14ac:dyDescent="0.2">
      <c r="A3" s="157" t="s">
        <v>297</v>
      </c>
      <c r="B3" s="219" t="s">
        <v>166</v>
      </c>
      <c r="C3" s="122" t="s">
        <v>167</v>
      </c>
      <c r="D3" s="20" t="s">
        <v>221</v>
      </c>
      <c r="E3" s="121" t="s">
        <v>233</v>
      </c>
      <c r="F3" s="74">
        <v>38</v>
      </c>
      <c r="G3" s="74" t="s">
        <v>237</v>
      </c>
      <c r="H3" s="49">
        <v>380</v>
      </c>
      <c r="I3" s="49">
        <v>8.1999999999999993</v>
      </c>
      <c r="J3" s="73" t="s">
        <v>258</v>
      </c>
      <c r="K3" s="51">
        <f t="shared" ref="K3" si="0">IF(J3="Lo",0.8,IF(J3="Med",1,(IF(J3="Hi",1.2,"error"))))</f>
        <v>1.2</v>
      </c>
      <c r="L3" s="75">
        <v>134</v>
      </c>
      <c r="M3" s="73" t="s">
        <v>235</v>
      </c>
      <c r="N3" s="73" t="s">
        <v>235</v>
      </c>
      <c r="O3" s="73" t="s">
        <v>235</v>
      </c>
      <c r="P3" s="73" t="s">
        <v>235</v>
      </c>
      <c r="Q3" s="73" t="s">
        <v>235</v>
      </c>
      <c r="R3" s="73" t="s">
        <v>235</v>
      </c>
      <c r="S3" s="73" t="s">
        <v>235</v>
      </c>
      <c r="T3" s="73" t="s">
        <v>235</v>
      </c>
      <c r="U3" s="73" t="s">
        <v>235</v>
      </c>
      <c r="V3" s="73" t="s">
        <v>235</v>
      </c>
    </row>
    <row r="4" spans="1:22" x14ac:dyDescent="0.2">
      <c r="A4" s="157" t="s">
        <v>297</v>
      </c>
      <c r="B4" s="219">
        <v>7060710</v>
      </c>
      <c r="C4" s="122" t="s">
        <v>108</v>
      </c>
      <c r="D4" s="20" t="s">
        <v>221</v>
      </c>
      <c r="E4" s="121" t="s">
        <v>233</v>
      </c>
      <c r="F4" s="74">
        <v>39</v>
      </c>
      <c r="G4" s="74" t="s">
        <v>237</v>
      </c>
      <c r="H4" s="49">
        <v>260</v>
      </c>
      <c r="I4" s="49">
        <v>6.2</v>
      </c>
      <c r="J4" s="51" t="s">
        <v>257</v>
      </c>
      <c r="K4" s="52">
        <f>IF(J4="Lo",0.8,IF(J4="Med",1,(IF(J4="Hi",1.2,"error"))))</f>
        <v>1</v>
      </c>
      <c r="L4" s="75">
        <v>150</v>
      </c>
      <c r="M4" s="73" t="s">
        <v>235</v>
      </c>
      <c r="N4" s="73" t="s">
        <v>235</v>
      </c>
      <c r="O4" s="73" t="s">
        <v>235</v>
      </c>
      <c r="P4" s="73" t="s">
        <v>235</v>
      </c>
      <c r="Q4" s="73" t="s">
        <v>235</v>
      </c>
      <c r="R4" s="73" t="s">
        <v>235</v>
      </c>
      <c r="S4" s="73" t="s">
        <v>235</v>
      </c>
      <c r="T4" s="73" t="s">
        <v>235</v>
      </c>
      <c r="U4" s="73" t="s">
        <v>235</v>
      </c>
      <c r="V4" s="73" t="s">
        <v>235</v>
      </c>
    </row>
    <row r="5" spans="1:22" x14ac:dyDescent="0.2">
      <c r="A5" s="157" t="s">
        <v>293</v>
      </c>
      <c r="B5" s="219" t="s">
        <v>174</v>
      </c>
      <c r="C5" s="122" t="s">
        <v>175</v>
      </c>
      <c r="D5" s="20" t="s">
        <v>223</v>
      </c>
      <c r="E5" s="121" t="s">
        <v>233</v>
      </c>
      <c r="F5" s="74">
        <v>79</v>
      </c>
      <c r="G5" s="74" t="s">
        <v>237</v>
      </c>
      <c r="H5" s="49">
        <v>170</v>
      </c>
      <c r="I5" s="49">
        <v>3.2</v>
      </c>
      <c r="J5" s="73" t="s">
        <v>257</v>
      </c>
      <c r="K5" s="51">
        <f t="shared" ref="K5:K6" si="1">IF(J5="Lo",0.8,IF(J5="Med",1,(IF(J5="Hi",1.2,"error"))))</f>
        <v>1</v>
      </c>
      <c r="L5" s="75">
        <v>3196</v>
      </c>
      <c r="M5" s="73" t="s">
        <v>235</v>
      </c>
      <c r="N5" s="73" t="s">
        <v>235</v>
      </c>
      <c r="O5" s="73" t="s">
        <v>235</v>
      </c>
      <c r="P5" s="73" t="s">
        <v>235</v>
      </c>
      <c r="Q5" s="73" t="s">
        <v>235</v>
      </c>
      <c r="R5" s="73" t="s">
        <v>235</v>
      </c>
      <c r="S5" s="73" t="s">
        <v>235</v>
      </c>
      <c r="T5" s="73" t="s">
        <v>235</v>
      </c>
      <c r="U5" s="73" t="s">
        <v>235</v>
      </c>
      <c r="V5" s="73" t="s">
        <v>235</v>
      </c>
    </row>
    <row r="6" spans="1:22" x14ac:dyDescent="0.2">
      <c r="A6" s="157" t="s">
        <v>293</v>
      </c>
      <c r="B6" s="219">
        <v>9505800</v>
      </c>
      <c r="C6" s="122" t="s">
        <v>129</v>
      </c>
      <c r="D6" s="20" t="s">
        <v>223</v>
      </c>
      <c r="E6" s="121" t="s">
        <v>233</v>
      </c>
      <c r="F6" s="74">
        <v>23</v>
      </c>
      <c r="G6" s="74" t="s">
        <v>237</v>
      </c>
      <c r="H6" s="49">
        <v>460</v>
      </c>
      <c r="I6" s="49">
        <v>7</v>
      </c>
      <c r="J6" s="51" t="s">
        <v>256</v>
      </c>
      <c r="K6" s="51">
        <f t="shared" si="1"/>
        <v>0.8</v>
      </c>
      <c r="L6" s="75">
        <v>615</v>
      </c>
      <c r="M6" s="73" t="s">
        <v>235</v>
      </c>
      <c r="N6" s="73" t="s">
        <v>235</v>
      </c>
      <c r="O6" s="73" t="s">
        <v>235</v>
      </c>
      <c r="P6" s="73" t="s">
        <v>235</v>
      </c>
      <c r="Q6" s="73" t="s">
        <v>235</v>
      </c>
      <c r="R6" s="73" t="s">
        <v>235</v>
      </c>
      <c r="S6" s="73" t="s">
        <v>235</v>
      </c>
      <c r="T6" s="73" t="s">
        <v>235</v>
      </c>
      <c r="U6" s="73" t="s">
        <v>235</v>
      </c>
      <c r="V6" s="73" t="s">
        <v>235</v>
      </c>
    </row>
    <row r="7" spans="1:22" x14ac:dyDescent="0.2">
      <c r="A7" s="157" t="s">
        <v>289</v>
      </c>
      <c r="B7" s="219">
        <v>11274538</v>
      </c>
      <c r="C7" s="122" t="s">
        <v>62</v>
      </c>
      <c r="D7" s="20" t="s">
        <v>229</v>
      </c>
      <c r="E7" s="96" t="s">
        <v>386</v>
      </c>
      <c r="F7" s="74">
        <v>5</v>
      </c>
      <c r="G7" s="74" t="s">
        <v>238</v>
      </c>
      <c r="H7" s="49">
        <v>240</v>
      </c>
      <c r="I7" s="49">
        <v>3.6</v>
      </c>
      <c r="J7" s="51" t="s">
        <v>256</v>
      </c>
      <c r="K7" s="52">
        <f>IF(J7="Lo",0.8,IF(J7="Med",1,(IF(J7="Hi",1.2,"error"))))</f>
        <v>0.8</v>
      </c>
      <c r="L7" s="75">
        <v>27.9</v>
      </c>
      <c r="M7" s="73" t="s">
        <v>235</v>
      </c>
      <c r="N7" s="73" t="s">
        <v>235</v>
      </c>
      <c r="O7" s="73" t="s">
        <v>235</v>
      </c>
      <c r="P7" s="73" t="s">
        <v>235</v>
      </c>
      <c r="Q7" s="73" t="s">
        <v>235</v>
      </c>
      <c r="R7" s="73" t="s">
        <v>235</v>
      </c>
      <c r="S7" s="73" t="s">
        <v>235</v>
      </c>
      <c r="T7" s="73" t="s">
        <v>235</v>
      </c>
      <c r="U7" s="73" t="s">
        <v>235</v>
      </c>
      <c r="V7" s="73" t="s">
        <v>235</v>
      </c>
    </row>
    <row r="8" spans="1:22" x14ac:dyDescent="0.2">
      <c r="A8" s="158" t="s">
        <v>289</v>
      </c>
      <c r="B8" s="219" t="s">
        <v>65</v>
      </c>
      <c r="C8" s="122" t="s">
        <v>66</v>
      </c>
      <c r="D8" s="20" t="s">
        <v>229</v>
      </c>
      <c r="E8" s="96" t="s">
        <v>233</v>
      </c>
      <c r="F8" s="74">
        <v>7</v>
      </c>
      <c r="G8" s="74" t="s">
        <v>237</v>
      </c>
      <c r="H8" s="49">
        <v>82</v>
      </c>
      <c r="I8" s="49">
        <v>1.8</v>
      </c>
      <c r="J8" s="213" t="s">
        <v>256</v>
      </c>
      <c r="K8" s="52">
        <f>IF(J8="Lo",0.8,IF(J8="Med",1,(IF(J8="Hi",1.2,"error"))))</f>
        <v>0.8</v>
      </c>
      <c r="L8" s="227">
        <v>1390</v>
      </c>
      <c r="M8" s="73" t="s">
        <v>235</v>
      </c>
      <c r="N8" s="73" t="s">
        <v>235</v>
      </c>
      <c r="O8" s="73" t="s">
        <v>235</v>
      </c>
      <c r="P8" s="73" t="s">
        <v>235</v>
      </c>
      <c r="Q8" s="73" t="s">
        <v>235</v>
      </c>
      <c r="R8" s="73" t="s">
        <v>235</v>
      </c>
      <c r="S8" s="73" t="s">
        <v>235</v>
      </c>
      <c r="T8" s="73" t="s">
        <v>235</v>
      </c>
      <c r="U8" s="73" t="s">
        <v>235</v>
      </c>
      <c r="V8" s="73" t="s">
        <v>235</v>
      </c>
    </row>
    <row r="9" spans="1:22" x14ac:dyDescent="0.2">
      <c r="A9" s="158" t="s">
        <v>289</v>
      </c>
      <c r="B9" s="219">
        <v>11264500</v>
      </c>
      <c r="C9" s="20" t="s">
        <v>499</v>
      </c>
      <c r="D9" s="20" t="s">
        <v>229</v>
      </c>
      <c r="E9" s="124" t="s">
        <v>233</v>
      </c>
      <c r="F9" s="74"/>
      <c r="G9" s="74" t="s">
        <v>237</v>
      </c>
      <c r="H9" s="49">
        <v>400</v>
      </c>
      <c r="I9" s="49">
        <v>9</v>
      </c>
      <c r="J9" s="73" t="s">
        <v>257</v>
      </c>
      <c r="K9" s="52">
        <f t="shared" ref="K9:K24" si="2">IF(J9="Lo",0.8,IF(J9="Med",1,(IF(J9="Hi",1.2,"error"))))</f>
        <v>1</v>
      </c>
      <c r="L9" s="75">
        <v>468.8</v>
      </c>
      <c r="M9" s="73" t="s">
        <v>235</v>
      </c>
      <c r="N9" s="73" t="s">
        <v>235</v>
      </c>
      <c r="O9" s="73" t="s">
        <v>235</v>
      </c>
      <c r="P9" s="73" t="s">
        <v>235</v>
      </c>
      <c r="Q9" s="73" t="s">
        <v>235</v>
      </c>
      <c r="R9" s="73" t="s">
        <v>235</v>
      </c>
      <c r="S9" s="73" t="s">
        <v>235</v>
      </c>
      <c r="T9" s="73" t="s">
        <v>235</v>
      </c>
      <c r="U9" s="73" t="s">
        <v>235</v>
      </c>
      <c r="V9" s="73" t="s">
        <v>235</v>
      </c>
    </row>
    <row r="10" spans="1:22" x14ac:dyDescent="0.2">
      <c r="A10" s="157" t="s">
        <v>285</v>
      </c>
      <c r="B10" s="219">
        <v>6713500</v>
      </c>
      <c r="C10" s="122" t="s">
        <v>68</v>
      </c>
      <c r="D10" s="122" t="s">
        <v>216</v>
      </c>
      <c r="E10" s="96" t="s">
        <v>31</v>
      </c>
      <c r="F10" s="74">
        <v>25</v>
      </c>
      <c r="G10" s="74" t="s">
        <v>237</v>
      </c>
      <c r="H10" s="49">
        <v>28</v>
      </c>
      <c r="I10" s="49">
        <v>0.8</v>
      </c>
      <c r="J10" s="51" t="s">
        <v>256</v>
      </c>
      <c r="K10" s="52">
        <f t="shared" si="2"/>
        <v>0.8</v>
      </c>
      <c r="L10" s="75">
        <v>1060</v>
      </c>
      <c r="M10" s="73" t="s">
        <v>235</v>
      </c>
      <c r="N10" s="73" t="s">
        <v>235</v>
      </c>
      <c r="O10" s="73" t="s">
        <v>235</v>
      </c>
      <c r="P10" s="73" t="s">
        <v>235</v>
      </c>
      <c r="Q10" s="73" t="s">
        <v>235</v>
      </c>
      <c r="R10" s="73" t="s">
        <v>235</v>
      </c>
      <c r="S10" s="73" t="s">
        <v>235</v>
      </c>
      <c r="T10" s="73" t="s">
        <v>235</v>
      </c>
      <c r="U10" s="73" t="s">
        <v>235</v>
      </c>
      <c r="V10" s="73" t="s">
        <v>235</v>
      </c>
    </row>
    <row r="11" spans="1:22" x14ac:dyDescent="0.2">
      <c r="A11" s="157" t="s">
        <v>270</v>
      </c>
      <c r="B11" s="219">
        <v>1170100</v>
      </c>
      <c r="C11" s="122" t="s">
        <v>50</v>
      </c>
      <c r="D11" s="20" t="s">
        <v>195</v>
      </c>
      <c r="E11" s="120" t="s">
        <v>233</v>
      </c>
      <c r="F11" s="74">
        <v>58</v>
      </c>
      <c r="G11" s="74" t="s">
        <v>237</v>
      </c>
      <c r="H11" s="52">
        <v>174</v>
      </c>
      <c r="I11" s="52">
        <v>3.2</v>
      </c>
      <c r="J11" s="51" t="s">
        <v>256</v>
      </c>
      <c r="K11" s="51">
        <f t="shared" si="2"/>
        <v>0.8</v>
      </c>
      <c r="L11" s="75">
        <v>107</v>
      </c>
      <c r="M11" s="73" t="s">
        <v>235</v>
      </c>
      <c r="N11" s="73" t="s">
        <v>235</v>
      </c>
      <c r="O11" s="73" t="s">
        <v>235</v>
      </c>
      <c r="P11" s="73" t="s">
        <v>235</v>
      </c>
      <c r="Q11" s="73" t="s">
        <v>235</v>
      </c>
      <c r="R11" s="73" t="s">
        <v>235</v>
      </c>
      <c r="S11" s="73" t="s">
        <v>235</v>
      </c>
      <c r="T11" s="73" t="s">
        <v>235</v>
      </c>
      <c r="U11" s="73" t="s">
        <v>235</v>
      </c>
      <c r="V11" s="73" t="s">
        <v>235</v>
      </c>
    </row>
    <row r="12" spans="1:22" x14ac:dyDescent="0.2">
      <c r="A12" s="157" t="s">
        <v>270</v>
      </c>
      <c r="B12" s="219">
        <v>1209710</v>
      </c>
      <c r="C12" s="122" t="s">
        <v>54</v>
      </c>
      <c r="D12" s="20" t="s">
        <v>195</v>
      </c>
      <c r="E12" s="96" t="s">
        <v>31</v>
      </c>
      <c r="F12" s="74">
        <v>59</v>
      </c>
      <c r="G12" s="74" t="s">
        <v>237</v>
      </c>
      <c r="H12" s="52">
        <v>158</v>
      </c>
      <c r="I12" s="49">
        <v>3</v>
      </c>
      <c r="J12" s="51" t="s">
        <v>257</v>
      </c>
      <c r="K12" s="51">
        <f t="shared" si="2"/>
        <v>1</v>
      </c>
      <c r="L12" s="75">
        <v>85.1</v>
      </c>
      <c r="M12" s="73" t="s">
        <v>235</v>
      </c>
      <c r="N12" s="73" t="s">
        <v>235</v>
      </c>
      <c r="O12" s="73" t="s">
        <v>235</v>
      </c>
      <c r="P12" s="73" t="s">
        <v>235</v>
      </c>
      <c r="Q12" s="73" t="s">
        <v>235</v>
      </c>
      <c r="R12" s="73" t="s">
        <v>235</v>
      </c>
      <c r="S12" s="73" t="s">
        <v>235</v>
      </c>
      <c r="T12" s="73" t="s">
        <v>235</v>
      </c>
      <c r="U12" s="73" t="s">
        <v>235</v>
      </c>
      <c r="V12" s="73" t="s">
        <v>235</v>
      </c>
    </row>
    <row r="13" spans="1:22" x14ac:dyDescent="0.2">
      <c r="A13" s="157" t="s">
        <v>274</v>
      </c>
      <c r="B13" s="219">
        <v>2335870</v>
      </c>
      <c r="C13" s="122" t="s">
        <v>30</v>
      </c>
      <c r="D13" s="20" t="s">
        <v>205</v>
      </c>
      <c r="E13" s="96" t="s">
        <v>31</v>
      </c>
      <c r="F13" s="74">
        <v>45</v>
      </c>
      <c r="G13" s="74" t="s">
        <v>237</v>
      </c>
      <c r="H13" s="52">
        <v>58</v>
      </c>
      <c r="I13" s="49">
        <v>1.2</v>
      </c>
      <c r="J13" s="51" t="s">
        <v>257</v>
      </c>
      <c r="K13" s="51">
        <f t="shared" si="2"/>
        <v>1</v>
      </c>
      <c r="L13" s="75">
        <v>79.5</v>
      </c>
      <c r="M13" s="73" t="s">
        <v>235</v>
      </c>
      <c r="N13" s="73" t="s">
        <v>235</v>
      </c>
      <c r="O13" s="73" t="s">
        <v>235</v>
      </c>
      <c r="P13" s="73" t="s">
        <v>235</v>
      </c>
      <c r="Q13" s="73" t="s">
        <v>235</v>
      </c>
      <c r="R13" s="73" t="s">
        <v>235</v>
      </c>
      <c r="S13" s="73" t="s">
        <v>235</v>
      </c>
      <c r="T13" s="73" t="s">
        <v>235</v>
      </c>
      <c r="U13" s="73" t="s">
        <v>235</v>
      </c>
      <c r="V13" s="73" t="s">
        <v>235</v>
      </c>
    </row>
    <row r="14" spans="1:22" x14ac:dyDescent="0.2">
      <c r="A14" s="157" t="s">
        <v>274</v>
      </c>
      <c r="B14" s="219">
        <v>2338523</v>
      </c>
      <c r="C14" s="122" t="s">
        <v>34</v>
      </c>
      <c r="D14" s="20" t="s">
        <v>205</v>
      </c>
      <c r="E14" s="121" t="s">
        <v>233</v>
      </c>
      <c r="F14" s="74">
        <v>45</v>
      </c>
      <c r="G14" s="74" t="s">
        <v>237</v>
      </c>
      <c r="H14" s="52">
        <v>180</v>
      </c>
      <c r="I14" s="49">
        <v>3.6</v>
      </c>
      <c r="J14" s="51" t="s">
        <v>257</v>
      </c>
      <c r="K14" s="51">
        <f t="shared" si="2"/>
        <v>1</v>
      </c>
      <c r="L14" s="75">
        <v>43.5</v>
      </c>
      <c r="M14" s="73" t="s">
        <v>235</v>
      </c>
      <c r="N14" s="73" t="s">
        <v>235</v>
      </c>
      <c r="O14" s="73" t="s">
        <v>235</v>
      </c>
      <c r="P14" s="73" t="s">
        <v>235</v>
      </c>
      <c r="Q14" s="73" t="s">
        <v>235</v>
      </c>
      <c r="R14" s="73" t="s">
        <v>235</v>
      </c>
      <c r="S14" s="73" t="s">
        <v>235</v>
      </c>
      <c r="T14" s="73" t="s">
        <v>235</v>
      </c>
      <c r="U14" s="73" t="s">
        <v>235</v>
      </c>
      <c r="V14" s="73" t="s">
        <v>235</v>
      </c>
    </row>
    <row r="15" spans="1:22" x14ac:dyDescent="0.2">
      <c r="A15" s="157" t="s">
        <v>278</v>
      </c>
      <c r="B15" s="219">
        <v>5451210</v>
      </c>
      <c r="C15" s="122" t="s">
        <v>92</v>
      </c>
      <c r="D15" s="122" t="s">
        <v>209</v>
      </c>
      <c r="E15" s="96" t="s">
        <v>386</v>
      </c>
      <c r="F15" s="74">
        <v>47</v>
      </c>
      <c r="G15" s="74" t="s">
        <v>238</v>
      </c>
      <c r="H15" s="52">
        <v>320</v>
      </c>
      <c r="I15" s="49">
        <v>5.6</v>
      </c>
      <c r="J15" s="51" t="s">
        <v>258</v>
      </c>
      <c r="K15" s="51">
        <f t="shared" ref="K15" si="3">IF(J15="Lo",0.8,IF(J15="Med",1,(IF(J15="Hi",1.2,"error"))))</f>
        <v>1.2</v>
      </c>
      <c r="L15" s="75">
        <v>581</v>
      </c>
      <c r="M15" s="73" t="s">
        <v>235</v>
      </c>
      <c r="N15" s="73" t="s">
        <v>235</v>
      </c>
      <c r="O15" s="73" t="s">
        <v>235</v>
      </c>
      <c r="P15" s="73" t="s">
        <v>235</v>
      </c>
      <c r="Q15" s="73" t="s">
        <v>235</v>
      </c>
      <c r="R15" s="73" t="s">
        <v>235</v>
      </c>
      <c r="S15" s="73" t="s">
        <v>235</v>
      </c>
      <c r="T15" s="73" t="s">
        <v>235</v>
      </c>
      <c r="U15" s="73" t="s">
        <v>235</v>
      </c>
      <c r="V15" s="73" t="s">
        <v>235</v>
      </c>
    </row>
    <row r="16" spans="1:22" x14ac:dyDescent="0.2">
      <c r="A16" s="158" t="s">
        <v>291</v>
      </c>
      <c r="B16" s="220">
        <v>13092747</v>
      </c>
      <c r="C16" s="123" t="s">
        <v>122</v>
      </c>
      <c r="D16" s="123" t="s">
        <v>227</v>
      </c>
      <c r="E16" s="96" t="s">
        <v>386</v>
      </c>
      <c r="F16" s="74">
        <v>12</v>
      </c>
      <c r="G16" s="74" t="s">
        <v>237</v>
      </c>
      <c r="H16" s="49">
        <v>300</v>
      </c>
      <c r="I16" s="49">
        <v>4.4000000000000004</v>
      </c>
      <c r="J16" s="52" t="s">
        <v>256</v>
      </c>
      <c r="K16" s="52">
        <f t="shared" si="2"/>
        <v>0.8</v>
      </c>
      <c r="L16" s="75">
        <v>623</v>
      </c>
      <c r="M16" s="73" t="s">
        <v>235</v>
      </c>
      <c r="N16" s="73" t="s">
        <v>235</v>
      </c>
      <c r="O16" s="73" t="s">
        <v>235</v>
      </c>
      <c r="P16" s="73" t="s">
        <v>235</v>
      </c>
      <c r="Q16" s="73" t="s">
        <v>235</v>
      </c>
      <c r="R16" s="73" t="s">
        <v>235</v>
      </c>
      <c r="S16" s="73" t="s">
        <v>235</v>
      </c>
      <c r="T16" s="73" t="s">
        <v>235</v>
      </c>
      <c r="U16" s="73" t="s">
        <v>235</v>
      </c>
      <c r="V16" s="73" t="s">
        <v>235</v>
      </c>
    </row>
    <row r="17" spans="1:22" x14ac:dyDescent="0.2">
      <c r="A17" s="157" t="s">
        <v>283</v>
      </c>
      <c r="B17" s="220">
        <v>394340085524601</v>
      </c>
      <c r="C17" s="122" t="s">
        <v>79</v>
      </c>
      <c r="D17" s="122" t="s">
        <v>213</v>
      </c>
      <c r="E17" s="96" t="s">
        <v>386</v>
      </c>
      <c r="F17" s="74">
        <v>55</v>
      </c>
      <c r="G17" s="74" t="s">
        <v>237</v>
      </c>
      <c r="H17" s="52">
        <v>80</v>
      </c>
      <c r="I17" s="49">
        <v>1.8</v>
      </c>
      <c r="J17" s="51" t="s">
        <v>258</v>
      </c>
      <c r="K17" s="51">
        <f t="shared" si="2"/>
        <v>1.2</v>
      </c>
      <c r="L17" s="75">
        <v>246</v>
      </c>
      <c r="M17" s="73" t="s">
        <v>235</v>
      </c>
      <c r="N17" s="73" t="s">
        <v>235</v>
      </c>
      <c r="O17" s="73" t="s">
        <v>235</v>
      </c>
      <c r="P17" s="73" t="s">
        <v>235</v>
      </c>
      <c r="Q17" s="73" t="s">
        <v>235</v>
      </c>
      <c r="R17" s="73" t="s">
        <v>235</v>
      </c>
      <c r="S17" s="73" t="s">
        <v>235</v>
      </c>
      <c r="T17" s="73" t="s">
        <v>235</v>
      </c>
      <c r="U17" s="73" t="s">
        <v>235</v>
      </c>
      <c r="V17" s="73" t="s">
        <v>235</v>
      </c>
    </row>
    <row r="18" spans="1:22" x14ac:dyDescent="0.2">
      <c r="A18" s="157" t="s">
        <v>287</v>
      </c>
      <c r="B18" s="219">
        <v>8014500</v>
      </c>
      <c r="C18" s="122" t="s">
        <v>260</v>
      </c>
      <c r="D18" s="20" t="s">
        <v>219</v>
      </c>
      <c r="E18" s="121" t="s">
        <v>233</v>
      </c>
      <c r="F18" s="74">
        <v>35</v>
      </c>
      <c r="G18" s="74" t="s">
        <v>238</v>
      </c>
      <c r="H18" s="49">
        <v>340</v>
      </c>
      <c r="I18" s="49">
        <v>5.6</v>
      </c>
      <c r="J18" s="51" t="s">
        <v>257</v>
      </c>
      <c r="K18" s="52">
        <f t="shared" si="2"/>
        <v>1</v>
      </c>
      <c r="L18" s="75">
        <v>1310</v>
      </c>
      <c r="M18" s="73" t="s">
        <v>235</v>
      </c>
      <c r="N18" s="73" t="s">
        <v>235</v>
      </c>
      <c r="O18" s="73" t="s">
        <v>235</v>
      </c>
      <c r="P18" s="73" t="s">
        <v>235</v>
      </c>
      <c r="Q18" s="73" t="s">
        <v>235</v>
      </c>
      <c r="R18" s="73" t="s">
        <v>235</v>
      </c>
      <c r="S18" s="73" t="s">
        <v>235</v>
      </c>
      <c r="T18" s="73" t="s">
        <v>235</v>
      </c>
      <c r="U18" s="73" t="s">
        <v>235</v>
      </c>
      <c r="V18" s="73" t="s">
        <v>235</v>
      </c>
    </row>
    <row r="19" spans="1:22" x14ac:dyDescent="0.2">
      <c r="A19" s="157" t="s">
        <v>273</v>
      </c>
      <c r="B19" s="219">
        <v>1610400</v>
      </c>
      <c r="C19" s="122" t="s">
        <v>56</v>
      </c>
      <c r="D19" s="20" t="s">
        <v>203</v>
      </c>
      <c r="E19" s="121" t="s">
        <v>233</v>
      </c>
      <c r="F19" s="74">
        <v>67</v>
      </c>
      <c r="G19" s="74" t="s">
        <v>237</v>
      </c>
      <c r="H19" s="52">
        <v>320</v>
      </c>
      <c r="I19" s="49">
        <v>6.4</v>
      </c>
      <c r="J19" s="51" t="s">
        <v>257</v>
      </c>
      <c r="K19" s="51">
        <f t="shared" si="2"/>
        <v>1</v>
      </c>
      <c r="L19" s="75">
        <v>32.6</v>
      </c>
      <c r="M19" s="73" t="s">
        <v>235</v>
      </c>
      <c r="N19" s="73" t="s">
        <v>235</v>
      </c>
      <c r="O19" s="73" t="s">
        <v>235</v>
      </c>
      <c r="P19" s="73" t="s">
        <v>235</v>
      </c>
      <c r="Q19" s="73" t="s">
        <v>235</v>
      </c>
      <c r="R19" s="73" t="s">
        <v>235</v>
      </c>
      <c r="S19" s="73" t="s">
        <v>235</v>
      </c>
      <c r="T19" s="73" t="s">
        <v>235</v>
      </c>
      <c r="U19" s="73" t="s">
        <v>235</v>
      </c>
      <c r="V19" s="73" t="s">
        <v>235</v>
      </c>
    </row>
    <row r="20" spans="1:22" x14ac:dyDescent="0.2">
      <c r="A20" s="157" t="s">
        <v>273</v>
      </c>
      <c r="B20" s="219">
        <v>1654000</v>
      </c>
      <c r="C20" s="122" t="s">
        <v>60</v>
      </c>
      <c r="D20" s="20" t="s">
        <v>203</v>
      </c>
      <c r="E20" s="96" t="s">
        <v>31</v>
      </c>
      <c r="F20" s="74">
        <v>45</v>
      </c>
      <c r="G20" s="74" t="s">
        <v>237</v>
      </c>
      <c r="H20" s="52">
        <v>154</v>
      </c>
      <c r="I20" s="49">
        <v>2.8</v>
      </c>
      <c r="J20" s="51" t="s">
        <v>257</v>
      </c>
      <c r="K20" s="51">
        <f t="shared" si="2"/>
        <v>1</v>
      </c>
      <c r="L20" s="75">
        <v>60.7</v>
      </c>
      <c r="M20" s="73" t="s">
        <v>235</v>
      </c>
      <c r="N20" s="73" t="s">
        <v>235</v>
      </c>
      <c r="O20" s="73" t="s">
        <v>235</v>
      </c>
      <c r="P20" s="73" t="s">
        <v>235</v>
      </c>
      <c r="Q20" s="73" t="s">
        <v>235</v>
      </c>
      <c r="R20" s="73" t="s">
        <v>235</v>
      </c>
      <c r="S20" s="73" t="s">
        <v>235</v>
      </c>
      <c r="T20" s="73" t="s">
        <v>235</v>
      </c>
      <c r="U20" s="73" t="s">
        <v>235</v>
      </c>
      <c r="V20" s="73" t="s">
        <v>235</v>
      </c>
    </row>
    <row r="21" spans="1:22" x14ac:dyDescent="0.2">
      <c r="A21" s="157" t="s">
        <v>282</v>
      </c>
      <c r="B21" s="219" t="s">
        <v>484</v>
      </c>
      <c r="C21" s="122" t="s">
        <v>485</v>
      </c>
      <c r="D21" s="20" t="s">
        <v>212</v>
      </c>
      <c r="E21" s="96" t="s">
        <v>31</v>
      </c>
      <c r="F21" s="74">
        <v>51</v>
      </c>
      <c r="G21" s="74" t="s">
        <v>238</v>
      </c>
      <c r="H21" s="52">
        <v>20</v>
      </c>
      <c r="I21" s="49">
        <v>0.6</v>
      </c>
      <c r="J21" s="73" t="s">
        <v>257</v>
      </c>
      <c r="K21" s="51"/>
      <c r="L21" s="75">
        <v>73</v>
      </c>
      <c r="M21" s="73" t="s">
        <v>235</v>
      </c>
      <c r="N21" s="73" t="s">
        <v>235</v>
      </c>
      <c r="O21" s="73" t="s">
        <v>235</v>
      </c>
      <c r="P21" s="73" t="s">
        <v>235</v>
      </c>
      <c r="Q21" s="73" t="s">
        <v>235</v>
      </c>
      <c r="R21" s="73" t="s">
        <v>235</v>
      </c>
      <c r="S21" s="73" t="s">
        <v>235</v>
      </c>
      <c r="T21" s="73" t="s">
        <v>235</v>
      </c>
      <c r="U21" s="73" t="s">
        <v>235</v>
      </c>
      <c r="V21" s="73" t="s">
        <v>235</v>
      </c>
    </row>
    <row r="22" spans="1:22" x14ac:dyDescent="0.2">
      <c r="A22" s="157" t="s">
        <v>288</v>
      </c>
      <c r="B22" s="219" t="s">
        <v>103</v>
      </c>
      <c r="C22" s="122" t="s">
        <v>104</v>
      </c>
      <c r="D22" s="20" t="s">
        <v>220</v>
      </c>
      <c r="E22" s="96" t="s">
        <v>386</v>
      </c>
      <c r="F22" s="74">
        <v>73</v>
      </c>
      <c r="G22" s="74" t="s">
        <v>238</v>
      </c>
      <c r="H22" s="52">
        <v>250</v>
      </c>
      <c r="I22" s="49">
        <v>4.5</v>
      </c>
      <c r="J22" s="73" t="s">
        <v>258</v>
      </c>
      <c r="K22" s="51">
        <f t="shared" si="2"/>
        <v>1.2</v>
      </c>
      <c r="L22" s="75">
        <v>1254</v>
      </c>
      <c r="M22" s="73" t="s">
        <v>235</v>
      </c>
      <c r="N22" s="73" t="s">
        <v>235</v>
      </c>
      <c r="O22" s="73" t="s">
        <v>235</v>
      </c>
      <c r="P22" s="73" t="s">
        <v>235</v>
      </c>
      <c r="Q22" s="73" t="s">
        <v>235</v>
      </c>
      <c r="R22" s="73" t="s">
        <v>235</v>
      </c>
      <c r="S22" s="73" t="s">
        <v>235</v>
      </c>
      <c r="T22" s="73" t="s">
        <v>235</v>
      </c>
      <c r="U22" s="73" t="s">
        <v>235</v>
      </c>
      <c r="V22" s="73" t="s">
        <v>235</v>
      </c>
    </row>
    <row r="23" spans="1:22" x14ac:dyDescent="0.2">
      <c r="A23" s="157" t="s">
        <v>275</v>
      </c>
      <c r="B23" s="219">
        <v>2087580</v>
      </c>
      <c r="C23" s="122" t="s">
        <v>37</v>
      </c>
      <c r="D23" s="20" t="s">
        <v>206</v>
      </c>
      <c r="E23" s="96" t="s">
        <v>31</v>
      </c>
      <c r="F23" s="74">
        <v>65</v>
      </c>
      <c r="G23" s="74" t="s">
        <v>237</v>
      </c>
      <c r="H23" s="52">
        <v>40</v>
      </c>
      <c r="I23" s="49">
        <v>0.8</v>
      </c>
      <c r="J23" s="51" t="s">
        <v>257</v>
      </c>
      <c r="K23" s="51">
        <f t="shared" si="2"/>
        <v>1</v>
      </c>
      <c r="L23" s="75">
        <v>53.9</v>
      </c>
      <c r="M23" s="73" t="s">
        <v>235</v>
      </c>
      <c r="N23" s="73" t="s">
        <v>235</v>
      </c>
      <c r="O23" s="73" t="s">
        <v>235</v>
      </c>
      <c r="P23" s="73" t="s">
        <v>235</v>
      </c>
      <c r="Q23" s="73" t="s">
        <v>235</v>
      </c>
      <c r="R23" s="73" t="s">
        <v>235</v>
      </c>
      <c r="S23" s="73" t="s">
        <v>235</v>
      </c>
      <c r="T23" s="73" t="s">
        <v>235</v>
      </c>
      <c r="U23" s="73" t="s">
        <v>235</v>
      </c>
      <c r="V23" s="73" t="s">
        <v>235</v>
      </c>
    </row>
    <row r="24" spans="1:22" x14ac:dyDescent="0.2">
      <c r="A24" s="157" t="s">
        <v>275</v>
      </c>
      <c r="B24" s="219">
        <v>2091500</v>
      </c>
      <c r="C24" s="122" t="s">
        <v>41</v>
      </c>
      <c r="D24" s="20" t="s">
        <v>206</v>
      </c>
      <c r="E24" s="96" t="s">
        <v>386</v>
      </c>
      <c r="F24" s="74">
        <v>65</v>
      </c>
      <c r="G24" s="74" t="s">
        <v>238</v>
      </c>
      <c r="H24" s="52">
        <v>200</v>
      </c>
      <c r="I24" s="49">
        <v>3.8</v>
      </c>
      <c r="J24" s="51" t="s">
        <v>258</v>
      </c>
      <c r="K24" s="51">
        <f t="shared" si="2"/>
        <v>1.2</v>
      </c>
      <c r="L24" s="75">
        <v>1910</v>
      </c>
      <c r="M24" s="73" t="s">
        <v>235</v>
      </c>
      <c r="N24" s="73" t="s">
        <v>235</v>
      </c>
      <c r="O24" s="73" t="s">
        <v>235</v>
      </c>
      <c r="P24" s="73" t="s">
        <v>235</v>
      </c>
      <c r="Q24" s="73" t="s">
        <v>235</v>
      </c>
      <c r="R24" s="73" t="s">
        <v>235</v>
      </c>
      <c r="S24" s="73" t="s">
        <v>235</v>
      </c>
      <c r="T24" s="73" t="s">
        <v>235</v>
      </c>
      <c r="U24" s="73" t="s">
        <v>235</v>
      </c>
      <c r="V24" s="73" t="s">
        <v>235</v>
      </c>
    </row>
    <row r="25" spans="1:22" x14ac:dyDescent="0.2">
      <c r="A25" s="157" t="s">
        <v>48</v>
      </c>
      <c r="B25" s="219">
        <v>6775900</v>
      </c>
      <c r="C25" s="122" t="s">
        <v>163</v>
      </c>
      <c r="D25" s="122" t="s">
        <v>215</v>
      </c>
      <c r="E25" s="121" t="s">
        <v>233</v>
      </c>
      <c r="F25" s="74">
        <v>44</v>
      </c>
      <c r="G25" s="74" t="s">
        <v>238</v>
      </c>
      <c r="H25" s="49">
        <v>660</v>
      </c>
      <c r="I25" s="49">
        <v>10.199999999999999</v>
      </c>
      <c r="J25" s="51" t="s">
        <v>257</v>
      </c>
      <c r="K25" s="52">
        <f t="shared" ref="K25:K30" si="4">IF(J25="Lo",0.8,IF(J25="Med",1,(IF(J25="Hi",1.2,"error"))))</f>
        <v>1</v>
      </c>
      <c r="L25" s="75">
        <v>2500</v>
      </c>
      <c r="M25" s="73" t="s">
        <v>235</v>
      </c>
      <c r="N25" s="73" t="s">
        <v>235</v>
      </c>
      <c r="O25" s="73" t="s">
        <v>235</v>
      </c>
      <c r="P25" s="73" t="s">
        <v>235</v>
      </c>
      <c r="Q25" s="73" t="s">
        <v>235</v>
      </c>
      <c r="R25" s="73" t="s">
        <v>235</v>
      </c>
      <c r="S25" s="73" t="s">
        <v>235</v>
      </c>
      <c r="T25" s="73" t="s">
        <v>235</v>
      </c>
      <c r="U25" s="73" t="s">
        <v>235</v>
      </c>
      <c r="V25" s="73" t="s">
        <v>235</v>
      </c>
    </row>
    <row r="26" spans="1:22" x14ac:dyDescent="0.2">
      <c r="A26" s="157" t="s">
        <v>48</v>
      </c>
      <c r="B26" s="219">
        <v>6800000</v>
      </c>
      <c r="C26" s="122" t="s">
        <v>45</v>
      </c>
      <c r="D26" s="122" t="s">
        <v>215</v>
      </c>
      <c r="E26" s="96" t="s">
        <v>386</v>
      </c>
      <c r="F26" s="74">
        <v>47</v>
      </c>
      <c r="G26" s="74" t="s">
        <v>238</v>
      </c>
      <c r="H26" s="49">
        <v>194</v>
      </c>
      <c r="I26" s="49">
        <v>3.4</v>
      </c>
      <c r="J26" s="51" t="s">
        <v>257</v>
      </c>
      <c r="K26" s="52">
        <f t="shared" si="4"/>
        <v>1</v>
      </c>
      <c r="L26" s="75">
        <v>955</v>
      </c>
      <c r="M26" s="73" t="s">
        <v>235</v>
      </c>
      <c r="N26" s="73" t="s">
        <v>235</v>
      </c>
      <c r="O26" s="73" t="s">
        <v>235</v>
      </c>
      <c r="P26" s="73" t="s">
        <v>235</v>
      </c>
      <c r="Q26" s="73" t="s">
        <v>235</v>
      </c>
      <c r="R26" s="73" t="s">
        <v>235</v>
      </c>
      <c r="S26" s="73" t="s">
        <v>235</v>
      </c>
      <c r="T26" s="73" t="s">
        <v>235</v>
      </c>
      <c r="U26" s="73" t="s">
        <v>235</v>
      </c>
      <c r="V26" s="73" t="s">
        <v>235</v>
      </c>
    </row>
    <row r="27" spans="1:22" x14ac:dyDescent="0.2">
      <c r="A27" s="157" t="s">
        <v>295</v>
      </c>
      <c r="B27" s="219">
        <v>8227000</v>
      </c>
      <c r="C27" s="122" t="s">
        <v>169</v>
      </c>
      <c r="D27" s="20" t="s">
        <v>225</v>
      </c>
      <c r="E27" s="121" t="s">
        <v>233</v>
      </c>
      <c r="F27" s="74">
        <v>21</v>
      </c>
      <c r="G27" s="74" t="s">
        <v>237</v>
      </c>
      <c r="H27" s="49">
        <v>560</v>
      </c>
      <c r="I27" s="49">
        <v>10.6</v>
      </c>
      <c r="J27" s="51" t="s">
        <v>256</v>
      </c>
      <c r="K27" s="52">
        <f t="shared" si="4"/>
        <v>0.8</v>
      </c>
      <c r="L27" s="75">
        <v>1330</v>
      </c>
      <c r="M27" s="73" t="s">
        <v>235</v>
      </c>
      <c r="N27" s="73" t="s">
        <v>235</v>
      </c>
      <c r="O27" s="73" t="s">
        <v>235</v>
      </c>
      <c r="P27" s="73" t="s">
        <v>235</v>
      </c>
      <c r="Q27" s="73" t="s">
        <v>235</v>
      </c>
      <c r="R27" s="73" t="s">
        <v>235</v>
      </c>
      <c r="S27" s="73" t="s">
        <v>235</v>
      </c>
      <c r="T27" s="73" t="s">
        <v>235</v>
      </c>
      <c r="U27" s="73" t="s">
        <v>235</v>
      </c>
      <c r="V27" s="73" t="s">
        <v>235</v>
      </c>
    </row>
    <row r="28" spans="1:22" x14ac:dyDescent="0.2">
      <c r="A28" s="157" t="s">
        <v>272</v>
      </c>
      <c r="B28" s="219">
        <v>1349150</v>
      </c>
      <c r="C28" s="122" t="s">
        <v>96</v>
      </c>
      <c r="D28" s="20" t="s">
        <v>202</v>
      </c>
      <c r="E28" s="96" t="s">
        <v>386</v>
      </c>
      <c r="F28" s="74">
        <v>83</v>
      </c>
      <c r="G28" s="74" t="s">
        <v>237</v>
      </c>
      <c r="H28" s="52">
        <v>140</v>
      </c>
      <c r="I28" s="49">
        <v>2.4</v>
      </c>
      <c r="J28" s="51" t="s">
        <v>257</v>
      </c>
      <c r="K28" s="51">
        <f t="shared" si="4"/>
        <v>1</v>
      </c>
      <c r="L28" s="75">
        <v>155</v>
      </c>
      <c r="M28" s="73" t="s">
        <v>235</v>
      </c>
      <c r="N28" s="73" t="s">
        <v>235</v>
      </c>
      <c r="O28" s="73" t="s">
        <v>235</v>
      </c>
      <c r="P28" s="73" t="s">
        <v>235</v>
      </c>
      <c r="Q28" s="73" t="s">
        <v>235</v>
      </c>
      <c r="R28" s="73" t="s">
        <v>235</v>
      </c>
      <c r="S28" s="73" t="s">
        <v>235</v>
      </c>
      <c r="T28" s="73" t="s">
        <v>235</v>
      </c>
      <c r="U28" s="73" t="s">
        <v>235</v>
      </c>
      <c r="V28" s="73" t="s">
        <v>235</v>
      </c>
    </row>
    <row r="29" spans="1:22" x14ac:dyDescent="0.2">
      <c r="A29" s="157" t="s">
        <v>280</v>
      </c>
      <c r="B29" s="219">
        <v>4161820</v>
      </c>
      <c r="C29" s="122" t="s">
        <v>98</v>
      </c>
      <c r="D29" s="122" t="s">
        <v>210</v>
      </c>
      <c r="E29" s="96" t="s">
        <v>31</v>
      </c>
      <c r="F29" s="74">
        <v>56</v>
      </c>
      <c r="G29" s="74" t="s">
        <v>237</v>
      </c>
      <c r="H29" s="52">
        <v>200</v>
      </c>
      <c r="I29" s="49">
        <v>3.4</v>
      </c>
      <c r="J29" s="51" t="s">
        <v>258</v>
      </c>
      <c r="K29" s="51">
        <f t="shared" si="4"/>
        <v>1.2</v>
      </c>
      <c r="L29" s="75">
        <v>803</v>
      </c>
      <c r="M29" s="73" t="s">
        <v>235</v>
      </c>
      <c r="N29" s="73" t="s">
        <v>235</v>
      </c>
      <c r="O29" s="73" t="s">
        <v>235</v>
      </c>
      <c r="P29" s="73" t="s">
        <v>235</v>
      </c>
      <c r="Q29" s="73" t="s">
        <v>235</v>
      </c>
      <c r="R29" s="73" t="s">
        <v>235</v>
      </c>
      <c r="S29" s="73" t="s">
        <v>235</v>
      </c>
      <c r="T29" s="73" t="s">
        <v>235</v>
      </c>
      <c r="U29" s="73" t="s">
        <v>235</v>
      </c>
      <c r="V29" s="73" t="s">
        <v>235</v>
      </c>
    </row>
    <row r="30" spans="1:22" x14ac:dyDescent="0.2">
      <c r="A30" s="157" t="s">
        <v>290</v>
      </c>
      <c r="B30" s="219" t="s">
        <v>81</v>
      </c>
      <c r="C30" s="122" t="s">
        <v>82</v>
      </c>
      <c r="D30" s="20" t="s">
        <v>228</v>
      </c>
      <c r="E30" s="96" t="s">
        <v>386</v>
      </c>
      <c r="F30" s="74">
        <v>3</v>
      </c>
      <c r="G30" s="74" t="s">
        <v>238</v>
      </c>
      <c r="H30" s="49">
        <v>80</v>
      </c>
      <c r="I30" s="49">
        <v>2</v>
      </c>
      <c r="J30" s="73" t="s">
        <v>257</v>
      </c>
      <c r="K30" s="52">
        <f t="shared" si="4"/>
        <v>1</v>
      </c>
      <c r="L30" s="227" t="s">
        <v>504</v>
      </c>
      <c r="M30" s="73" t="s">
        <v>235</v>
      </c>
      <c r="N30" s="73" t="s">
        <v>235</v>
      </c>
      <c r="O30" s="73" t="s">
        <v>235</v>
      </c>
      <c r="P30" s="73" t="s">
        <v>235</v>
      </c>
      <c r="Q30" s="73" t="s">
        <v>235</v>
      </c>
      <c r="R30" s="73" t="s">
        <v>235</v>
      </c>
      <c r="S30" s="73" t="s">
        <v>235</v>
      </c>
      <c r="T30" s="73" t="s">
        <v>235</v>
      </c>
      <c r="U30" s="73" t="s">
        <v>235</v>
      </c>
      <c r="V30" s="73" t="s">
        <v>235</v>
      </c>
    </row>
    <row r="31" spans="1:22" x14ac:dyDescent="0.2">
      <c r="A31" s="157" t="s">
        <v>290</v>
      </c>
      <c r="B31" s="219">
        <v>14205400</v>
      </c>
      <c r="C31" s="122" t="s">
        <v>184</v>
      </c>
      <c r="D31" s="20" t="s">
        <v>228</v>
      </c>
      <c r="E31" s="121" t="s">
        <v>233</v>
      </c>
      <c r="F31" s="74">
        <v>3</v>
      </c>
      <c r="G31" s="74" t="s">
        <v>237</v>
      </c>
      <c r="H31" s="49">
        <v>90</v>
      </c>
      <c r="I31" s="49">
        <v>2.2000000000000002</v>
      </c>
      <c r="J31" s="51" t="s">
        <v>256</v>
      </c>
      <c r="K31" s="52">
        <f t="shared" ref="K31:K41" si="5">IF(J31="Lo",0.8,IF(J31="Med",1,(IF(J31="Hi",1.2,"error"))))</f>
        <v>0.8</v>
      </c>
      <c r="L31" s="75">
        <v>32.9</v>
      </c>
      <c r="M31" s="73" t="s">
        <v>235</v>
      </c>
      <c r="N31" s="73" t="s">
        <v>235</v>
      </c>
      <c r="O31" s="73" t="s">
        <v>235</v>
      </c>
      <c r="P31" s="73" t="s">
        <v>235</v>
      </c>
      <c r="Q31" s="73" t="s">
        <v>235</v>
      </c>
      <c r="R31" s="73" t="s">
        <v>235</v>
      </c>
      <c r="S31" s="73" t="s">
        <v>235</v>
      </c>
      <c r="T31" s="73" t="s">
        <v>235</v>
      </c>
      <c r="U31" s="73" t="s">
        <v>235</v>
      </c>
      <c r="V31" s="73" t="s">
        <v>235</v>
      </c>
    </row>
    <row r="32" spans="1:22" x14ac:dyDescent="0.2">
      <c r="A32" s="157" t="s">
        <v>290</v>
      </c>
      <c r="B32" s="219">
        <v>14206950</v>
      </c>
      <c r="C32" s="122" t="s">
        <v>86</v>
      </c>
      <c r="D32" s="20" t="s">
        <v>228</v>
      </c>
      <c r="E32" s="96" t="s">
        <v>31</v>
      </c>
      <c r="F32" s="74">
        <v>3</v>
      </c>
      <c r="G32" s="74" t="s">
        <v>237</v>
      </c>
      <c r="H32" s="49">
        <v>50</v>
      </c>
      <c r="I32" s="49">
        <v>1.2</v>
      </c>
      <c r="J32" s="51" t="s">
        <v>256</v>
      </c>
      <c r="K32" s="52">
        <f t="shared" si="5"/>
        <v>0.8</v>
      </c>
      <c r="L32" s="75">
        <v>80.7</v>
      </c>
      <c r="M32" s="73" t="s">
        <v>235</v>
      </c>
      <c r="N32" s="73" t="s">
        <v>235</v>
      </c>
      <c r="O32" s="73" t="s">
        <v>235</v>
      </c>
      <c r="P32" s="73" t="s">
        <v>235</v>
      </c>
      <c r="Q32" s="73" t="s">
        <v>235</v>
      </c>
      <c r="R32" s="73" t="s">
        <v>235</v>
      </c>
      <c r="S32" s="73" t="s">
        <v>235</v>
      </c>
      <c r="T32" s="73" t="s">
        <v>235</v>
      </c>
      <c r="U32" s="73" t="s">
        <v>235</v>
      </c>
      <c r="V32" s="73" t="s">
        <v>235</v>
      </c>
    </row>
    <row r="33" spans="1:25" x14ac:dyDescent="0.2">
      <c r="A33" s="157" t="s">
        <v>277</v>
      </c>
      <c r="B33" s="219">
        <v>2172300</v>
      </c>
      <c r="C33" s="122" t="s">
        <v>118</v>
      </c>
      <c r="D33" s="122" t="s">
        <v>208</v>
      </c>
      <c r="E33" s="121" t="s">
        <v>233</v>
      </c>
      <c r="F33" s="74">
        <v>65</v>
      </c>
      <c r="G33" s="74" t="s">
        <v>238</v>
      </c>
      <c r="H33" s="52">
        <v>108</v>
      </c>
      <c r="I33" s="49">
        <v>1.8</v>
      </c>
      <c r="J33" s="51" t="s">
        <v>257</v>
      </c>
      <c r="K33" s="51">
        <f t="shared" si="5"/>
        <v>1</v>
      </c>
      <c r="L33" s="75">
        <v>40.4</v>
      </c>
      <c r="M33" s="73" t="s">
        <v>235</v>
      </c>
      <c r="N33" s="73" t="s">
        <v>235</v>
      </c>
      <c r="O33" s="73" t="s">
        <v>235</v>
      </c>
      <c r="P33" s="73" t="s">
        <v>235</v>
      </c>
      <c r="Q33" s="73" t="s">
        <v>235</v>
      </c>
      <c r="R33" s="73" t="s">
        <v>235</v>
      </c>
      <c r="S33" s="73" t="s">
        <v>235</v>
      </c>
      <c r="T33" s="73" t="s">
        <v>235</v>
      </c>
      <c r="U33" s="73" t="s">
        <v>235</v>
      </c>
      <c r="V33" s="73" t="s">
        <v>235</v>
      </c>
    </row>
    <row r="34" spans="1:25" x14ac:dyDescent="0.2">
      <c r="A34" s="157" t="s">
        <v>296</v>
      </c>
      <c r="B34" s="219">
        <v>8057200</v>
      </c>
      <c r="C34" s="122" t="s">
        <v>72</v>
      </c>
      <c r="D34" s="20" t="s">
        <v>222</v>
      </c>
      <c r="E34" s="96" t="s">
        <v>31</v>
      </c>
      <c r="F34" s="74" t="s">
        <v>239</v>
      </c>
      <c r="G34" s="74" t="s">
        <v>237</v>
      </c>
      <c r="H34" s="49">
        <v>440</v>
      </c>
      <c r="I34" s="49">
        <v>7</v>
      </c>
      <c r="J34" s="51" t="s">
        <v>258</v>
      </c>
      <c r="K34" s="52">
        <f t="shared" si="5"/>
        <v>1.2</v>
      </c>
      <c r="L34" s="75">
        <v>173</v>
      </c>
      <c r="M34" s="73" t="s">
        <v>235</v>
      </c>
      <c r="N34" s="73" t="s">
        <v>235</v>
      </c>
      <c r="O34" s="73" t="s">
        <v>235</v>
      </c>
      <c r="P34" s="73" t="s">
        <v>235</v>
      </c>
      <c r="Q34" s="73" t="s">
        <v>235</v>
      </c>
      <c r="R34" s="73" t="s">
        <v>235</v>
      </c>
      <c r="S34" s="73" t="s">
        <v>235</v>
      </c>
      <c r="T34" s="73" t="s">
        <v>235</v>
      </c>
      <c r="U34" s="73" t="s">
        <v>235</v>
      </c>
      <c r="V34" s="73" t="s">
        <v>235</v>
      </c>
    </row>
    <row r="35" spans="1:25" x14ac:dyDescent="0.2">
      <c r="A35" s="157" t="s">
        <v>296</v>
      </c>
      <c r="B35" s="219">
        <v>8195000</v>
      </c>
      <c r="C35" s="122" t="s">
        <v>171</v>
      </c>
      <c r="D35" s="20" t="s">
        <v>222</v>
      </c>
      <c r="E35" s="121" t="s">
        <v>233</v>
      </c>
      <c r="F35" s="74">
        <v>30</v>
      </c>
      <c r="G35" s="74" t="s">
        <v>237</v>
      </c>
      <c r="H35" s="49">
        <v>380</v>
      </c>
      <c r="I35" s="49">
        <v>7.6</v>
      </c>
      <c r="J35" s="51" t="s">
        <v>257</v>
      </c>
      <c r="K35" s="52">
        <f t="shared" si="5"/>
        <v>1</v>
      </c>
      <c r="L35" s="75">
        <v>1030</v>
      </c>
      <c r="M35" s="73" t="s">
        <v>235</v>
      </c>
      <c r="N35" s="73" t="s">
        <v>235</v>
      </c>
      <c r="O35" s="73" t="s">
        <v>235</v>
      </c>
      <c r="P35" s="73" t="s">
        <v>235</v>
      </c>
      <c r="Q35" s="73" t="s">
        <v>235</v>
      </c>
      <c r="R35" s="73" t="s">
        <v>235</v>
      </c>
      <c r="S35" s="73" t="s">
        <v>235</v>
      </c>
      <c r="T35" s="73" t="s">
        <v>235</v>
      </c>
      <c r="U35" s="73" t="s">
        <v>235</v>
      </c>
      <c r="V35" s="73" t="s">
        <v>235</v>
      </c>
    </row>
    <row r="36" spans="1:25" x14ac:dyDescent="0.2">
      <c r="A36" s="157" t="s">
        <v>294</v>
      </c>
      <c r="B36" s="219">
        <v>10168000</v>
      </c>
      <c r="C36" s="122" t="s">
        <v>133</v>
      </c>
      <c r="D36" s="20" t="s">
        <v>224</v>
      </c>
      <c r="E36" s="96" t="s">
        <v>31</v>
      </c>
      <c r="F36" s="74">
        <v>19</v>
      </c>
      <c r="G36" s="74" t="s">
        <v>240</v>
      </c>
      <c r="H36" s="49">
        <v>24</v>
      </c>
      <c r="I36" s="49">
        <v>0.8</v>
      </c>
      <c r="J36" s="51" t="s">
        <v>256</v>
      </c>
      <c r="K36" s="52">
        <f t="shared" si="5"/>
        <v>0.8</v>
      </c>
      <c r="L36" s="75">
        <v>117</v>
      </c>
      <c r="M36" s="73" t="s">
        <v>235</v>
      </c>
      <c r="N36" s="73" t="s">
        <v>235</v>
      </c>
      <c r="O36" s="73" t="s">
        <v>235</v>
      </c>
      <c r="P36" s="73" t="s">
        <v>235</v>
      </c>
      <c r="Q36" s="73" t="s">
        <v>235</v>
      </c>
      <c r="R36" s="73" t="s">
        <v>235</v>
      </c>
      <c r="S36" s="73" t="s">
        <v>235</v>
      </c>
      <c r="T36" s="73" t="s">
        <v>235</v>
      </c>
      <c r="U36" s="73" t="s">
        <v>235</v>
      </c>
      <c r="V36" s="73" t="s">
        <v>235</v>
      </c>
    </row>
    <row r="37" spans="1:25" x14ac:dyDescent="0.2">
      <c r="A37" s="157" t="s">
        <v>294</v>
      </c>
      <c r="B37" s="219">
        <v>10172200</v>
      </c>
      <c r="C37" s="122" t="s">
        <v>494</v>
      </c>
      <c r="D37" s="20" t="s">
        <v>224</v>
      </c>
      <c r="E37" s="121" t="s">
        <v>233</v>
      </c>
      <c r="F37" s="74">
        <v>19</v>
      </c>
      <c r="G37" s="74" t="s">
        <v>237</v>
      </c>
      <c r="H37" s="49">
        <v>34</v>
      </c>
      <c r="I37" s="49">
        <v>1.2</v>
      </c>
      <c r="J37" s="51" t="s">
        <v>257</v>
      </c>
      <c r="K37" s="52">
        <f t="shared" si="5"/>
        <v>1</v>
      </c>
      <c r="L37" s="75">
        <v>18.7</v>
      </c>
      <c r="M37" s="73" t="s">
        <v>478</v>
      </c>
      <c r="N37" s="73" t="s">
        <v>478</v>
      </c>
      <c r="O37" s="73" t="s">
        <v>478</v>
      </c>
      <c r="P37" s="73" t="s">
        <v>478</v>
      </c>
      <c r="Q37" s="73" t="s">
        <v>478</v>
      </c>
      <c r="R37" s="73" t="s">
        <v>478</v>
      </c>
      <c r="S37" s="73" t="s">
        <v>478</v>
      </c>
      <c r="T37" s="73" t="s">
        <v>478</v>
      </c>
      <c r="U37" s="73" t="s">
        <v>478</v>
      </c>
      <c r="V37" s="73" t="s">
        <v>478</v>
      </c>
    </row>
    <row r="38" spans="1:25" x14ac:dyDescent="0.2">
      <c r="A38" s="157" t="s">
        <v>292</v>
      </c>
      <c r="B38" s="219">
        <v>12056500</v>
      </c>
      <c r="C38" s="122" t="s">
        <v>493</v>
      </c>
      <c r="D38" s="20" t="s">
        <v>226</v>
      </c>
      <c r="E38" s="121" t="s">
        <v>233</v>
      </c>
      <c r="F38" s="74">
        <v>1</v>
      </c>
      <c r="G38" s="74" t="s">
        <v>237</v>
      </c>
      <c r="H38" s="49">
        <v>156</v>
      </c>
      <c r="I38" s="49">
        <v>2.8</v>
      </c>
      <c r="J38" s="51" t="s">
        <v>256</v>
      </c>
      <c r="K38" s="52">
        <f t="shared" si="5"/>
        <v>0.8</v>
      </c>
      <c r="L38" s="75">
        <v>147</v>
      </c>
      <c r="M38" s="73" t="s">
        <v>478</v>
      </c>
      <c r="N38" s="73" t="s">
        <v>478</v>
      </c>
      <c r="O38" s="73" t="s">
        <v>478</v>
      </c>
      <c r="P38" s="73" t="s">
        <v>478</v>
      </c>
      <c r="Q38" s="73" t="s">
        <v>478</v>
      </c>
      <c r="R38" s="73" t="s">
        <v>478</v>
      </c>
      <c r="S38" s="73" t="s">
        <v>478</v>
      </c>
      <c r="T38" s="73" t="s">
        <v>478</v>
      </c>
      <c r="U38" s="73" t="s">
        <v>478</v>
      </c>
      <c r="V38" s="73" t="s">
        <v>478</v>
      </c>
    </row>
    <row r="39" spans="1:25" x14ac:dyDescent="0.2">
      <c r="A39" s="157" t="s">
        <v>292</v>
      </c>
      <c r="B39" s="219">
        <v>12505450</v>
      </c>
      <c r="C39" s="122" t="s">
        <v>156</v>
      </c>
      <c r="D39" s="20" t="s">
        <v>226</v>
      </c>
      <c r="E39" s="96" t="s">
        <v>386</v>
      </c>
      <c r="F39" s="74">
        <v>10</v>
      </c>
      <c r="G39" s="74" t="s">
        <v>237</v>
      </c>
      <c r="H39" s="49">
        <v>360</v>
      </c>
      <c r="I39" s="49">
        <v>6</v>
      </c>
      <c r="J39" s="51" t="s">
        <v>256</v>
      </c>
      <c r="K39" s="52">
        <f t="shared" si="5"/>
        <v>0.8</v>
      </c>
      <c r="L39" s="75">
        <v>160</v>
      </c>
      <c r="M39" s="73" t="s">
        <v>235</v>
      </c>
      <c r="N39" s="73" t="s">
        <v>235</v>
      </c>
      <c r="O39" s="73" t="s">
        <v>235</v>
      </c>
      <c r="P39" s="73" t="s">
        <v>235</v>
      </c>
      <c r="Q39" s="73" t="s">
        <v>235</v>
      </c>
      <c r="R39" s="73" t="s">
        <v>235</v>
      </c>
      <c r="S39" s="73" t="s">
        <v>235</v>
      </c>
      <c r="T39" s="73" t="s">
        <v>235</v>
      </c>
      <c r="U39" s="73" t="s">
        <v>235</v>
      </c>
      <c r="V39" s="73" t="s">
        <v>235</v>
      </c>
    </row>
    <row r="40" spans="1:25" x14ac:dyDescent="0.2">
      <c r="A40" s="157" t="s">
        <v>284</v>
      </c>
      <c r="B40" s="219">
        <v>4063700</v>
      </c>
      <c r="C40" s="122" t="s">
        <v>90</v>
      </c>
      <c r="D40" s="122" t="s">
        <v>214</v>
      </c>
      <c r="E40" s="121" t="s">
        <v>233</v>
      </c>
      <c r="F40" s="74">
        <v>50</v>
      </c>
      <c r="G40" s="74" t="s">
        <v>237</v>
      </c>
      <c r="H40" s="52">
        <v>580</v>
      </c>
      <c r="I40" s="49">
        <v>10.6</v>
      </c>
      <c r="J40" s="51" t="s">
        <v>257</v>
      </c>
      <c r="K40" s="51">
        <f t="shared" si="5"/>
        <v>1</v>
      </c>
      <c r="L40" s="75">
        <v>363</v>
      </c>
      <c r="M40" s="73" t="s">
        <v>235</v>
      </c>
      <c r="N40" s="73" t="s">
        <v>235</v>
      </c>
      <c r="O40" s="73" t="s">
        <v>235</v>
      </c>
      <c r="P40" s="73" t="s">
        <v>235</v>
      </c>
      <c r="Q40" s="73" t="s">
        <v>235</v>
      </c>
      <c r="R40" s="73" t="s">
        <v>235</v>
      </c>
      <c r="S40" s="73" t="s">
        <v>235</v>
      </c>
      <c r="T40" s="73" t="s">
        <v>235</v>
      </c>
      <c r="U40" s="73" t="s">
        <v>235</v>
      </c>
      <c r="V40" s="73" t="s">
        <v>235</v>
      </c>
    </row>
    <row r="41" spans="1:25" ht="13.5" thickBot="1" x14ac:dyDescent="0.25">
      <c r="A41" s="159" t="s">
        <v>286</v>
      </c>
      <c r="B41" s="221">
        <v>6324970</v>
      </c>
      <c r="C41" s="139" t="s">
        <v>179</v>
      </c>
      <c r="D41" s="67" t="s">
        <v>217</v>
      </c>
      <c r="E41" s="125" t="s">
        <v>233</v>
      </c>
      <c r="F41" s="76">
        <v>43</v>
      </c>
      <c r="G41" s="76" t="s">
        <v>237</v>
      </c>
      <c r="H41" s="50">
        <v>600</v>
      </c>
      <c r="I41" s="126">
        <v>8.8000000000000007</v>
      </c>
      <c r="J41" s="53" t="s">
        <v>257</v>
      </c>
      <c r="K41" s="53">
        <f t="shared" si="5"/>
        <v>1</v>
      </c>
      <c r="L41" s="77">
        <v>3200</v>
      </c>
      <c r="M41" s="53" t="s">
        <v>235</v>
      </c>
      <c r="N41" s="53" t="s">
        <v>235</v>
      </c>
      <c r="O41" s="53" t="s">
        <v>235</v>
      </c>
      <c r="P41" s="53" t="s">
        <v>235</v>
      </c>
      <c r="Q41" s="53" t="s">
        <v>235</v>
      </c>
      <c r="R41" s="53" t="s">
        <v>235</v>
      </c>
      <c r="S41" s="53" t="s">
        <v>235</v>
      </c>
      <c r="T41" s="53" t="s">
        <v>235</v>
      </c>
      <c r="U41" s="53" t="s">
        <v>235</v>
      </c>
      <c r="V41" s="53" t="s">
        <v>235</v>
      </c>
    </row>
    <row r="42" spans="1:25" ht="34.5" customHeight="1" x14ac:dyDescent="0.2">
      <c r="A42" s="160"/>
      <c r="B42" s="66"/>
      <c r="C42" s="68" t="s">
        <v>495</v>
      </c>
      <c r="E42" s="22"/>
      <c r="H42" s="49"/>
      <c r="I42" s="49"/>
      <c r="J42" s="49"/>
      <c r="K42" s="49"/>
      <c r="M42" s="234" t="s">
        <v>492</v>
      </c>
      <c r="N42" s="235"/>
      <c r="O42" s="235"/>
      <c r="P42" s="235"/>
      <c r="Q42" s="235"/>
      <c r="R42" s="235"/>
      <c r="S42" s="235"/>
      <c r="T42" s="235"/>
      <c r="U42" s="235"/>
      <c r="V42" s="235"/>
    </row>
    <row r="43" spans="1:25" ht="34.5" customHeight="1" x14ac:dyDescent="0.2">
      <c r="A43" s="160"/>
      <c r="B43" s="66"/>
      <c r="C43" s="68" t="s">
        <v>496</v>
      </c>
      <c r="E43" s="79"/>
      <c r="W43" s="233"/>
      <c r="X43" s="233"/>
      <c r="Y43" s="233"/>
    </row>
    <row r="44" spans="1:25" x14ac:dyDescent="0.2">
      <c r="C44" s="68"/>
      <c r="E44" s="79"/>
      <c r="F44" s="24"/>
      <c r="G44" s="24"/>
      <c r="L44" s="24"/>
    </row>
    <row r="46" spans="1:25" ht="13.5" customHeight="1" x14ac:dyDescent="0.2">
      <c r="E46" s="64"/>
      <c r="F46" s="64"/>
      <c r="G46" s="64"/>
      <c r="H46" s="64"/>
    </row>
    <row r="49" spans="1:11" x14ac:dyDescent="0.2">
      <c r="A49" s="47"/>
      <c r="B49"/>
      <c r="C49"/>
      <c r="D49"/>
      <c r="H49"/>
      <c r="I49"/>
      <c r="J49"/>
      <c r="K49"/>
    </row>
    <row r="50" spans="1:11" x14ac:dyDescent="0.2">
      <c r="A50" s="47"/>
      <c r="B50"/>
      <c r="C50"/>
      <c r="D50"/>
      <c r="H50"/>
      <c r="I50"/>
      <c r="J50"/>
      <c r="K50"/>
    </row>
    <row r="51" spans="1:11" x14ac:dyDescent="0.2">
      <c r="A51" s="47"/>
      <c r="B51"/>
      <c r="C51"/>
      <c r="D51"/>
      <c r="H51"/>
      <c r="I51"/>
      <c r="J51"/>
      <c r="K51"/>
    </row>
    <row r="52" spans="1:11" x14ac:dyDescent="0.2">
      <c r="A52" s="47"/>
      <c r="B52"/>
      <c r="C52"/>
      <c r="D52"/>
      <c r="H52"/>
      <c r="I52"/>
      <c r="J52"/>
      <c r="K52"/>
    </row>
    <row r="53" spans="1:11" x14ac:dyDescent="0.2">
      <c r="A53" s="47"/>
      <c r="B53"/>
      <c r="C53"/>
      <c r="D53"/>
      <c r="H53"/>
      <c r="I53"/>
      <c r="J53"/>
      <c r="K53"/>
    </row>
    <row r="54" spans="1:11" x14ac:dyDescent="0.2">
      <c r="A54" s="47"/>
      <c r="B54"/>
      <c r="C54"/>
      <c r="D54"/>
      <c r="H54"/>
      <c r="I54"/>
      <c r="J54"/>
      <c r="K54"/>
    </row>
    <row r="55" spans="1:11" x14ac:dyDescent="0.2">
      <c r="A55" s="47"/>
      <c r="B55"/>
      <c r="C55"/>
      <c r="D55"/>
      <c r="H55"/>
      <c r="I55"/>
      <c r="J55"/>
      <c r="K55"/>
    </row>
    <row r="56" spans="1:11" x14ac:dyDescent="0.2">
      <c r="A56" s="47"/>
      <c r="B56"/>
      <c r="C56"/>
      <c r="D56"/>
      <c r="H56"/>
      <c r="I56"/>
      <c r="J56"/>
      <c r="K56"/>
    </row>
    <row r="57" spans="1:11" x14ac:dyDescent="0.2">
      <c r="A57" s="47"/>
      <c r="B57"/>
      <c r="C57"/>
      <c r="D57"/>
      <c r="H57"/>
      <c r="I57"/>
      <c r="J57"/>
      <c r="K57"/>
    </row>
    <row r="58" spans="1:11" x14ac:dyDescent="0.2">
      <c r="A58" s="47"/>
      <c r="B58"/>
      <c r="C58"/>
      <c r="D58"/>
      <c r="H58"/>
      <c r="I58"/>
      <c r="J58"/>
      <c r="K58"/>
    </row>
    <row r="59" spans="1:11" x14ac:dyDescent="0.2">
      <c r="A59" s="47"/>
      <c r="B59"/>
      <c r="C59"/>
      <c r="D59"/>
      <c r="H59"/>
      <c r="I59"/>
      <c r="J59"/>
      <c r="K59"/>
    </row>
    <row r="60" spans="1:11" x14ac:dyDescent="0.2">
      <c r="A60" s="47"/>
      <c r="B60"/>
      <c r="C60"/>
      <c r="D60"/>
      <c r="H60"/>
      <c r="I60"/>
      <c r="J60"/>
      <c r="K60"/>
    </row>
    <row r="61" spans="1:11" x14ac:dyDescent="0.2">
      <c r="A61" s="47"/>
      <c r="B61"/>
      <c r="C61"/>
      <c r="D61"/>
      <c r="H61"/>
      <c r="I61"/>
      <c r="J61"/>
      <c r="K61"/>
    </row>
    <row r="62" spans="1:11" x14ac:dyDescent="0.2">
      <c r="A62" s="47"/>
      <c r="B62"/>
      <c r="C62"/>
      <c r="D62"/>
      <c r="H62"/>
      <c r="I62"/>
      <c r="J62"/>
      <c r="K62"/>
    </row>
    <row r="63" spans="1:11" x14ac:dyDescent="0.2">
      <c r="A63" s="47"/>
      <c r="B63"/>
      <c r="C63"/>
      <c r="D63"/>
      <c r="H63"/>
      <c r="I63"/>
      <c r="J63"/>
      <c r="K63"/>
    </row>
    <row r="64" spans="1:11" x14ac:dyDescent="0.2">
      <c r="A64" s="47"/>
      <c r="B64"/>
      <c r="C64"/>
      <c r="D64"/>
      <c r="H64"/>
      <c r="I64"/>
      <c r="J64"/>
      <c r="K64"/>
    </row>
    <row r="65" spans="1:11" x14ac:dyDescent="0.2">
      <c r="A65" s="47"/>
      <c r="B65"/>
      <c r="C65"/>
      <c r="D65"/>
      <c r="H65"/>
      <c r="I65"/>
      <c r="J65"/>
      <c r="K65"/>
    </row>
    <row r="66" spans="1:11" x14ac:dyDescent="0.2">
      <c r="A66" s="47"/>
      <c r="B66"/>
      <c r="C66"/>
      <c r="D66"/>
      <c r="H66"/>
      <c r="I66"/>
      <c r="J66"/>
      <c r="K66"/>
    </row>
    <row r="67" spans="1:11" x14ac:dyDescent="0.2">
      <c r="A67" s="47"/>
      <c r="B67"/>
      <c r="C67"/>
      <c r="D67"/>
      <c r="H67"/>
      <c r="I67"/>
      <c r="J67"/>
      <c r="K67"/>
    </row>
    <row r="68" spans="1:11" x14ac:dyDescent="0.2">
      <c r="A68" s="47"/>
      <c r="B68"/>
      <c r="C68"/>
      <c r="D68"/>
      <c r="H68"/>
      <c r="I68"/>
      <c r="J68"/>
      <c r="K68"/>
    </row>
    <row r="69" spans="1:11" x14ac:dyDescent="0.2">
      <c r="A69" s="47"/>
      <c r="B69"/>
      <c r="C69"/>
      <c r="D69"/>
      <c r="H69"/>
      <c r="I69"/>
      <c r="J69"/>
      <c r="K69"/>
    </row>
    <row r="70" spans="1:11" x14ac:dyDescent="0.2">
      <c r="A70" s="47"/>
      <c r="B70"/>
      <c r="C70"/>
      <c r="D70"/>
      <c r="H70"/>
      <c r="I70"/>
      <c r="J70"/>
      <c r="K70"/>
    </row>
    <row r="71" spans="1:11" x14ac:dyDescent="0.2">
      <c r="A71" s="47"/>
      <c r="B71"/>
      <c r="C71"/>
      <c r="D71"/>
      <c r="H71"/>
      <c r="I71"/>
      <c r="J71"/>
      <c r="K71"/>
    </row>
    <row r="72" spans="1:11" x14ac:dyDescent="0.2">
      <c r="A72" s="47"/>
      <c r="B72"/>
      <c r="C72"/>
      <c r="D72"/>
      <c r="H72"/>
      <c r="I72"/>
      <c r="J72"/>
      <c r="K72"/>
    </row>
    <row r="73" spans="1:11" x14ac:dyDescent="0.2">
      <c r="A73" s="47"/>
      <c r="B73"/>
      <c r="C73"/>
      <c r="D73"/>
      <c r="H73"/>
      <c r="I73"/>
      <c r="J73"/>
      <c r="K73"/>
    </row>
    <row r="74" spans="1:11" x14ac:dyDescent="0.2">
      <c r="A74" s="47"/>
      <c r="B74"/>
      <c r="C74"/>
      <c r="D74"/>
      <c r="H74"/>
      <c r="I74"/>
      <c r="J74"/>
      <c r="K74"/>
    </row>
    <row r="75" spans="1:11" x14ac:dyDescent="0.2">
      <c r="A75" s="47"/>
      <c r="B75"/>
      <c r="C75"/>
      <c r="D75"/>
      <c r="H75"/>
      <c r="I75"/>
      <c r="J75"/>
      <c r="K75"/>
    </row>
    <row r="76" spans="1:11" x14ac:dyDescent="0.2">
      <c r="A76" s="47"/>
      <c r="B76"/>
      <c r="C76"/>
      <c r="D76"/>
      <c r="H76"/>
      <c r="I76"/>
      <c r="J76"/>
      <c r="K76"/>
    </row>
    <row r="77" spans="1:11" x14ac:dyDescent="0.2">
      <c r="A77" s="47"/>
      <c r="B77"/>
      <c r="C77"/>
      <c r="D77"/>
      <c r="H77"/>
      <c r="I77"/>
      <c r="J77"/>
      <c r="K77"/>
    </row>
    <row r="78" spans="1:11" x14ac:dyDescent="0.2">
      <c r="A78" s="47"/>
      <c r="B78"/>
      <c r="C78"/>
      <c r="D78"/>
      <c r="H78"/>
      <c r="I78"/>
      <c r="J78"/>
      <c r="K78"/>
    </row>
    <row r="79" spans="1:11" x14ac:dyDescent="0.2">
      <c r="A79" s="47"/>
      <c r="B79"/>
      <c r="C79"/>
      <c r="D79"/>
      <c r="H79"/>
      <c r="I79"/>
      <c r="J79"/>
      <c r="K79"/>
    </row>
    <row r="80" spans="1:11" x14ac:dyDescent="0.2">
      <c r="A80" s="47"/>
      <c r="B80"/>
      <c r="C80"/>
      <c r="D80"/>
      <c r="H80"/>
      <c r="I80"/>
      <c r="J80"/>
      <c r="K80"/>
    </row>
    <row r="81" spans="1:11" x14ac:dyDescent="0.2">
      <c r="A81" s="47"/>
      <c r="B81"/>
      <c r="C81"/>
      <c r="D81"/>
      <c r="H81"/>
      <c r="I81"/>
      <c r="J81"/>
      <c r="K81"/>
    </row>
    <row r="82" spans="1:11" x14ac:dyDescent="0.2">
      <c r="A82" s="47"/>
      <c r="B82"/>
      <c r="C82"/>
      <c r="D82"/>
      <c r="H82"/>
      <c r="I82"/>
      <c r="J82"/>
      <c r="K82"/>
    </row>
    <row r="83" spans="1:11" x14ac:dyDescent="0.2">
      <c r="A83" s="47"/>
      <c r="B83"/>
      <c r="C83"/>
      <c r="D83"/>
      <c r="H83"/>
      <c r="I83"/>
      <c r="J83"/>
      <c r="K83"/>
    </row>
    <row r="84" spans="1:11" x14ac:dyDescent="0.2">
      <c r="A84" s="47"/>
      <c r="B84"/>
      <c r="C84"/>
      <c r="D84"/>
      <c r="H84"/>
      <c r="I84"/>
      <c r="J84"/>
      <c r="K84"/>
    </row>
    <row r="85" spans="1:11" x14ac:dyDescent="0.2">
      <c r="A85" s="47"/>
      <c r="B85"/>
      <c r="C85"/>
      <c r="D85"/>
      <c r="H85"/>
      <c r="I85"/>
      <c r="J85"/>
      <c r="K85"/>
    </row>
    <row r="86" spans="1:11" x14ac:dyDescent="0.2">
      <c r="A86" s="47"/>
      <c r="B86"/>
      <c r="C86"/>
      <c r="D86"/>
      <c r="H86"/>
      <c r="I86"/>
      <c r="J86"/>
      <c r="K86"/>
    </row>
    <row r="87" spans="1:11" x14ac:dyDescent="0.2">
      <c r="A87" s="47"/>
      <c r="B87"/>
      <c r="C87"/>
      <c r="D87"/>
      <c r="H87"/>
      <c r="I87"/>
      <c r="J87"/>
      <c r="K87"/>
    </row>
    <row r="88" spans="1:11" x14ac:dyDescent="0.2">
      <c r="A88" s="47"/>
      <c r="B88"/>
      <c r="C88"/>
      <c r="D88"/>
      <c r="H88"/>
      <c r="I88"/>
      <c r="J88"/>
      <c r="K88"/>
    </row>
    <row r="89" spans="1:11" x14ac:dyDescent="0.2">
      <c r="A89" s="47"/>
      <c r="B89"/>
      <c r="C89"/>
      <c r="D89"/>
      <c r="H89"/>
      <c r="I89"/>
      <c r="J89"/>
      <c r="K89"/>
    </row>
    <row r="90" spans="1:11" x14ac:dyDescent="0.2">
      <c r="A90" s="47"/>
      <c r="B90"/>
      <c r="C90"/>
      <c r="D90"/>
      <c r="H90"/>
      <c r="I90"/>
      <c r="J90"/>
      <c r="K90"/>
    </row>
    <row r="91" spans="1:11" x14ac:dyDescent="0.2">
      <c r="A91" s="47"/>
      <c r="B91"/>
      <c r="C91"/>
      <c r="D91"/>
      <c r="H91"/>
      <c r="I91"/>
      <c r="J91"/>
      <c r="K91"/>
    </row>
    <row r="92" spans="1:11" x14ac:dyDescent="0.2">
      <c r="A92" s="47"/>
      <c r="B92"/>
      <c r="C92"/>
      <c r="D92"/>
      <c r="H92"/>
      <c r="I92"/>
      <c r="J92"/>
      <c r="K92"/>
    </row>
    <row r="93" spans="1:11" x14ac:dyDescent="0.2">
      <c r="A93" s="47"/>
      <c r="B93"/>
      <c r="C93"/>
      <c r="D93"/>
      <c r="H93"/>
      <c r="I93"/>
      <c r="J93"/>
      <c r="K93"/>
    </row>
    <row r="94" spans="1:11" x14ac:dyDescent="0.2">
      <c r="A94" s="47"/>
      <c r="B94"/>
      <c r="C94"/>
      <c r="D94"/>
      <c r="H94"/>
      <c r="I94"/>
      <c r="J94"/>
      <c r="K94"/>
    </row>
    <row r="95" spans="1:11" x14ac:dyDescent="0.2">
      <c r="A95" s="47"/>
      <c r="B95"/>
      <c r="C95"/>
      <c r="D95"/>
      <c r="H95"/>
      <c r="I95"/>
      <c r="J95"/>
      <c r="K95"/>
    </row>
    <row r="96" spans="1:11" x14ac:dyDescent="0.2">
      <c r="A96" s="47"/>
      <c r="B96"/>
      <c r="C96"/>
      <c r="D96"/>
      <c r="H96"/>
      <c r="I96"/>
      <c r="J96"/>
      <c r="K96"/>
    </row>
    <row r="97" spans="1:11" x14ac:dyDescent="0.2">
      <c r="A97" s="47"/>
      <c r="B97"/>
      <c r="C97"/>
      <c r="D97"/>
      <c r="H97"/>
      <c r="I97"/>
      <c r="J97"/>
      <c r="K97"/>
    </row>
    <row r="98" spans="1:11" x14ac:dyDescent="0.2">
      <c r="A98" s="47"/>
      <c r="B98"/>
      <c r="C98"/>
      <c r="D98"/>
      <c r="H98"/>
      <c r="I98"/>
      <c r="J98"/>
      <c r="K98"/>
    </row>
    <row r="99" spans="1:11" x14ac:dyDescent="0.2">
      <c r="A99" s="47"/>
      <c r="B99"/>
      <c r="C99"/>
      <c r="D99"/>
      <c r="H99"/>
      <c r="I99"/>
      <c r="J99"/>
      <c r="K99"/>
    </row>
    <row r="100" spans="1:11" x14ac:dyDescent="0.2">
      <c r="A100" s="47"/>
      <c r="B100"/>
      <c r="C100"/>
      <c r="D100"/>
      <c r="H100"/>
      <c r="I100"/>
      <c r="J100"/>
      <c r="K100"/>
    </row>
    <row r="101" spans="1:11" x14ac:dyDescent="0.2">
      <c r="A101" s="47"/>
      <c r="B101"/>
      <c r="C101"/>
      <c r="D101"/>
      <c r="H101"/>
      <c r="I101"/>
      <c r="J101"/>
      <c r="K101"/>
    </row>
    <row r="102" spans="1:11" x14ac:dyDescent="0.2">
      <c r="A102" s="47"/>
      <c r="B102"/>
      <c r="C102"/>
      <c r="D102"/>
      <c r="H102"/>
      <c r="I102"/>
      <c r="J102"/>
      <c r="K102"/>
    </row>
    <row r="103" spans="1:11" x14ac:dyDescent="0.2">
      <c r="A103" s="47"/>
      <c r="B103"/>
      <c r="C103"/>
      <c r="D103"/>
      <c r="H103"/>
      <c r="I103"/>
      <c r="J103"/>
      <c r="K103"/>
    </row>
    <row r="104" spans="1:11" x14ac:dyDescent="0.2">
      <c r="A104" s="47"/>
      <c r="B104"/>
      <c r="C104"/>
      <c r="D104"/>
      <c r="H104"/>
      <c r="I104"/>
      <c r="J104"/>
      <c r="K104"/>
    </row>
    <row r="105" spans="1:11" x14ac:dyDescent="0.2">
      <c r="A105" s="47"/>
      <c r="B105"/>
      <c r="C105"/>
      <c r="D105"/>
      <c r="H105"/>
      <c r="I105"/>
      <c r="J105"/>
      <c r="K105"/>
    </row>
    <row r="106" spans="1:11" x14ac:dyDescent="0.2">
      <c r="A106" s="47"/>
      <c r="B106"/>
      <c r="C106"/>
      <c r="D106"/>
      <c r="H106"/>
      <c r="I106"/>
      <c r="J106"/>
      <c r="K106"/>
    </row>
    <row r="107" spans="1:11" x14ac:dyDescent="0.2">
      <c r="A107" s="47"/>
      <c r="B107"/>
      <c r="C107"/>
      <c r="D107"/>
      <c r="H107"/>
      <c r="I107"/>
      <c r="J107"/>
      <c r="K107"/>
    </row>
    <row r="108" spans="1:11" x14ac:dyDescent="0.2">
      <c r="A108" s="47"/>
      <c r="B108"/>
      <c r="C108"/>
      <c r="D108"/>
      <c r="H108"/>
      <c r="I108"/>
      <c r="J108"/>
      <c r="K108"/>
    </row>
    <row r="109" spans="1:11" x14ac:dyDescent="0.2">
      <c r="A109" s="47"/>
      <c r="B109"/>
      <c r="C109"/>
      <c r="D109"/>
      <c r="H109"/>
      <c r="I109"/>
      <c r="J109"/>
      <c r="K109"/>
    </row>
    <row r="110" spans="1:11" x14ac:dyDescent="0.2">
      <c r="A110" s="47"/>
      <c r="B110"/>
      <c r="C110"/>
      <c r="D110"/>
      <c r="H110"/>
      <c r="I110"/>
      <c r="J110"/>
      <c r="K110"/>
    </row>
    <row r="111" spans="1:11" x14ac:dyDescent="0.2">
      <c r="A111" s="47"/>
      <c r="B111"/>
      <c r="C111"/>
      <c r="D111"/>
      <c r="H111"/>
      <c r="I111"/>
      <c r="J111"/>
      <c r="K111"/>
    </row>
    <row r="112" spans="1:11" x14ac:dyDescent="0.2">
      <c r="A112" s="47"/>
      <c r="B112"/>
      <c r="C112"/>
      <c r="D112"/>
      <c r="H112"/>
      <c r="I112"/>
      <c r="J112"/>
      <c r="K112"/>
    </row>
    <row r="113" spans="1:11" x14ac:dyDescent="0.2">
      <c r="A113" s="47"/>
      <c r="B113"/>
      <c r="C113"/>
      <c r="D113"/>
      <c r="H113"/>
      <c r="I113"/>
      <c r="J113"/>
      <c r="K113"/>
    </row>
    <row r="114" spans="1:11" x14ac:dyDescent="0.2">
      <c r="A114" s="47"/>
      <c r="B114"/>
      <c r="C114"/>
      <c r="D114"/>
      <c r="H114"/>
      <c r="I114"/>
      <c r="J114"/>
      <c r="K114"/>
    </row>
    <row r="115" spans="1:11" x14ac:dyDescent="0.2">
      <c r="A115" s="47"/>
      <c r="B115"/>
      <c r="C115"/>
      <c r="D115"/>
      <c r="H115"/>
      <c r="I115"/>
      <c r="J115"/>
      <c r="K115"/>
    </row>
    <row r="116" spans="1:11" x14ac:dyDescent="0.2">
      <c r="A116" s="47"/>
      <c r="B116"/>
      <c r="C116"/>
      <c r="D116"/>
      <c r="H116"/>
      <c r="I116"/>
      <c r="J116"/>
      <c r="K116"/>
    </row>
    <row r="117" spans="1:11" x14ac:dyDescent="0.2">
      <c r="A117" s="47"/>
      <c r="B117"/>
      <c r="C117"/>
      <c r="D117"/>
      <c r="H117"/>
      <c r="I117"/>
      <c r="J117"/>
      <c r="K117"/>
    </row>
    <row r="118" spans="1:11" x14ac:dyDescent="0.2">
      <c r="A118" s="47"/>
      <c r="B118"/>
      <c r="C118"/>
      <c r="D118"/>
      <c r="H118"/>
      <c r="I118"/>
      <c r="J118"/>
      <c r="K118"/>
    </row>
    <row r="119" spans="1:11" x14ac:dyDescent="0.2">
      <c r="A119" s="47"/>
      <c r="B119"/>
      <c r="C119"/>
      <c r="D119"/>
      <c r="H119"/>
      <c r="I119"/>
      <c r="J119"/>
      <c r="K119"/>
    </row>
    <row r="120" spans="1:11" x14ac:dyDescent="0.2">
      <c r="A120" s="47"/>
      <c r="B120"/>
      <c r="C120"/>
      <c r="D120"/>
      <c r="H120"/>
      <c r="I120"/>
      <c r="J120"/>
      <c r="K120"/>
    </row>
    <row r="121" spans="1:11" x14ac:dyDescent="0.2">
      <c r="A121" s="47"/>
      <c r="B121"/>
      <c r="C121"/>
      <c r="D121"/>
      <c r="H121"/>
      <c r="I121"/>
      <c r="J121"/>
      <c r="K121"/>
    </row>
    <row r="122" spans="1:11" x14ac:dyDescent="0.2">
      <c r="A122" s="47"/>
      <c r="B122"/>
      <c r="C122"/>
      <c r="D122"/>
      <c r="H122"/>
      <c r="I122"/>
      <c r="J122"/>
      <c r="K122"/>
    </row>
    <row r="123" spans="1:11" x14ac:dyDescent="0.2">
      <c r="A123" s="47"/>
      <c r="B123"/>
      <c r="C123"/>
      <c r="D123"/>
      <c r="H123"/>
      <c r="I123"/>
      <c r="J123"/>
      <c r="K123"/>
    </row>
    <row r="124" spans="1:11" x14ac:dyDescent="0.2">
      <c r="A124" s="47"/>
      <c r="B124"/>
      <c r="C124"/>
      <c r="D124"/>
      <c r="H124"/>
      <c r="I124"/>
      <c r="J124"/>
      <c r="K124"/>
    </row>
    <row r="125" spans="1:11" x14ac:dyDescent="0.2">
      <c r="A125" s="47"/>
      <c r="B125"/>
      <c r="C125"/>
      <c r="D125"/>
      <c r="H125"/>
      <c r="I125"/>
      <c r="J125"/>
      <c r="K125"/>
    </row>
    <row r="126" spans="1:11" x14ac:dyDescent="0.2">
      <c r="A126" s="47"/>
      <c r="B126"/>
      <c r="C126"/>
      <c r="D126"/>
      <c r="H126"/>
      <c r="I126"/>
      <c r="J126"/>
      <c r="K126"/>
    </row>
    <row r="127" spans="1:11" x14ac:dyDescent="0.2">
      <c r="A127" s="47"/>
      <c r="B127"/>
      <c r="C127"/>
      <c r="D127"/>
      <c r="H127"/>
      <c r="I127"/>
      <c r="J127"/>
      <c r="K127"/>
    </row>
    <row r="128" spans="1:11" x14ac:dyDescent="0.2">
      <c r="A128" s="47"/>
      <c r="B128"/>
      <c r="C128"/>
      <c r="D128"/>
      <c r="H128"/>
      <c r="I128"/>
      <c r="J128"/>
      <c r="K128"/>
    </row>
    <row r="129" spans="1:11" x14ac:dyDescent="0.2">
      <c r="A129" s="47"/>
      <c r="B129"/>
      <c r="C129"/>
      <c r="D129"/>
      <c r="H129"/>
      <c r="I129"/>
      <c r="J129"/>
      <c r="K129"/>
    </row>
    <row r="130" spans="1:11" x14ac:dyDescent="0.2">
      <c r="A130" s="47"/>
      <c r="B130"/>
      <c r="C130"/>
      <c r="D130"/>
      <c r="H130"/>
      <c r="I130"/>
      <c r="J130"/>
      <c r="K130"/>
    </row>
    <row r="131" spans="1:11" x14ac:dyDescent="0.2">
      <c r="A131" s="47"/>
      <c r="B131"/>
      <c r="C131"/>
      <c r="D131"/>
      <c r="H131"/>
      <c r="I131"/>
      <c r="J131"/>
      <c r="K131"/>
    </row>
    <row r="132" spans="1:11" x14ac:dyDescent="0.2">
      <c r="A132" s="47"/>
      <c r="B132"/>
      <c r="C132"/>
      <c r="D132"/>
      <c r="H132"/>
      <c r="I132"/>
      <c r="J132"/>
      <c r="K132"/>
    </row>
    <row r="133" spans="1:11" x14ac:dyDescent="0.2">
      <c r="A133" s="47"/>
      <c r="B133"/>
      <c r="C133"/>
      <c r="D133"/>
      <c r="H133"/>
      <c r="I133"/>
      <c r="J133"/>
      <c r="K133"/>
    </row>
    <row r="134" spans="1:11" x14ac:dyDescent="0.2">
      <c r="A134" s="47"/>
      <c r="B134"/>
      <c r="C134"/>
      <c r="D134"/>
      <c r="H134"/>
      <c r="I134"/>
      <c r="J134"/>
      <c r="K134"/>
    </row>
    <row r="135" spans="1:11" x14ac:dyDescent="0.2">
      <c r="A135" s="47"/>
      <c r="B135"/>
      <c r="C135"/>
      <c r="D135"/>
      <c r="H135"/>
      <c r="I135"/>
      <c r="J135"/>
      <c r="K135"/>
    </row>
    <row r="136" spans="1:11" x14ac:dyDescent="0.2">
      <c r="A136" s="47"/>
      <c r="B136"/>
      <c r="C136"/>
      <c r="D136"/>
      <c r="H136"/>
      <c r="I136"/>
      <c r="J136"/>
      <c r="K136"/>
    </row>
    <row r="137" spans="1:11" x14ac:dyDescent="0.2">
      <c r="A137" s="47"/>
      <c r="B137"/>
      <c r="C137"/>
      <c r="D137"/>
      <c r="H137"/>
      <c r="I137"/>
      <c r="J137"/>
      <c r="K137"/>
    </row>
    <row r="138" spans="1:11" x14ac:dyDescent="0.2">
      <c r="A138" s="47"/>
      <c r="B138"/>
      <c r="C138"/>
      <c r="D138"/>
      <c r="H138"/>
      <c r="I138"/>
      <c r="J138"/>
      <c r="K138"/>
    </row>
    <row r="139" spans="1:11" x14ac:dyDescent="0.2">
      <c r="A139" s="47"/>
      <c r="B139"/>
      <c r="C139"/>
      <c r="D139"/>
      <c r="H139"/>
      <c r="I139"/>
      <c r="J139"/>
      <c r="K139"/>
    </row>
    <row r="140" spans="1:11" x14ac:dyDescent="0.2">
      <c r="A140" s="47"/>
      <c r="B140"/>
      <c r="C140"/>
      <c r="D140"/>
      <c r="H140"/>
      <c r="I140"/>
      <c r="J140"/>
      <c r="K140"/>
    </row>
    <row r="141" spans="1:11" x14ac:dyDescent="0.2">
      <c r="A141" s="47"/>
      <c r="B141"/>
      <c r="C141"/>
      <c r="D141"/>
      <c r="H141"/>
      <c r="I141"/>
      <c r="J141"/>
      <c r="K141"/>
    </row>
    <row r="142" spans="1:11" x14ac:dyDescent="0.2">
      <c r="A142" s="47"/>
      <c r="B142"/>
      <c r="C142"/>
      <c r="D142"/>
      <c r="H142"/>
      <c r="I142"/>
      <c r="J142"/>
      <c r="K142"/>
    </row>
    <row r="143" spans="1:11" x14ac:dyDescent="0.2">
      <c r="A143" s="47"/>
      <c r="B143"/>
      <c r="C143"/>
      <c r="D143"/>
      <c r="H143"/>
      <c r="I143"/>
      <c r="J143"/>
      <c r="K143"/>
    </row>
    <row r="144" spans="1:11" x14ac:dyDescent="0.2">
      <c r="A144" s="47"/>
      <c r="B144"/>
      <c r="C144"/>
      <c r="D144"/>
      <c r="H144"/>
      <c r="I144"/>
      <c r="J144"/>
      <c r="K144"/>
    </row>
    <row r="145" spans="1:11" x14ac:dyDescent="0.2">
      <c r="A145" s="47"/>
      <c r="B145"/>
      <c r="C145"/>
      <c r="D145"/>
      <c r="H145"/>
      <c r="I145"/>
      <c r="J145"/>
      <c r="K145"/>
    </row>
    <row r="146" spans="1:11" x14ac:dyDescent="0.2">
      <c r="A146" s="47"/>
      <c r="B146"/>
      <c r="C146"/>
      <c r="D146"/>
      <c r="H146"/>
      <c r="I146"/>
      <c r="J146"/>
      <c r="K146"/>
    </row>
    <row r="147" spans="1:11" x14ac:dyDescent="0.2">
      <c r="A147" s="47"/>
      <c r="B147"/>
      <c r="C147"/>
      <c r="D147"/>
      <c r="H147"/>
      <c r="I147"/>
      <c r="J147"/>
      <c r="K147"/>
    </row>
    <row r="148" spans="1:11" x14ac:dyDescent="0.2">
      <c r="A148" s="47"/>
      <c r="B148"/>
      <c r="C148"/>
      <c r="D148"/>
      <c r="H148"/>
      <c r="I148"/>
      <c r="J148"/>
      <c r="K148"/>
    </row>
    <row r="149" spans="1:11" x14ac:dyDescent="0.2">
      <c r="A149" s="47"/>
      <c r="B149"/>
      <c r="C149"/>
      <c r="D149"/>
      <c r="H149"/>
      <c r="I149"/>
      <c r="J149"/>
      <c r="K149"/>
    </row>
    <row r="150" spans="1:11" x14ac:dyDescent="0.2">
      <c r="A150" s="47"/>
      <c r="B150"/>
      <c r="C150"/>
      <c r="D150"/>
      <c r="H150"/>
      <c r="I150"/>
      <c r="J150"/>
      <c r="K150"/>
    </row>
    <row r="151" spans="1:11" x14ac:dyDescent="0.2">
      <c r="A151" s="47"/>
      <c r="B151"/>
      <c r="C151"/>
      <c r="D151"/>
      <c r="H151"/>
      <c r="I151"/>
      <c r="J151"/>
      <c r="K151"/>
    </row>
    <row r="152" spans="1:11" x14ac:dyDescent="0.2">
      <c r="A152" s="47"/>
      <c r="B152"/>
      <c r="C152"/>
      <c r="D152"/>
      <c r="H152"/>
      <c r="I152"/>
      <c r="J152"/>
      <c r="K152"/>
    </row>
    <row r="153" spans="1:11" x14ac:dyDescent="0.2">
      <c r="A153" s="47"/>
      <c r="B153"/>
      <c r="C153"/>
      <c r="D153"/>
      <c r="H153"/>
      <c r="I153"/>
      <c r="J153"/>
      <c r="K153"/>
    </row>
    <row r="154" spans="1:11" x14ac:dyDescent="0.2">
      <c r="A154" s="47"/>
      <c r="B154"/>
      <c r="C154"/>
      <c r="D154"/>
      <c r="H154"/>
      <c r="I154"/>
      <c r="J154"/>
      <c r="K154"/>
    </row>
    <row r="155" spans="1:11" x14ac:dyDescent="0.2">
      <c r="A155" s="47"/>
      <c r="B155"/>
      <c r="C155"/>
      <c r="D155"/>
      <c r="H155"/>
      <c r="I155"/>
      <c r="J155"/>
      <c r="K155"/>
    </row>
    <row r="156" spans="1:11" x14ac:dyDescent="0.2">
      <c r="A156" s="47"/>
      <c r="B156"/>
      <c r="C156"/>
      <c r="D156"/>
      <c r="H156"/>
      <c r="I156"/>
      <c r="J156"/>
      <c r="K156"/>
    </row>
    <row r="157" spans="1:11" x14ac:dyDescent="0.2">
      <c r="A157" s="47"/>
      <c r="B157"/>
      <c r="C157"/>
      <c r="D157"/>
      <c r="H157"/>
      <c r="I157"/>
      <c r="J157"/>
      <c r="K157"/>
    </row>
    <row r="158" spans="1:11" x14ac:dyDescent="0.2">
      <c r="A158" s="47"/>
      <c r="B158"/>
      <c r="C158"/>
      <c r="D158"/>
      <c r="H158"/>
      <c r="I158"/>
      <c r="J158"/>
      <c r="K158"/>
    </row>
  </sheetData>
  <mergeCells count="3">
    <mergeCell ref="M1:V1"/>
    <mergeCell ref="W43:Y43"/>
    <mergeCell ref="M42:V42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workbookViewId="0">
      <pane xSplit="3" ySplit="2" topLeftCell="I18" activePane="bottomRight" state="frozen"/>
      <selection pane="topRight" activeCell="E1" sqref="E1"/>
      <selection pane="bottomLeft" activeCell="A3" sqref="A3"/>
      <selection pane="bottomRight" activeCell="L10" sqref="L10"/>
    </sheetView>
  </sheetViews>
  <sheetFormatPr defaultRowHeight="12.75" x14ac:dyDescent="0.2"/>
  <cols>
    <col min="1" max="1" width="9.5703125" style="85" customWidth="1"/>
    <col min="2" max="2" width="12.7109375" style="110" customWidth="1"/>
    <col min="3" max="3" width="37.85546875" style="105" customWidth="1"/>
    <col min="4" max="4" width="15.28515625" style="105" customWidth="1"/>
    <col min="5" max="5" width="9.5703125" style="85" customWidth="1"/>
    <col min="6" max="6" width="10.28515625" style="85" customWidth="1"/>
    <col min="7" max="7" width="7.85546875" style="85" customWidth="1"/>
    <col min="8" max="8" width="7.5703125" style="85" customWidth="1"/>
    <col min="9" max="9" width="9.7109375" style="131" customWidth="1"/>
    <col min="10" max="10" width="10.140625" style="85" customWidth="1"/>
    <col min="11" max="11" width="8.7109375" style="85" customWidth="1"/>
    <col min="12" max="12" width="11.140625" style="85" customWidth="1"/>
    <col min="13" max="14" width="8.42578125" style="85" customWidth="1"/>
    <col min="15" max="15" width="10.28515625" style="85" customWidth="1"/>
    <col min="16" max="16384" width="9.140625" style="85"/>
  </cols>
  <sheetData>
    <row r="1" spans="1:15" ht="51" customHeight="1" thickBot="1" x14ac:dyDescent="0.25">
      <c r="A1" s="80"/>
      <c r="B1" s="81"/>
      <c r="C1" s="82"/>
      <c r="D1" s="82"/>
      <c r="E1" s="80"/>
      <c r="F1" s="236" t="s">
        <v>482</v>
      </c>
      <c r="G1" s="237"/>
      <c r="H1" s="237"/>
      <c r="I1" s="237"/>
      <c r="J1" s="237"/>
      <c r="K1" s="237"/>
      <c r="L1" s="238"/>
      <c r="M1" s="83"/>
      <c r="N1" s="83"/>
      <c r="O1" s="84" t="s">
        <v>483</v>
      </c>
    </row>
    <row r="2" spans="1:15" ht="83.25" customHeight="1" thickBot="1" x14ac:dyDescent="0.25">
      <c r="A2" s="86" t="s">
        <v>277</v>
      </c>
      <c r="B2" s="87" t="s">
        <v>231</v>
      </c>
      <c r="C2" s="88" t="s">
        <v>232</v>
      </c>
      <c r="D2" s="88" t="s">
        <v>189</v>
      </c>
      <c r="E2" s="86" t="s">
        <v>474</v>
      </c>
      <c r="F2" s="89" t="s">
        <v>241</v>
      </c>
      <c r="G2" s="90" t="s">
        <v>242</v>
      </c>
      <c r="H2" s="90" t="s">
        <v>243</v>
      </c>
      <c r="I2" s="90" t="s">
        <v>244</v>
      </c>
      <c r="J2" s="90" t="s">
        <v>245</v>
      </c>
      <c r="K2" s="90" t="s">
        <v>246</v>
      </c>
      <c r="L2" s="90" t="s">
        <v>259</v>
      </c>
      <c r="M2" s="91" t="s">
        <v>247</v>
      </c>
      <c r="N2" s="92" t="s">
        <v>248</v>
      </c>
      <c r="O2" s="93" t="s">
        <v>249</v>
      </c>
    </row>
    <row r="3" spans="1:15" x14ac:dyDescent="0.2">
      <c r="A3" s="80" t="s">
        <v>297</v>
      </c>
      <c r="B3" s="219" t="s">
        <v>166</v>
      </c>
      <c r="C3" s="122" t="s">
        <v>167</v>
      </c>
      <c r="D3" s="94" t="s">
        <v>221</v>
      </c>
      <c r="E3" s="96" t="s">
        <v>233</v>
      </c>
      <c r="F3" s="203">
        <v>5606.6628623749193</v>
      </c>
      <c r="G3" s="203">
        <v>762.84999999999991</v>
      </c>
      <c r="H3" s="203">
        <v>2112</v>
      </c>
      <c r="I3" s="203">
        <v>815.1</v>
      </c>
      <c r="J3" s="203">
        <v>2535.7676383044</v>
      </c>
      <c r="K3" s="203">
        <v>719.55737999999997</v>
      </c>
      <c r="L3" s="203">
        <v>13807.131668747252</v>
      </c>
      <c r="M3" s="204">
        <v>0</v>
      </c>
      <c r="N3" s="204">
        <v>6351.2805676237358</v>
      </c>
      <c r="O3" s="204">
        <v>20158.412236370987</v>
      </c>
    </row>
    <row r="4" spans="1:15" x14ac:dyDescent="0.2">
      <c r="A4" s="80" t="s">
        <v>297</v>
      </c>
      <c r="B4" s="222">
        <v>7060710</v>
      </c>
      <c r="C4" s="82" t="s">
        <v>108</v>
      </c>
      <c r="D4" s="94" t="s">
        <v>221</v>
      </c>
      <c r="E4" s="96" t="s">
        <v>233</v>
      </c>
      <c r="F4" s="203">
        <v>4766.2637181217206</v>
      </c>
      <c r="G4" s="203">
        <v>762.84999999999991</v>
      </c>
      <c r="H4" s="203">
        <v>1584</v>
      </c>
      <c r="I4" s="203">
        <v>815.1</v>
      </c>
      <c r="J4" s="203">
        <v>2535.7676383044</v>
      </c>
      <c r="K4" s="203">
        <v>719.55737999999997</v>
      </c>
      <c r="L4" s="203">
        <v>12301.892610068733</v>
      </c>
      <c r="M4" s="204">
        <v>0</v>
      </c>
      <c r="N4" s="204">
        <v>5658.8706006316179</v>
      </c>
      <c r="O4" s="204">
        <v>17960.763210700352</v>
      </c>
    </row>
    <row r="5" spans="1:15" x14ac:dyDescent="0.2">
      <c r="A5" s="80" t="s">
        <v>293</v>
      </c>
      <c r="B5" s="219" t="s">
        <v>174</v>
      </c>
      <c r="C5" s="122" t="s">
        <v>175</v>
      </c>
      <c r="D5" s="94" t="s">
        <v>223</v>
      </c>
      <c r="E5" s="96" t="s">
        <v>233</v>
      </c>
      <c r="F5" s="203">
        <v>3434.1277466145602</v>
      </c>
      <c r="G5" s="203">
        <v>0</v>
      </c>
      <c r="H5" s="203">
        <v>1188</v>
      </c>
      <c r="I5" s="203">
        <v>815.1</v>
      </c>
      <c r="J5" s="203">
        <v>2535.7676383044</v>
      </c>
      <c r="K5" s="203">
        <v>719.55737999999997</v>
      </c>
      <c r="L5" s="203">
        <v>9561.8080414108572</v>
      </c>
      <c r="M5" s="204">
        <v>956.18080414108579</v>
      </c>
      <c r="N5" s="204">
        <v>3120.6872904752618</v>
      </c>
      <c r="O5" s="204">
        <v>13638.676136027205</v>
      </c>
    </row>
    <row r="6" spans="1:15" x14ac:dyDescent="0.2">
      <c r="A6" s="80" t="s">
        <v>293</v>
      </c>
      <c r="B6" s="222">
        <v>9505800</v>
      </c>
      <c r="C6" s="82" t="s">
        <v>129</v>
      </c>
      <c r="D6" s="94" t="s">
        <v>223</v>
      </c>
      <c r="E6" s="96" t="s">
        <v>233</v>
      </c>
      <c r="F6" s="203">
        <v>5102.4233758230002</v>
      </c>
      <c r="G6" s="203">
        <v>762.84999999999991</v>
      </c>
      <c r="H6" s="203">
        <v>2464</v>
      </c>
      <c r="I6" s="203">
        <v>815.1</v>
      </c>
      <c r="J6" s="203">
        <v>2535.7676383044</v>
      </c>
      <c r="K6" s="203">
        <v>719.55737999999997</v>
      </c>
      <c r="L6" s="203">
        <v>13639.668233540142</v>
      </c>
      <c r="M6" s="204">
        <v>1363.9668233540142</v>
      </c>
      <c r="N6" s="204">
        <v>4451.5785213804966</v>
      </c>
      <c r="O6" s="204">
        <v>19455.213578274652</v>
      </c>
    </row>
    <row r="7" spans="1:15" x14ac:dyDescent="0.2">
      <c r="A7" s="80" t="s">
        <v>390</v>
      </c>
      <c r="B7" s="222">
        <v>11274538</v>
      </c>
      <c r="C7" s="82" t="s">
        <v>62</v>
      </c>
      <c r="D7" s="94" t="s">
        <v>229</v>
      </c>
      <c r="E7" s="96" t="s">
        <v>386</v>
      </c>
      <c r="F7" s="203">
        <v>3818.16617829912</v>
      </c>
      <c r="G7" s="203">
        <v>0</v>
      </c>
      <c r="H7" s="203">
        <v>1496</v>
      </c>
      <c r="I7" s="203">
        <v>815.1</v>
      </c>
      <c r="J7" s="203">
        <v>2694.8049583283996</v>
      </c>
      <c r="K7" s="203">
        <v>766.15056000000004</v>
      </c>
      <c r="L7" s="203">
        <v>10549.243866290271</v>
      </c>
      <c r="M7" s="204">
        <v>0</v>
      </c>
      <c r="N7" s="204">
        <v>5091.2760747490111</v>
      </c>
      <c r="O7" s="204">
        <v>15640.519941039282</v>
      </c>
    </row>
    <row r="8" spans="1:15" x14ac:dyDescent="0.2">
      <c r="A8" s="80" t="s">
        <v>390</v>
      </c>
      <c r="B8" s="222">
        <v>11335000</v>
      </c>
      <c r="C8" s="82" t="s">
        <v>66</v>
      </c>
      <c r="D8" s="94" t="s">
        <v>229</v>
      </c>
      <c r="E8" s="96" t="s">
        <v>233</v>
      </c>
      <c r="F8" s="203">
        <v>3070.3893348992401</v>
      </c>
      <c r="G8" s="203">
        <v>0</v>
      </c>
      <c r="H8" s="203">
        <v>800.8</v>
      </c>
      <c r="I8" s="203">
        <v>815.1</v>
      </c>
      <c r="J8" s="203">
        <v>2694.8049583283996</v>
      </c>
      <c r="K8" s="203">
        <v>766.15056000000004</v>
      </c>
      <c r="L8" s="203">
        <v>8961.9693385504033</v>
      </c>
      <c r="M8" s="204">
        <v>0</v>
      </c>
      <c r="N8" s="204">
        <v>4325.2256421711954</v>
      </c>
      <c r="O8" s="204">
        <v>13287.194980721599</v>
      </c>
    </row>
    <row r="9" spans="1:15" x14ac:dyDescent="0.2">
      <c r="A9" s="80" t="s">
        <v>390</v>
      </c>
      <c r="B9" s="219">
        <v>11264500</v>
      </c>
      <c r="C9" s="20" t="s">
        <v>499</v>
      </c>
      <c r="D9" s="94" t="s">
        <v>229</v>
      </c>
      <c r="E9" s="100" t="s">
        <v>233</v>
      </c>
      <c r="F9" s="203">
        <v>6318.2888886546007</v>
      </c>
      <c r="G9" s="203">
        <v>762.84999999999991</v>
      </c>
      <c r="H9" s="203">
        <v>2200</v>
      </c>
      <c r="I9" s="203">
        <v>815.1</v>
      </c>
      <c r="J9" s="203">
        <v>2694.8049583283996</v>
      </c>
      <c r="K9" s="203">
        <v>766.15056000000004</v>
      </c>
      <c r="L9" s="203">
        <v>14912.913847681302</v>
      </c>
      <c r="M9" s="204">
        <v>0</v>
      </c>
      <c r="N9" s="204">
        <v>7197.2704811679496</v>
      </c>
      <c r="O9" s="204">
        <v>22110.184328849253</v>
      </c>
    </row>
    <row r="10" spans="1:15" x14ac:dyDescent="0.2">
      <c r="A10" s="80" t="s">
        <v>285</v>
      </c>
      <c r="B10" s="222">
        <v>6713500</v>
      </c>
      <c r="C10" s="82" t="s">
        <v>68</v>
      </c>
      <c r="D10" s="94" t="s">
        <v>216</v>
      </c>
      <c r="E10" s="96" t="s">
        <v>31</v>
      </c>
      <c r="F10" s="203">
        <v>2661.2773409663996</v>
      </c>
      <c r="G10" s="203">
        <v>0</v>
      </c>
      <c r="H10" s="203">
        <v>563.20000000000005</v>
      </c>
      <c r="I10" s="203">
        <v>815.1</v>
      </c>
      <c r="J10" s="203">
        <v>2701.3110305111995</v>
      </c>
      <c r="K10" s="203">
        <v>768.08573999999999</v>
      </c>
      <c r="L10" s="203">
        <v>8259.8715226253589</v>
      </c>
      <c r="M10" s="204">
        <v>0</v>
      </c>
      <c r="N10" s="204">
        <v>4950.9669906616409</v>
      </c>
      <c r="O10" s="204">
        <v>13210.838513286999</v>
      </c>
    </row>
    <row r="11" spans="1:15" x14ac:dyDescent="0.2">
      <c r="A11" s="80" t="s">
        <v>270</v>
      </c>
      <c r="B11" s="222">
        <v>1170100</v>
      </c>
      <c r="C11" s="82" t="s">
        <v>50</v>
      </c>
      <c r="D11" s="94" t="s">
        <v>195</v>
      </c>
      <c r="E11" s="95" t="s">
        <v>233</v>
      </c>
      <c r="F11" s="203">
        <v>3750.0833086185603</v>
      </c>
      <c r="G11" s="203">
        <v>0</v>
      </c>
      <c r="H11" s="203">
        <v>1205.5999999999999</v>
      </c>
      <c r="I11" s="203">
        <v>815.1</v>
      </c>
      <c r="J11" s="203">
        <v>2766.3717523391997</v>
      </c>
      <c r="K11" s="203">
        <v>787.13981999999987</v>
      </c>
      <c r="L11" s="203">
        <v>10256.724369053538</v>
      </c>
      <c r="M11" s="204">
        <v>0</v>
      </c>
      <c r="N11" s="204">
        <v>5387.9598783075144</v>
      </c>
      <c r="O11" s="204">
        <v>15644.684247361052</v>
      </c>
    </row>
    <row r="12" spans="1:15" x14ac:dyDescent="0.2">
      <c r="A12" s="80" t="s">
        <v>270</v>
      </c>
      <c r="B12" s="222">
        <v>1209710</v>
      </c>
      <c r="C12" s="82" t="s">
        <v>54</v>
      </c>
      <c r="D12" s="94" t="s">
        <v>195</v>
      </c>
      <c r="E12" s="96" t="s">
        <v>31</v>
      </c>
      <c r="F12" s="203">
        <v>3664.7429175295192</v>
      </c>
      <c r="G12" s="203">
        <v>0</v>
      </c>
      <c r="H12" s="203">
        <v>1135.2</v>
      </c>
      <c r="I12" s="203">
        <v>815.1</v>
      </c>
      <c r="J12" s="203">
        <v>2766.3717523391997</v>
      </c>
      <c r="K12" s="203">
        <v>787.13981999999987</v>
      </c>
      <c r="L12" s="203">
        <v>10085.409938855591</v>
      </c>
      <c r="M12" s="204">
        <v>0</v>
      </c>
      <c r="N12" s="204">
        <v>5297.9666949802313</v>
      </c>
      <c r="O12" s="204">
        <v>15383.376633835822</v>
      </c>
    </row>
    <row r="13" spans="1:15" x14ac:dyDescent="0.2">
      <c r="A13" s="80" t="s">
        <v>274</v>
      </c>
      <c r="B13" s="222">
        <v>2335870</v>
      </c>
      <c r="C13" s="82" t="s">
        <v>30</v>
      </c>
      <c r="D13" s="94" t="s">
        <v>205</v>
      </c>
      <c r="E13" s="96" t="s">
        <v>31</v>
      </c>
      <c r="F13" s="203">
        <v>2760.411055554719</v>
      </c>
      <c r="G13" s="203">
        <v>0</v>
      </c>
      <c r="H13" s="203">
        <v>695.2</v>
      </c>
      <c r="I13" s="203">
        <v>815.1</v>
      </c>
      <c r="J13" s="203">
        <v>2637.6961025015994</v>
      </c>
      <c r="K13" s="203">
        <v>749.3293799999999</v>
      </c>
      <c r="L13" s="203">
        <v>8423.510191861953</v>
      </c>
      <c r="M13" s="204">
        <v>0</v>
      </c>
      <c r="N13" s="204">
        <v>3304.5430482674442</v>
      </c>
      <c r="O13" s="204">
        <v>11728.053240129397</v>
      </c>
    </row>
    <row r="14" spans="1:15" x14ac:dyDescent="0.2">
      <c r="A14" s="80" t="s">
        <v>274</v>
      </c>
      <c r="B14" s="222">
        <v>2338523</v>
      </c>
      <c r="C14" s="82" t="s">
        <v>34</v>
      </c>
      <c r="D14" s="94" t="s">
        <v>205</v>
      </c>
      <c r="E14" s="96" t="s">
        <v>233</v>
      </c>
      <c r="F14" s="203">
        <v>3735.695987606879</v>
      </c>
      <c r="G14" s="203">
        <v>0</v>
      </c>
      <c r="H14" s="203">
        <v>1232</v>
      </c>
      <c r="I14" s="203">
        <v>815.1</v>
      </c>
      <c r="J14" s="203">
        <v>2637.6961025015994</v>
      </c>
      <c r="K14" s="203">
        <v>749.3293799999999</v>
      </c>
      <c r="L14" s="203">
        <v>10086.803617119327</v>
      </c>
      <c r="M14" s="204">
        <v>0</v>
      </c>
      <c r="N14" s="204">
        <v>3957.0530589959117</v>
      </c>
      <c r="O14" s="204">
        <v>14043.85667611524</v>
      </c>
    </row>
    <row r="15" spans="1:15" x14ac:dyDescent="0.2">
      <c r="A15" s="80" t="s">
        <v>278</v>
      </c>
      <c r="B15" s="222">
        <v>5451210</v>
      </c>
      <c r="C15" s="82" t="s">
        <v>92</v>
      </c>
      <c r="D15" s="94" t="s">
        <v>209</v>
      </c>
      <c r="E15" s="96" t="s">
        <v>386</v>
      </c>
      <c r="F15" s="203">
        <v>4514.1439748457597</v>
      </c>
      <c r="G15" s="203">
        <v>762.84999999999991</v>
      </c>
      <c r="H15" s="203">
        <v>1848</v>
      </c>
      <c r="I15" s="203">
        <v>815.1</v>
      </c>
      <c r="J15" s="203">
        <v>2535.7676383044</v>
      </c>
      <c r="K15" s="203">
        <v>719.55737999999997</v>
      </c>
      <c r="L15" s="203">
        <v>12314.960892465178</v>
      </c>
      <c r="M15" s="204">
        <v>0</v>
      </c>
      <c r="N15" s="204">
        <v>4277.7248156067044</v>
      </c>
      <c r="O15" s="204">
        <v>16592.685708071884</v>
      </c>
    </row>
    <row r="16" spans="1:15" x14ac:dyDescent="0.2">
      <c r="A16" s="97" t="s">
        <v>291</v>
      </c>
      <c r="B16" s="223">
        <v>13092747</v>
      </c>
      <c r="C16" s="98" t="s">
        <v>122</v>
      </c>
      <c r="D16" s="99" t="s">
        <v>227</v>
      </c>
      <c r="E16" s="96" t="s">
        <v>386</v>
      </c>
      <c r="F16" s="203">
        <v>4730.2466119394403</v>
      </c>
      <c r="G16" s="203">
        <v>915.41999999999985</v>
      </c>
      <c r="H16" s="203">
        <v>1760</v>
      </c>
      <c r="I16" s="203">
        <v>815.1</v>
      </c>
      <c r="J16" s="203">
        <v>2535.7676383044</v>
      </c>
      <c r="K16" s="203">
        <v>719.55737999999997</v>
      </c>
      <c r="L16" s="203">
        <v>12623.700793268225</v>
      </c>
      <c r="M16" s="204">
        <v>0</v>
      </c>
      <c r="N16" s="204">
        <v>6160.1135130990288</v>
      </c>
      <c r="O16" s="204">
        <v>18783.814306367254</v>
      </c>
    </row>
    <row r="17" spans="1:15" x14ac:dyDescent="0.2">
      <c r="A17" s="80" t="s">
        <v>283</v>
      </c>
      <c r="B17" s="224">
        <v>394340085524601</v>
      </c>
      <c r="C17" s="82" t="s">
        <v>79</v>
      </c>
      <c r="D17" s="94" t="s">
        <v>213</v>
      </c>
      <c r="E17" s="96" t="s">
        <v>386</v>
      </c>
      <c r="F17" s="203">
        <v>2899.4380461561605</v>
      </c>
      <c r="G17" s="203">
        <v>0</v>
      </c>
      <c r="H17" s="203">
        <v>792</v>
      </c>
      <c r="I17" s="203">
        <v>815.1</v>
      </c>
      <c r="J17" s="203">
        <v>2546.6110919424</v>
      </c>
      <c r="K17" s="203">
        <v>722.68344000000002</v>
      </c>
      <c r="L17" s="203">
        <v>8553.4158359084176</v>
      </c>
      <c r="M17" s="204">
        <v>0</v>
      </c>
      <c r="N17" s="204">
        <v>3926.8732102655545</v>
      </c>
      <c r="O17" s="204">
        <v>12480.289046173972</v>
      </c>
    </row>
    <row r="18" spans="1:15" x14ac:dyDescent="0.2">
      <c r="A18" s="80" t="s">
        <v>287</v>
      </c>
      <c r="B18" s="222">
        <v>8014500</v>
      </c>
      <c r="C18" s="20" t="s">
        <v>260</v>
      </c>
      <c r="D18" s="94" t="s">
        <v>219</v>
      </c>
      <c r="E18" s="96" t="s">
        <v>233</v>
      </c>
      <c r="F18" s="203">
        <v>5234.4860984913594</v>
      </c>
      <c r="G18" s="203">
        <v>915.41999999999985</v>
      </c>
      <c r="H18" s="203">
        <v>1936.0000000000002</v>
      </c>
      <c r="I18" s="203">
        <v>815.1</v>
      </c>
      <c r="J18" s="203">
        <v>2535.7676383044</v>
      </c>
      <c r="K18" s="203">
        <v>719.55737999999997</v>
      </c>
      <c r="L18" s="203">
        <v>13371.964228475337</v>
      </c>
      <c r="M18" s="204">
        <v>0</v>
      </c>
      <c r="N18" s="204">
        <v>4335.8594010831275</v>
      </c>
      <c r="O18" s="204">
        <v>17707.823629558465</v>
      </c>
    </row>
    <row r="19" spans="1:15" x14ac:dyDescent="0.2">
      <c r="A19" s="80" t="s">
        <v>273</v>
      </c>
      <c r="B19" s="222">
        <v>1610400</v>
      </c>
      <c r="C19" s="82" t="s">
        <v>56</v>
      </c>
      <c r="D19" s="94" t="s">
        <v>203</v>
      </c>
      <c r="E19" s="96" t="s">
        <v>233</v>
      </c>
      <c r="F19" s="203">
        <v>5233.7784416673603</v>
      </c>
      <c r="G19" s="203">
        <v>762.84999999999991</v>
      </c>
      <c r="H19" s="203">
        <v>1848</v>
      </c>
      <c r="I19" s="203">
        <v>815.1</v>
      </c>
      <c r="J19" s="203">
        <v>2734.5642883343999</v>
      </c>
      <c r="K19" s="203">
        <v>777.91049999999996</v>
      </c>
      <c r="L19" s="203">
        <v>13389.42355300194</v>
      </c>
      <c r="M19" s="204">
        <v>0</v>
      </c>
      <c r="N19" s="204">
        <v>7364.182954151067</v>
      </c>
      <c r="O19" s="204">
        <v>20753.606507153007</v>
      </c>
    </row>
    <row r="20" spans="1:15" x14ac:dyDescent="0.2">
      <c r="A20" s="80" t="s">
        <v>273</v>
      </c>
      <c r="B20" s="222">
        <v>1654000</v>
      </c>
      <c r="C20" s="82" t="s">
        <v>60</v>
      </c>
      <c r="D20" s="94" t="s">
        <v>203</v>
      </c>
      <c r="E20" s="96" t="s">
        <v>31</v>
      </c>
      <c r="F20" s="203">
        <v>3538.0578051943203</v>
      </c>
      <c r="G20" s="203">
        <v>0</v>
      </c>
      <c r="H20" s="203">
        <v>1117.5999999999999</v>
      </c>
      <c r="I20" s="203">
        <v>815.1</v>
      </c>
      <c r="J20" s="203">
        <v>2734.5642883343999</v>
      </c>
      <c r="K20" s="203">
        <v>777.91049999999996</v>
      </c>
      <c r="L20" s="203">
        <v>9881.5558528815945</v>
      </c>
      <c r="M20" s="204">
        <v>0</v>
      </c>
      <c r="N20" s="204">
        <v>5434.8557190848778</v>
      </c>
      <c r="O20" s="204">
        <v>15316.411571966473</v>
      </c>
    </row>
    <row r="21" spans="1:15" x14ac:dyDescent="0.2">
      <c r="A21" s="80" t="s">
        <v>282</v>
      </c>
      <c r="B21" s="222" t="s">
        <v>484</v>
      </c>
      <c r="C21" s="82" t="s">
        <v>485</v>
      </c>
      <c r="D21" s="94" t="s">
        <v>212</v>
      </c>
      <c r="E21" s="96" t="s">
        <v>31</v>
      </c>
      <c r="F21" s="203">
        <v>2630.5510792953592</v>
      </c>
      <c r="G21" s="203">
        <v>0</v>
      </c>
      <c r="H21" s="203">
        <v>607.20000000000005</v>
      </c>
      <c r="I21" s="203">
        <v>815.1</v>
      </c>
      <c r="J21" s="203">
        <v>2670.2264634155999</v>
      </c>
      <c r="K21" s="203">
        <v>759.00527999999997</v>
      </c>
      <c r="L21" s="203">
        <v>8230.2911049820559</v>
      </c>
      <c r="M21" s="204">
        <v>0</v>
      </c>
      <c r="N21" s="204">
        <v>4095.8866713053699</v>
      </c>
      <c r="O21" s="204">
        <v>12326.177776287426</v>
      </c>
    </row>
    <row r="22" spans="1:15" x14ac:dyDescent="0.2">
      <c r="A22" s="80" t="s">
        <v>288</v>
      </c>
      <c r="B22" s="222" t="s">
        <v>103</v>
      </c>
      <c r="C22" s="82" t="s">
        <v>104</v>
      </c>
      <c r="D22" s="94" t="s">
        <v>220</v>
      </c>
      <c r="E22" s="96" t="s">
        <v>386</v>
      </c>
      <c r="F22" s="203">
        <v>4772.2665691520997</v>
      </c>
      <c r="G22" s="203">
        <v>915.41999999999985</v>
      </c>
      <c r="H22" s="203">
        <v>1540</v>
      </c>
      <c r="I22" s="203">
        <v>815.1</v>
      </c>
      <c r="J22" s="203">
        <v>2535.7676383044</v>
      </c>
      <c r="K22" s="203">
        <v>719.55737999999997</v>
      </c>
      <c r="L22" s="203">
        <v>12427.922746202152</v>
      </c>
      <c r="M22" s="204">
        <v>0</v>
      </c>
      <c r="N22" s="204">
        <v>4547.3769328353674</v>
      </c>
      <c r="O22" s="204">
        <v>16975.299679037518</v>
      </c>
    </row>
    <row r="23" spans="1:15" x14ac:dyDescent="0.2">
      <c r="A23" s="80" t="s">
        <v>275</v>
      </c>
      <c r="B23" s="222">
        <v>2087580</v>
      </c>
      <c r="C23" s="82" t="s">
        <v>37</v>
      </c>
      <c r="D23" s="94" t="s">
        <v>206</v>
      </c>
      <c r="E23" s="96" t="s">
        <v>31</v>
      </c>
      <c r="F23" s="203">
        <v>2497.1860286380797</v>
      </c>
      <c r="G23" s="203">
        <v>0</v>
      </c>
      <c r="H23" s="203">
        <v>616</v>
      </c>
      <c r="I23" s="203">
        <v>815.1</v>
      </c>
      <c r="J23" s="203">
        <v>2535.7676383044</v>
      </c>
      <c r="K23" s="203">
        <v>719.55737999999997</v>
      </c>
      <c r="L23" s="203">
        <v>7901.972151636729</v>
      </c>
      <c r="M23" s="204">
        <v>0</v>
      </c>
      <c r="N23" s="204">
        <v>2153.4454507640412</v>
      </c>
      <c r="O23" s="204">
        <v>10055.41760240077</v>
      </c>
    </row>
    <row r="24" spans="1:15" x14ac:dyDescent="0.2">
      <c r="A24" s="80" t="s">
        <v>275</v>
      </c>
      <c r="B24" s="222">
        <v>2091500</v>
      </c>
      <c r="C24" s="82" t="s">
        <v>41</v>
      </c>
      <c r="D24" s="94" t="s">
        <v>206</v>
      </c>
      <c r="E24" s="96" t="s">
        <v>386</v>
      </c>
      <c r="F24" s="203">
        <v>4478.1268686634803</v>
      </c>
      <c r="G24" s="203">
        <v>915.41999999999985</v>
      </c>
      <c r="H24" s="203">
        <v>1320</v>
      </c>
      <c r="I24" s="203">
        <v>815.1</v>
      </c>
      <c r="J24" s="203">
        <v>2535.7676383044</v>
      </c>
      <c r="K24" s="203">
        <v>719.55737999999997</v>
      </c>
      <c r="L24" s="203">
        <v>11862.36907566467</v>
      </c>
      <c r="M24" s="204">
        <v>0</v>
      </c>
      <c r="N24" s="204">
        <v>3232.7328205001359</v>
      </c>
      <c r="O24" s="204">
        <v>15095.101896164806</v>
      </c>
    </row>
    <row r="25" spans="1:15" x14ac:dyDescent="0.2">
      <c r="A25" s="80" t="s">
        <v>48</v>
      </c>
      <c r="B25" s="222">
        <v>6775900</v>
      </c>
      <c r="C25" s="82" t="s">
        <v>163</v>
      </c>
      <c r="D25" s="94" t="s">
        <v>215</v>
      </c>
      <c r="E25" s="96" t="s">
        <v>233</v>
      </c>
      <c r="F25" s="203">
        <v>6447.062006628119</v>
      </c>
      <c r="G25" s="203">
        <v>762.84999999999991</v>
      </c>
      <c r="H25" s="203">
        <v>3344.0000000000005</v>
      </c>
      <c r="I25" s="203">
        <v>815.1</v>
      </c>
      <c r="J25" s="203">
        <v>2535.7676383044</v>
      </c>
      <c r="K25" s="203">
        <v>719.55737999999997</v>
      </c>
      <c r="L25" s="203">
        <v>16086.770727425774</v>
      </c>
      <c r="M25" s="204">
        <v>0</v>
      </c>
      <c r="N25" s="204">
        <v>8947.4618785942166</v>
      </c>
      <c r="O25" s="204">
        <v>25034.232606019992</v>
      </c>
    </row>
    <row r="26" spans="1:15" x14ac:dyDescent="0.2">
      <c r="A26" s="80" t="s">
        <v>48</v>
      </c>
      <c r="B26" s="222">
        <v>6800000</v>
      </c>
      <c r="C26" s="82" t="s">
        <v>45</v>
      </c>
      <c r="D26" s="94" t="s">
        <v>215</v>
      </c>
      <c r="E26" s="96" t="s">
        <v>386</v>
      </c>
      <c r="F26" s="203">
        <v>3512.2062231126001</v>
      </c>
      <c r="G26" s="203">
        <v>0</v>
      </c>
      <c r="H26" s="203">
        <v>1293.5999999999999</v>
      </c>
      <c r="I26" s="203">
        <v>815.1</v>
      </c>
      <c r="J26" s="203">
        <v>2535.7676383044</v>
      </c>
      <c r="K26" s="203">
        <v>719.55737999999997</v>
      </c>
      <c r="L26" s="203">
        <v>9763.8543655587018</v>
      </c>
      <c r="M26" s="204">
        <v>0</v>
      </c>
      <c r="N26" s="204">
        <v>5430.6557981237502</v>
      </c>
      <c r="O26" s="204">
        <v>15194.510163682451</v>
      </c>
    </row>
    <row r="27" spans="1:15" x14ac:dyDescent="0.2">
      <c r="A27" s="80" t="s">
        <v>295</v>
      </c>
      <c r="B27" s="222">
        <v>8227000</v>
      </c>
      <c r="C27" s="82" t="s">
        <v>169</v>
      </c>
      <c r="D27" s="94" t="s">
        <v>225</v>
      </c>
      <c r="E27" s="96" t="s">
        <v>233</v>
      </c>
      <c r="F27" s="203">
        <v>5942.8225200762008</v>
      </c>
      <c r="G27" s="203">
        <v>762.84999999999991</v>
      </c>
      <c r="H27" s="203">
        <v>2640</v>
      </c>
      <c r="I27" s="203">
        <v>815.1</v>
      </c>
      <c r="J27" s="203">
        <v>2535.7676383044</v>
      </c>
      <c r="K27" s="203">
        <v>719.55737999999997</v>
      </c>
      <c r="L27" s="203">
        <v>14757.707292218663</v>
      </c>
      <c r="M27" s="204">
        <v>0</v>
      </c>
      <c r="N27" s="204">
        <v>7380.6245709843979</v>
      </c>
      <c r="O27" s="204">
        <v>22138.33186320306</v>
      </c>
    </row>
    <row r="28" spans="1:15" x14ac:dyDescent="0.2">
      <c r="A28" s="80" t="s">
        <v>272</v>
      </c>
      <c r="B28" s="222">
        <v>1349150</v>
      </c>
      <c r="C28" s="82" t="s">
        <v>96</v>
      </c>
      <c r="D28" s="94" t="s">
        <v>202</v>
      </c>
      <c r="E28" s="96" t="s">
        <v>386</v>
      </c>
      <c r="F28" s="203">
        <v>3121.8138406223998</v>
      </c>
      <c r="G28" s="203">
        <v>0</v>
      </c>
      <c r="H28" s="203">
        <v>1056</v>
      </c>
      <c r="I28" s="203">
        <v>815.1</v>
      </c>
      <c r="J28" s="203">
        <v>2535.7676383044</v>
      </c>
      <c r="K28" s="203">
        <v>719.55737999999997</v>
      </c>
      <c r="L28" s="203">
        <v>9073.0627448194809</v>
      </c>
      <c r="M28" s="204">
        <v>1088.7675293783377</v>
      </c>
      <c r="N28" s="204">
        <v>4386.8621293711976</v>
      </c>
      <c r="O28" s="204">
        <v>14548.692403569017</v>
      </c>
    </row>
    <row r="29" spans="1:15" x14ac:dyDescent="0.2">
      <c r="A29" s="80" t="s">
        <v>280</v>
      </c>
      <c r="B29" s="222">
        <v>4161820</v>
      </c>
      <c r="C29" s="82" t="s">
        <v>98</v>
      </c>
      <c r="D29" s="94" t="s">
        <v>210</v>
      </c>
      <c r="E29" s="96" t="s">
        <v>31</v>
      </c>
      <c r="F29" s="203">
        <v>5652.7443916056</v>
      </c>
      <c r="G29" s="203">
        <v>762.84999999999991</v>
      </c>
      <c r="H29" s="203">
        <v>2376</v>
      </c>
      <c r="I29" s="203">
        <v>815.1</v>
      </c>
      <c r="J29" s="203">
        <v>2595.0451848588</v>
      </c>
      <c r="K29" s="203">
        <v>736.97400000000005</v>
      </c>
      <c r="L29" s="203">
        <v>14232.584934110842</v>
      </c>
      <c r="M29" s="204">
        <v>0</v>
      </c>
      <c r="N29" s="204">
        <v>7400.9441657376383</v>
      </c>
      <c r="O29" s="204">
        <v>21633.529099848482</v>
      </c>
    </row>
    <row r="30" spans="1:15" x14ac:dyDescent="0.2">
      <c r="A30" s="80" t="s">
        <v>290</v>
      </c>
      <c r="B30" s="219" t="s">
        <v>81</v>
      </c>
      <c r="C30" s="122" t="s">
        <v>82</v>
      </c>
      <c r="D30" s="94" t="s">
        <v>228</v>
      </c>
      <c r="E30" s="96" t="s">
        <v>386</v>
      </c>
      <c r="F30" s="203">
        <v>3115.3228165778405</v>
      </c>
      <c r="G30" s="203">
        <v>0</v>
      </c>
      <c r="H30" s="203">
        <v>792</v>
      </c>
      <c r="I30" s="203">
        <v>815.1</v>
      </c>
      <c r="J30" s="203">
        <v>2657.9372159591999</v>
      </c>
      <c r="K30" s="203">
        <v>755.43264000000011</v>
      </c>
      <c r="L30" s="203">
        <v>8949.3719397907462</v>
      </c>
      <c r="M30" s="204">
        <v>0</v>
      </c>
      <c r="N30" s="204">
        <v>4901.8394925815855</v>
      </c>
      <c r="O30" s="204">
        <v>13851.211432372333</v>
      </c>
    </row>
    <row r="31" spans="1:15" x14ac:dyDescent="0.2">
      <c r="A31" s="80" t="s">
        <v>290</v>
      </c>
      <c r="B31" s="222">
        <v>14205400</v>
      </c>
      <c r="C31" s="82" t="s">
        <v>184</v>
      </c>
      <c r="D31" s="94" t="s">
        <v>228</v>
      </c>
      <c r="E31" s="96" t="s">
        <v>233</v>
      </c>
      <c r="F31" s="203">
        <v>3197.3892871633202</v>
      </c>
      <c r="G31" s="203">
        <v>0</v>
      </c>
      <c r="H31" s="203">
        <v>836</v>
      </c>
      <c r="I31" s="203">
        <v>815.1</v>
      </c>
      <c r="J31" s="203">
        <v>2657.9372159591999</v>
      </c>
      <c r="K31" s="203">
        <v>755.43264000000011</v>
      </c>
      <c r="L31" s="203">
        <v>9088.0450574347742</v>
      </c>
      <c r="M31" s="204">
        <v>0</v>
      </c>
      <c r="N31" s="204">
        <v>4977.7949193087497</v>
      </c>
      <c r="O31" s="204">
        <v>14065.839976743524</v>
      </c>
    </row>
    <row r="32" spans="1:15" x14ac:dyDescent="0.2">
      <c r="A32" s="80" t="s">
        <v>290</v>
      </c>
      <c r="B32" s="222">
        <v>14206950</v>
      </c>
      <c r="C32" s="82" t="s">
        <v>86</v>
      </c>
      <c r="D32" s="94" t="s">
        <v>228</v>
      </c>
      <c r="E32" s="96" t="s">
        <v>31</v>
      </c>
      <c r="F32" s="203">
        <v>2787.0569342359199</v>
      </c>
      <c r="G32" s="203">
        <v>0</v>
      </c>
      <c r="H32" s="203">
        <v>660</v>
      </c>
      <c r="I32" s="203">
        <v>815.1</v>
      </c>
      <c r="J32" s="203">
        <v>2657.9372159591999</v>
      </c>
      <c r="K32" s="203">
        <v>755.43264000000011</v>
      </c>
      <c r="L32" s="203">
        <v>8443.0794692146337</v>
      </c>
      <c r="M32" s="204">
        <v>0</v>
      </c>
      <c r="N32" s="204">
        <v>4624.5279176729318</v>
      </c>
      <c r="O32" s="204">
        <v>13067.607386887565</v>
      </c>
    </row>
    <row r="33" spans="1:15" x14ac:dyDescent="0.2">
      <c r="A33" s="80" t="s">
        <v>277</v>
      </c>
      <c r="B33" s="222">
        <v>2172300</v>
      </c>
      <c r="C33" s="82" t="s">
        <v>118</v>
      </c>
      <c r="D33" s="94" t="s">
        <v>208</v>
      </c>
      <c r="E33" s="96" t="s">
        <v>233</v>
      </c>
      <c r="F33" s="203">
        <v>2887.5784111282801</v>
      </c>
      <c r="G33" s="203">
        <v>0</v>
      </c>
      <c r="H33" s="203">
        <v>915.2</v>
      </c>
      <c r="I33" s="203">
        <v>815.1</v>
      </c>
      <c r="J33" s="203">
        <v>2535.7676383044</v>
      </c>
      <c r="K33" s="203">
        <v>719.55737999999997</v>
      </c>
      <c r="L33" s="203">
        <v>8660.5237723759492</v>
      </c>
      <c r="M33" s="204">
        <v>0</v>
      </c>
      <c r="N33" s="204">
        <v>4435.4872500223428</v>
      </c>
      <c r="O33" s="204">
        <v>13096.011022398292</v>
      </c>
    </row>
    <row r="34" spans="1:15" x14ac:dyDescent="0.2">
      <c r="A34" s="80" t="s">
        <v>296</v>
      </c>
      <c r="B34" s="222">
        <v>8057200</v>
      </c>
      <c r="C34" s="82" t="s">
        <v>72</v>
      </c>
      <c r="D34" s="94" t="s">
        <v>222</v>
      </c>
      <c r="E34" s="96" t="s">
        <v>31</v>
      </c>
      <c r="F34" s="203">
        <v>5102.4233758230002</v>
      </c>
      <c r="G34" s="203">
        <v>762.84999999999991</v>
      </c>
      <c r="H34" s="203">
        <v>2376</v>
      </c>
      <c r="I34" s="203">
        <v>815.1</v>
      </c>
      <c r="J34" s="203">
        <v>2535.7676383044</v>
      </c>
      <c r="K34" s="203">
        <v>719.55737999999997</v>
      </c>
      <c r="L34" s="203">
        <v>13542.868233540143</v>
      </c>
      <c r="M34" s="204">
        <v>0</v>
      </c>
      <c r="N34" s="204">
        <v>5594.5588672754329</v>
      </c>
      <c r="O34" s="204">
        <v>19137.427100815577</v>
      </c>
    </row>
    <row r="35" spans="1:15" x14ac:dyDescent="0.2">
      <c r="A35" s="80" t="s">
        <v>296</v>
      </c>
      <c r="B35" s="222">
        <v>8195000</v>
      </c>
      <c r="C35" s="82" t="s">
        <v>171</v>
      </c>
      <c r="D35" s="94" t="s">
        <v>222</v>
      </c>
      <c r="E35" s="96" t="s">
        <v>233</v>
      </c>
      <c r="F35" s="203">
        <v>6074.8852427445599</v>
      </c>
      <c r="G35" s="203">
        <v>915.41999999999985</v>
      </c>
      <c r="H35" s="203">
        <v>2112</v>
      </c>
      <c r="I35" s="203">
        <v>815.1</v>
      </c>
      <c r="J35" s="203">
        <v>2535.7676383044</v>
      </c>
      <c r="K35" s="203">
        <v>719.55737999999997</v>
      </c>
      <c r="L35" s="203">
        <v>14490.003287153857</v>
      </c>
      <c r="M35" s="204">
        <v>0</v>
      </c>
      <c r="N35" s="204">
        <v>5985.8203579232586</v>
      </c>
      <c r="O35" s="204">
        <v>20475.823645077115</v>
      </c>
    </row>
    <row r="36" spans="1:15" x14ac:dyDescent="0.2">
      <c r="A36" s="80" t="s">
        <v>294</v>
      </c>
      <c r="B36" s="222">
        <v>10168000</v>
      </c>
      <c r="C36" s="82" t="s">
        <v>133</v>
      </c>
      <c r="D36" s="94" t="s">
        <v>224</v>
      </c>
      <c r="E36" s="96" t="s">
        <v>31</v>
      </c>
      <c r="F36" s="203">
        <v>2497.1860286380797</v>
      </c>
      <c r="G36" s="203">
        <v>0</v>
      </c>
      <c r="H36" s="203">
        <v>545.6</v>
      </c>
      <c r="I36" s="203">
        <v>815.1</v>
      </c>
      <c r="J36" s="203">
        <v>2535.7676383044</v>
      </c>
      <c r="K36" s="203">
        <v>719.55737999999997</v>
      </c>
      <c r="L36" s="203">
        <v>7824.5321516367285</v>
      </c>
      <c r="M36" s="204">
        <v>1956.1330379091821</v>
      </c>
      <c r="N36" s="204">
        <v>2249.5529935955597</v>
      </c>
      <c r="O36" s="204">
        <v>12030.218183141471</v>
      </c>
    </row>
    <row r="37" spans="1:15" x14ac:dyDescent="0.2">
      <c r="A37" s="80" t="s">
        <v>294</v>
      </c>
      <c r="B37" s="222">
        <v>10172200</v>
      </c>
      <c r="C37" s="82" t="s">
        <v>183</v>
      </c>
      <c r="D37" s="94" t="s">
        <v>224</v>
      </c>
      <c r="E37" s="96" t="s">
        <v>233</v>
      </c>
      <c r="F37" s="203">
        <v>1296.6158225620802</v>
      </c>
      <c r="G37" s="203">
        <v>0</v>
      </c>
      <c r="H37" s="203">
        <v>294.8</v>
      </c>
      <c r="I37" s="203">
        <v>475.47500000000002</v>
      </c>
      <c r="J37" s="203">
        <v>1323.0092025936001</v>
      </c>
      <c r="K37" s="203">
        <v>479.70492000000002</v>
      </c>
      <c r="L37" s="203">
        <v>4256.5654396712489</v>
      </c>
      <c r="M37" s="204">
        <v>1064.1413599178122</v>
      </c>
      <c r="N37" s="204">
        <v>1223.7625639054841</v>
      </c>
      <c r="O37" s="204">
        <v>6544.4693634945452</v>
      </c>
    </row>
    <row r="38" spans="1:15" x14ac:dyDescent="0.2">
      <c r="A38" s="80" t="s">
        <v>292</v>
      </c>
      <c r="B38" s="222">
        <v>12056500</v>
      </c>
      <c r="C38" s="82" t="s">
        <v>479</v>
      </c>
      <c r="D38" s="94" t="s">
        <v>226</v>
      </c>
      <c r="E38" s="96" t="s">
        <v>233</v>
      </c>
      <c r="F38" s="203">
        <v>1680.0367707129594</v>
      </c>
      <c r="G38" s="203">
        <v>0</v>
      </c>
      <c r="H38" s="203">
        <v>563.20000000000005</v>
      </c>
      <c r="I38" s="203">
        <v>475.47500000000002</v>
      </c>
      <c r="J38" s="203">
        <v>1401.8363959968001</v>
      </c>
      <c r="K38" s="203">
        <v>509.27843999999999</v>
      </c>
      <c r="L38" s="203">
        <v>5092.8092673807359</v>
      </c>
      <c r="M38" s="204">
        <v>0</v>
      </c>
      <c r="N38" s="204">
        <v>2495.4765410165605</v>
      </c>
      <c r="O38" s="204">
        <v>7588.2858083972969</v>
      </c>
    </row>
    <row r="39" spans="1:15" x14ac:dyDescent="0.2">
      <c r="A39" s="80" t="s">
        <v>292</v>
      </c>
      <c r="B39" s="222">
        <v>12505450</v>
      </c>
      <c r="C39" s="82" t="s">
        <v>156</v>
      </c>
      <c r="D39" s="94" t="s">
        <v>226</v>
      </c>
      <c r="E39" s="96" t="s">
        <v>386</v>
      </c>
      <c r="F39" s="203">
        <v>4963.7450043791987</v>
      </c>
      <c r="G39" s="203">
        <v>762.84999999999991</v>
      </c>
      <c r="H39" s="203">
        <v>2024.0000000000002</v>
      </c>
      <c r="I39" s="203">
        <v>815.1</v>
      </c>
      <c r="J39" s="203">
        <v>2686.8530923272001</v>
      </c>
      <c r="K39" s="203">
        <v>763.91765999999996</v>
      </c>
      <c r="L39" s="203">
        <v>13218.112332377039</v>
      </c>
      <c r="M39" s="204">
        <v>0</v>
      </c>
      <c r="N39" s="204">
        <v>6476.875042864749</v>
      </c>
      <c r="O39" s="204">
        <v>19694.987375241788</v>
      </c>
    </row>
    <row r="40" spans="1:15" x14ac:dyDescent="0.2">
      <c r="A40" s="80" t="s">
        <v>284</v>
      </c>
      <c r="B40" s="222">
        <v>4063700</v>
      </c>
      <c r="C40" s="82" t="s">
        <v>90</v>
      </c>
      <c r="D40" s="94" t="s">
        <v>214</v>
      </c>
      <c r="E40" s="96" t="s">
        <v>233</v>
      </c>
      <c r="F40" s="203">
        <v>7335.4839591243599</v>
      </c>
      <c r="G40" s="203">
        <v>915.41999999999985</v>
      </c>
      <c r="H40" s="203">
        <v>2992</v>
      </c>
      <c r="I40" s="203">
        <v>815.1</v>
      </c>
      <c r="J40" s="203">
        <v>2535.7676383044</v>
      </c>
      <c r="K40" s="203">
        <v>719.55737999999997</v>
      </c>
      <c r="L40" s="203">
        <v>16844.661875171638</v>
      </c>
      <c r="M40" s="204">
        <v>0</v>
      </c>
      <c r="N40" s="204">
        <v>4807.4664991739855</v>
      </c>
      <c r="O40" s="204">
        <v>21652.128374345622</v>
      </c>
    </row>
    <row r="41" spans="1:15" ht="13.5" thickBot="1" x14ac:dyDescent="0.25">
      <c r="A41" s="80" t="s">
        <v>286</v>
      </c>
      <c r="B41" s="225">
        <v>6324970</v>
      </c>
      <c r="C41" s="101" t="s">
        <v>179</v>
      </c>
      <c r="D41" s="102" t="s">
        <v>217</v>
      </c>
      <c r="E41" s="103" t="s">
        <v>233</v>
      </c>
      <c r="F41" s="203">
        <v>5858.7826056508802</v>
      </c>
      <c r="G41" s="203">
        <v>762.84999999999991</v>
      </c>
      <c r="H41" s="203">
        <v>3080</v>
      </c>
      <c r="I41" s="203">
        <v>815.1</v>
      </c>
      <c r="J41" s="203">
        <v>2535.7676383044</v>
      </c>
      <c r="K41" s="203">
        <v>719.55737999999997</v>
      </c>
      <c r="L41" s="203">
        <v>15149.263386350811</v>
      </c>
      <c r="M41" s="204">
        <v>2423.8821418161297</v>
      </c>
      <c r="N41" s="204">
        <v>6728.7574227351215</v>
      </c>
      <c r="O41" s="204">
        <v>24301.902950902062</v>
      </c>
    </row>
    <row r="42" spans="1:15" x14ac:dyDescent="0.2">
      <c r="A42" s="80"/>
      <c r="B42" s="81"/>
      <c r="C42" s="104"/>
      <c r="E42" s="80"/>
      <c r="F42" s="107"/>
      <c r="G42" s="107"/>
      <c r="H42" s="107"/>
      <c r="I42" s="107"/>
      <c r="J42" s="107"/>
      <c r="K42" s="107"/>
      <c r="L42" s="107"/>
      <c r="M42" s="107"/>
      <c r="N42" s="106" t="s">
        <v>481</v>
      </c>
      <c r="O42" s="130">
        <f>SUM(O3:O41)</f>
        <v>632403.61020203354</v>
      </c>
    </row>
    <row r="43" spans="1:15" x14ac:dyDescent="0.2">
      <c r="A43" s="80"/>
      <c r="B43" s="81"/>
      <c r="C43" s="98"/>
      <c r="E43" s="108"/>
      <c r="I43" s="107"/>
      <c r="M43" s="80"/>
      <c r="N43" s="80"/>
    </row>
    <row r="44" spans="1:15" x14ac:dyDescent="0.2">
      <c r="E44" s="108"/>
      <c r="I44" s="107"/>
    </row>
    <row r="45" spans="1:15" x14ac:dyDescent="0.2">
      <c r="I45" s="107"/>
    </row>
    <row r="46" spans="1:15" x14ac:dyDescent="0.2">
      <c r="D46" s="111"/>
      <c r="E46" s="109"/>
      <c r="I46" s="107"/>
    </row>
    <row r="47" spans="1:15" x14ac:dyDescent="0.2">
      <c r="I47" s="107"/>
    </row>
    <row r="48" spans="1:15" x14ac:dyDescent="0.2">
      <c r="I48" s="107"/>
    </row>
    <row r="49" spans="2:9" x14ac:dyDescent="0.2">
      <c r="I49" s="107"/>
    </row>
    <row r="50" spans="2:9" x14ac:dyDescent="0.2">
      <c r="B50" s="85"/>
      <c r="C50" s="85"/>
      <c r="D50" s="85"/>
      <c r="I50" s="107"/>
    </row>
    <row r="51" spans="2:9" x14ac:dyDescent="0.2">
      <c r="B51" s="85"/>
      <c r="C51" s="85"/>
      <c r="D51" s="85"/>
      <c r="I51" s="107"/>
    </row>
    <row r="52" spans="2:9" x14ac:dyDescent="0.2">
      <c r="B52" s="85"/>
      <c r="C52" s="85"/>
      <c r="D52" s="85"/>
      <c r="I52" s="107"/>
    </row>
    <row r="53" spans="2:9" x14ac:dyDescent="0.2">
      <c r="B53" s="85"/>
      <c r="C53" s="85"/>
      <c r="D53" s="85"/>
      <c r="I53" s="107"/>
    </row>
    <row r="54" spans="2:9" x14ac:dyDescent="0.2">
      <c r="B54" s="85"/>
      <c r="C54" s="85"/>
      <c r="D54" s="85"/>
      <c r="I54" s="107"/>
    </row>
    <row r="55" spans="2:9" x14ac:dyDescent="0.2">
      <c r="B55" s="85"/>
      <c r="C55" s="85"/>
      <c r="D55" s="85"/>
      <c r="I55" s="107"/>
    </row>
    <row r="56" spans="2:9" x14ac:dyDescent="0.2">
      <c r="B56" s="85"/>
      <c r="C56" s="85"/>
      <c r="D56" s="85"/>
      <c r="I56" s="107"/>
    </row>
    <row r="57" spans="2:9" x14ac:dyDescent="0.2">
      <c r="B57" s="85"/>
      <c r="C57" s="85"/>
      <c r="D57" s="85"/>
      <c r="I57" s="107"/>
    </row>
    <row r="58" spans="2:9" x14ac:dyDescent="0.2">
      <c r="B58" s="85"/>
      <c r="C58" s="85"/>
      <c r="D58" s="85"/>
      <c r="I58" s="107"/>
    </row>
    <row r="59" spans="2:9" x14ac:dyDescent="0.2">
      <c r="B59" s="85"/>
      <c r="C59" s="85"/>
      <c r="D59" s="85"/>
      <c r="I59" s="107"/>
    </row>
    <row r="60" spans="2:9" x14ac:dyDescent="0.2">
      <c r="B60" s="85"/>
      <c r="C60" s="85"/>
      <c r="D60" s="85"/>
      <c r="I60" s="107"/>
    </row>
    <row r="61" spans="2:9" x14ac:dyDescent="0.2">
      <c r="B61" s="85"/>
      <c r="C61" s="85"/>
      <c r="D61" s="85"/>
      <c r="I61" s="107"/>
    </row>
    <row r="62" spans="2:9" x14ac:dyDescent="0.2">
      <c r="B62" s="85"/>
      <c r="C62" s="85"/>
      <c r="D62" s="85"/>
      <c r="I62" s="107"/>
    </row>
    <row r="63" spans="2:9" x14ac:dyDescent="0.2">
      <c r="B63" s="85"/>
      <c r="C63" s="85"/>
      <c r="D63" s="85"/>
      <c r="I63" s="107"/>
    </row>
    <row r="64" spans="2:9" x14ac:dyDescent="0.2">
      <c r="B64" s="85"/>
      <c r="C64" s="85"/>
      <c r="D64" s="85"/>
      <c r="I64" s="107"/>
    </row>
    <row r="65" spans="2:9" x14ac:dyDescent="0.2">
      <c r="B65" s="85"/>
      <c r="C65" s="85"/>
      <c r="D65" s="85"/>
      <c r="I65" s="107"/>
    </row>
    <row r="66" spans="2:9" x14ac:dyDescent="0.2">
      <c r="B66" s="85"/>
      <c r="C66" s="85"/>
      <c r="D66" s="85"/>
      <c r="I66" s="107"/>
    </row>
    <row r="67" spans="2:9" x14ac:dyDescent="0.2">
      <c r="B67" s="85"/>
      <c r="C67" s="85"/>
      <c r="D67" s="85"/>
      <c r="I67" s="107"/>
    </row>
    <row r="68" spans="2:9" x14ac:dyDescent="0.2">
      <c r="B68" s="85"/>
      <c r="C68" s="85"/>
      <c r="D68" s="85"/>
      <c r="I68" s="107"/>
    </row>
    <row r="69" spans="2:9" x14ac:dyDescent="0.2">
      <c r="B69" s="85"/>
      <c r="C69" s="85"/>
      <c r="D69" s="85"/>
      <c r="I69" s="107"/>
    </row>
    <row r="70" spans="2:9" x14ac:dyDescent="0.2">
      <c r="B70" s="85"/>
      <c r="C70" s="85"/>
      <c r="D70" s="85"/>
      <c r="I70" s="107"/>
    </row>
    <row r="71" spans="2:9" x14ac:dyDescent="0.2">
      <c r="B71" s="85"/>
      <c r="C71" s="85"/>
      <c r="D71" s="85"/>
      <c r="I71" s="107"/>
    </row>
    <row r="72" spans="2:9" x14ac:dyDescent="0.2">
      <c r="B72" s="85"/>
      <c r="C72" s="85"/>
      <c r="D72" s="85"/>
      <c r="I72" s="107"/>
    </row>
    <row r="73" spans="2:9" x14ac:dyDescent="0.2">
      <c r="B73" s="85"/>
      <c r="C73" s="85"/>
      <c r="D73" s="85"/>
      <c r="I73" s="107"/>
    </row>
    <row r="74" spans="2:9" x14ac:dyDescent="0.2">
      <c r="B74" s="85"/>
      <c r="C74" s="85"/>
      <c r="D74" s="85"/>
      <c r="I74" s="107"/>
    </row>
    <row r="75" spans="2:9" x14ac:dyDescent="0.2">
      <c r="B75" s="85"/>
      <c r="C75" s="85"/>
      <c r="D75" s="85"/>
      <c r="I75" s="107"/>
    </row>
    <row r="76" spans="2:9" x14ac:dyDescent="0.2">
      <c r="B76" s="85"/>
      <c r="C76" s="85"/>
      <c r="D76" s="85"/>
      <c r="I76" s="107"/>
    </row>
    <row r="77" spans="2:9" x14ac:dyDescent="0.2">
      <c r="B77" s="85"/>
      <c r="C77" s="85"/>
      <c r="D77" s="85"/>
      <c r="I77" s="107"/>
    </row>
    <row r="78" spans="2:9" x14ac:dyDescent="0.2">
      <c r="B78" s="85"/>
      <c r="C78" s="85"/>
      <c r="D78" s="85"/>
      <c r="I78" s="107"/>
    </row>
    <row r="79" spans="2:9" x14ac:dyDescent="0.2">
      <c r="B79" s="85"/>
      <c r="C79" s="85"/>
      <c r="D79" s="85"/>
      <c r="I79" s="107"/>
    </row>
    <row r="80" spans="2:9" x14ac:dyDescent="0.2">
      <c r="B80" s="85"/>
      <c r="C80" s="85"/>
      <c r="D80" s="85"/>
      <c r="I80" s="107"/>
    </row>
    <row r="81" spans="2:9" x14ac:dyDescent="0.2">
      <c r="B81" s="85"/>
      <c r="C81" s="85"/>
      <c r="D81" s="85"/>
      <c r="I81" s="107"/>
    </row>
    <row r="82" spans="2:9" x14ac:dyDescent="0.2">
      <c r="B82" s="85"/>
      <c r="C82" s="85"/>
      <c r="D82" s="85"/>
      <c r="I82" s="107"/>
    </row>
    <row r="83" spans="2:9" x14ac:dyDescent="0.2">
      <c r="B83" s="85"/>
      <c r="C83" s="85"/>
      <c r="D83" s="85"/>
      <c r="I83" s="107"/>
    </row>
    <row r="84" spans="2:9" x14ac:dyDescent="0.2">
      <c r="B84" s="85"/>
      <c r="C84" s="85"/>
      <c r="D84" s="85"/>
      <c r="I84" s="107"/>
    </row>
    <row r="85" spans="2:9" x14ac:dyDescent="0.2">
      <c r="B85" s="85"/>
      <c r="C85" s="85"/>
      <c r="D85" s="85"/>
      <c r="I85" s="107"/>
    </row>
    <row r="86" spans="2:9" x14ac:dyDescent="0.2">
      <c r="B86" s="85"/>
      <c r="C86" s="85"/>
      <c r="D86" s="85"/>
      <c r="I86" s="107"/>
    </row>
    <row r="87" spans="2:9" x14ac:dyDescent="0.2">
      <c r="B87" s="85"/>
      <c r="C87" s="85"/>
      <c r="D87" s="85"/>
      <c r="I87" s="107"/>
    </row>
    <row r="88" spans="2:9" x14ac:dyDescent="0.2">
      <c r="B88" s="85"/>
      <c r="C88" s="85"/>
      <c r="D88" s="85"/>
      <c r="I88" s="107"/>
    </row>
    <row r="89" spans="2:9" x14ac:dyDescent="0.2">
      <c r="B89" s="85"/>
      <c r="C89" s="85"/>
      <c r="D89" s="85"/>
      <c r="I89" s="107"/>
    </row>
    <row r="90" spans="2:9" x14ac:dyDescent="0.2">
      <c r="B90" s="85"/>
      <c r="C90" s="85"/>
      <c r="D90" s="85"/>
      <c r="I90" s="107"/>
    </row>
    <row r="91" spans="2:9" x14ac:dyDescent="0.2">
      <c r="B91" s="85"/>
      <c r="C91" s="85"/>
      <c r="D91" s="85"/>
      <c r="I91" s="107"/>
    </row>
    <row r="92" spans="2:9" x14ac:dyDescent="0.2">
      <c r="B92" s="85"/>
      <c r="C92" s="85"/>
      <c r="D92" s="85"/>
      <c r="I92" s="107"/>
    </row>
    <row r="93" spans="2:9" x14ac:dyDescent="0.2">
      <c r="B93" s="85"/>
      <c r="C93" s="85"/>
      <c r="D93" s="85"/>
      <c r="I93" s="107"/>
    </row>
    <row r="94" spans="2:9" x14ac:dyDescent="0.2">
      <c r="B94" s="85"/>
      <c r="C94" s="85"/>
      <c r="D94" s="85"/>
      <c r="I94" s="107"/>
    </row>
    <row r="95" spans="2:9" x14ac:dyDescent="0.2">
      <c r="B95" s="85"/>
      <c r="C95" s="85"/>
      <c r="D95" s="85"/>
      <c r="I95" s="107"/>
    </row>
    <row r="96" spans="2:9" x14ac:dyDescent="0.2">
      <c r="B96" s="85"/>
      <c r="C96" s="85"/>
      <c r="D96" s="85"/>
      <c r="I96" s="107"/>
    </row>
    <row r="97" spans="2:9" x14ac:dyDescent="0.2">
      <c r="B97" s="85"/>
      <c r="C97" s="85"/>
      <c r="D97" s="85"/>
      <c r="I97" s="107"/>
    </row>
    <row r="98" spans="2:9" x14ac:dyDescent="0.2">
      <c r="B98" s="85"/>
      <c r="C98" s="85"/>
      <c r="D98" s="85"/>
      <c r="I98" s="107"/>
    </row>
    <row r="99" spans="2:9" x14ac:dyDescent="0.2">
      <c r="B99" s="85"/>
      <c r="C99" s="85"/>
      <c r="D99" s="85"/>
      <c r="I99" s="107"/>
    </row>
    <row r="100" spans="2:9" x14ac:dyDescent="0.2">
      <c r="B100" s="85"/>
      <c r="C100" s="85"/>
      <c r="D100" s="85"/>
      <c r="I100" s="107"/>
    </row>
    <row r="101" spans="2:9" x14ac:dyDescent="0.2">
      <c r="B101" s="85"/>
      <c r="C101" s="85"/>
      <c r="D101" s="85"/>
      <c r="I101" s="107"/>
    </row>
    <row r="102" spans="2:9" x14ac:dyDescent="0.2">
      <c r="B102" s="85"/>
      <c r="C102" s="85"/>
      <c r="D102" s="85"/>
      <c r="I102" s="107"/>
    </row>
    <row r="103" spans="2:9" x14ac:dyDescent="0.2">
      <c r="B103" s="85"/>
      <c r="C103" s="85"/>
      <c r="D103" s="85"/>
      <c r="I103" s="107"/>
    </row>
    <row r="104" spans="2:9" x14ac:dyDescent="0.2">
      <c r="B104" s="85"/>
      <c r="C104" s="85"/>
      <c r="D104" s="85"/>
      <c r="I104" s="107"/>
    </row>
    <row r="105" spans="2:9" x14ac:dyDescent="0.2">
      <c r="B105" s="85"/>
      <c r="C105" s="85"/>
      <c r="D105" s="85"/>
      <c r="I105" s="107"/>
    </row>
    <row r="106" spans="2:9" x14ac:dyDescent="0.2">
      <c r="B106" s="85"/>
      <c r="C106" s="85"/>
      <c r="D106" s="85"/>
      <c r="I106" s="107"/>
    </row>
    <row r="107" spans="2:9" x14ac:dyDescent="0.2">
      <c r="B107" s="85"/>
      <c r="C107" s="85"/>
      <c r="D107" s="85"/>
      <c r="I107" s="107"/>
    </row>
    <row r="108" spans="2:9" x14ac:dyDescent="0.2">
      <c r="B108" s="85"/>
      <c r="C108" s="85"/>
      <c r="D108" s="85"/>
      <c r="I108" s="107"/>
    </row>
    <row r="109" spans="2:9" x14ac:dyDescent="0.2">
      <c r="B109" s="85"/>
      <c r="C109" s="85"/>
      <c r="D109" s="85"/>
      <c r="I109" s="107"/>
    </row>
    <row r="110" spans="2:9" x14ac:dyDescent="0.2">
      <c r="B110" s="85"/>
      <c r="C110" s="85"/>
      <c r="D110" s="85"/>
      <c r="I110" s="107"/>
    </row>
    <row r="111" spans="2:9" x14ac:dyDescent="0.2">
      <c r="B111" s="85"/>
      <c r="C111" s="85"/>
      <c r="D111" s="85"/>
      <c r="I111" s="107"/>
    </row>
    <row r="112" spans="2:9" x14ac:dyDescent="0.2">
      <c r="B112" s="85"/>
      <c r="C112" s="85"/>
      <c r="D112" s="85"/>
      <c r="I112" s="107"/>
    </row>
    <row r="113" spans="2:9" x14ac:dyDescent="0.2">
      <c r="B113" s="85"/>
      <c r="C113" s="85"/>
      <c r="D113" s="85"/>
      <c r="I113" s="107"/>
    </row>
    <row r="114" spans="2:9" x14ac:dyDescent="0.2">
      <c r="B114" s="85"/>
      <c r="C114" s="85"/>
      <c r="D114" s="85"/>
      <c r="I114" s="107"/>
    </row>
    <row r="115" spans="2:9" x14ac:dyDescent="0.2">
      <c r="B115" s="85"/>
      <c r="C115" s="85"/>
      <c r="D115" s="85"/>
      <c r="I115" s="107"/>
    </row>
    <row r="116" spans="2:9" x14ac:dyDescent="0.2">
      <c r="B116" s="85"/>
      <c r="C116" s="85"/>
      <c r="D116" s="85"/>
      <c r="I116" s="107"/>
    </row>
    <row r="117" spans="2:9" x14ac:dyDescent="0.2">
      <c r="B117" s="85"/>
      <c r="C117" s="85"/>
      <c r="D117" s="85"/>
      <c r="I117" s="107"/>
    </row>
    <row r="118" spans="2:9" x14ac:dyDescent="0.2">
      <c r="B118" s="85"/>
      <c r="C118" s="85"/>
      <c r="D118" s="85"/>
    </row>
    <row r="119" spans="2:9" x14ac:dyDescent="0.2">
      <c r="B119" s="85"/>
      <c r="C119" s="85"/>
      <c r="D119" s="85"/>
    </row>
    <row r="120" spans="2:9" x14ac:dyDescent="0.2">
      <c r="B120" s="85"/>
      <c r="C120" s="85"/>
      <c r="D120" s="85"/>
    </row>
    <row r="121" spans="2:9" x14ac:dyDescent="0.2">
      <c r="B121" s="85"/>
      <c r="C121" s="85"/>
      <c r="D121" s="85"/>
    </row>
    <row r="122" spans="2:9" x14ac:dyDescent="0.2">
      <c r="B122" s="85"/>
      <c r="C122" s="85"/>
      <c r="D122" s="85"/>
    </row>
    <row r="123" spans="2:9" x14ac:dyDescent="0.2">
      <c r="B123" s="85"/>
      <c r="C123" s="85"/>
      <c r="D123" s="85"/>
    </row>
    <row r="124" spans="2:9" x14ac:dyDescent="0.2">
      <c r="B124" s="85"/>
      <c r="C124" s="85"/>
      <c r="D124" s="85"/>
    </row>
    <row r="125" spans="2:9" x14ac:dyDescent="0.2">
      <c r="B125" s="85"/>
      <c r="C125" s="85"/>
      <c r="D125" s="85"/>
    </row>
    <row r="126" spans="2:9" x14ac:dyDescent="0.2">
      <c r="B126" s="85"/>
      <c r="C126" s="85"/>
      <c r="D126" s="85"/>
    </row>
    <row r="127" spans="2:9" x14ac:dyDescent="0.2">
      <c r="B127" s="85"/>
      <c r="C127" s="85"/>
      <c r="D127" s="85"/>
    </row>
    <row r="128" spans="2:9" x14ac:dyDescent="0.2">
      <c r="B128" s="85"/>
      <c r="C128" s="85"/>
      <c r="D128" s="85"/>
    </row>
    <row r="129" spans="2:9" x14ac:dyDescent="0.2">
      <c r="B129" s="85"/>
      <c r="C129" s="85"/>
      <c r="D129" s="85"/>
    </row>
    <row r="130" spans="2:9" x14ac:dyDescent="0.2">
      <c r="B130" s="85"/>
      <c r="C130" s="85"/>
      <c r="D130" s="85"/>
      <c r="I130" s="85"/>
    </row>
    <row r="131" spans="2:9" x14ac:dyDescent="0.2">
      <c r="B131" s="85"/>
      <c r="C131" s="85"/>
      <c r="D131" s="85"/>
      <c r="I131" s="85"/>
    </row>
    <row r="132" spans="2:9" x14ac:dyDescent="0.2">
      <c r="B132" s="85"/>
      <c r="C132" s="85"/>
      <c r="D132" s="85"/>
      <c r="I132" s="85"/>
    </row>
    <row r="133" spans="2:9" x14ac:dyDescent="0.2">
      <c r="B133" s="85"/>
      <c r="C133" s="85"/>
      <c r="D133" s="85"/>
      <c r="I133" s="85"/>
    </row>
    <row r="134" spans="2:9" x14ac:dyDescent="0.2">
      <c r="B134" s="85"/>
      <c r="C134" s="85"/>
      <c r="D134" s="85"/>
      <c r="I134" s="85"/>
    </row>
    <row r="135" spans="2:9" x14ac:dyDescent="0.2">
      <c r="B135" s="85"/>
      <c r="C135" s="85"/>
      <c r="D135" s="85"/>
      <c r="I135" s="85"/>
    </row>
    <row r="136" spans="2:9" x14ac:dyDescent="0.2">
      <c r="B136" s="85"/>
      <c r="C136" s="85"/>
      <c r="D136" s="85"/>
      <c r="I136" s="85"/>
    </row>
    <row r="137" spans="2:9" x14ac:dyDescent="0.2">
      <c r="B137" s="85"/>
      <c r="C137" s="85"/>
      <c r="D137" s="85"/>
      <c r="I137" s="85"/>
    </row>
    <row r="138" spans="2:9" x14ac:dyDescent="0.2">
      <c r="B138" s="85"/>
      <c r="C138" s="85"/>
      <c r="D138" s="85"/>
      <c r="I138" s="85"/>
    </row>
    <row r="139" spans="2:9" x14ac:dyDescent="0.2">
      <c r="B139" s="85"/>
      <c r="C139" s="85"/>
      <c r="D139" s="85"/>
      <c r="I139" s="85"/>
    </row>
    <row r="140" spans="2:9" x14ac:dyDescent="0.2">
      <c r="B140" s="85"/>
      <c r="C140" s="85"/>
      <c r="D140" s="85"/>
      <c r="I140" s="85"/>
    </row>
    <row r="141" spans="2:9" x14ac:dyDescent="0.2">
      <c r="B141" s="85"/>
      <c r="C141" s="85"/>
      <c r="D141" s="85"/>
      <c r="I141" s="85"/>
    </row>
    <row r="142" spans="2:9" x14ac:dyDescent="0.2">
      <c r="B142" s="85"/>
      <c r="C142" s="85"/>
      <c r="D142" s="85"/>
      <c r="I142" s="85"/>
    </row>
    <row r="143" spans="2:9" x14ac:dyDescent="0.2">
      <c r="B143" s="85"/>
      <c r="C143" s="85"/>
      <c r="D143" s="85"/>
      <c r="I143" s="85"/>
    </row>
    <row r="144" spans="2:9" x14ac:dyDescent="0.2">
      <c r="B144" s="85"/>
      <c r="C144" s="85"/>
      <c r="D144" s="85"/>
      <c r="I144" s="85"/>
    </row>
    <row r="145" spans="2:9" x14ac:dyDescent="0.2">
      <c r="B145" s="85"/>
      <c r="C145" s="85"/>
      <c r="D145" s="85"/>
      <c r="I145" s="85"/>
    </row>
    <row r="146" spans="2:9" x14ac:dyDescent="0.2">
      <c r="B146" s="85"/>
      <c r="C146" s="85"/>
      <c r="D146" s="85"/>
      <c r="I146" s="85"/>
    </row>
    <row r="147" spans="2:9" x14ac:dyDescent="0.2">
      <c r="B147" s="85"/>
      <c r="C147" s="85"/>
      <c r="D147" s="85"/>
      <c r="I147" s="85"/>
    </row>
    <row r="148" spans="2:9" x14ac:dyDescent="0.2">
      <c r="B148" s="85"/>
      <c r="C148" s="85"/>
      <c r="D148" s="85"/>
      <c r="I148" s="85"/>
    </row>
    <row r="149" spans="2:9" x14ac:dyDescent="0.2">
      <c r="B149" s="85"/>
      <c r="C149" s="85"/>
      <c r="D149" s="85"/>
      <c r="I149" s="85"/>
    </row>
    <row r="150" spans="2:9" x14ac:dyDescent="0.2">
      <c r="B150" s="85"/>
      <c r="C150" s="85"/>
      <c r="D150" s="85"/>
      <c r="I150" s="85"/>
    </row>
    <row r="151" spans="2:9" x14ac:dyDescent="0.2">
      <c r="B151" s="85"/>
      <c r="C151" s="85"/>
      <c r="D151" s="85"/>
      <c r="I151" s="85"/>
    </row>
    <row r="152" spans="2:9" x14ac:dyDescent="0.2">
      <c r="B152" s="85"/>
      <c r="C152" s="85"/>
      <c r="D152" s="85"/>
      <c r="I152" s="85"/>
    </row>
    <row r="153" spans="2:9" x14ac:dyDescent="0.2">
      <c r="B153" s="85"/>
      <c r="C153" s="85"/>
      <c r="D153" s="85"/>
      <c r="I153" s="85"/>
    </row>
    <row r="154" spans="2:9" x14ac:dyDescent="0.2">
      <c r="B154" s="85"/>
      <c r="C154" s="85"/>
      <c r="D154" s="85"/>
      <c r="I154" s="85"/>
    </row>
    <row r="155" spans="2:9" x14ac:dyDescent="0.2">
      <c r="B155" s="85"/>
      <c r="C155" s="85"/>
      <c r="D155" s="85"/>
      <c r="I155" s="85"/>
    </row>
    <row r="156" spans="2:9" x14ac:dyDescent="0.2">
      <c r="B156" s="85"/>
      <c r="C156" s="85"/>
      <c r="D156" s="85"/>
      <c r="I156" s="85"/>
    </row>
    <row r="157" spans="2:9" x14ac:dyDescent="0.2">
      <c r="B157" s="85"/>
      <c r="C157" s="85"/>
      <c r="D157" s="85"/>
      <c r="I157" s="85"/>
    </row>
    <row r="158" spans="2:9" x14ac:dyDescent="0.2">
      <c r="B158" s="85"/>
      <c r="C158" s="85"/>
      <c r="D158" s="85"/>
      <c r="I158" s="85"/>
    </row>
    <row r="159" spans="2:9" x14ac:dyDescent="0.2">
      <c r="B159" s="85"/>
      <c r="C159" s="85"/>
      <c r="D159" s="85"/>
      <c r="I159" s="85"/>
    </row>
    <row r="160" spans="2:9" x14ac:dyDescent="0.2">
      <c r="B160" s="85"/>
      <c r="C160" s="85"/>
      <c r="D160" s="85"/>
      <c r="I160" s="85"/>
    </row>
    <row r="161" spans="2:9" x14ac:dyDescent="0.2">
      <c r="B161" s="85"/>
      <c r="C161" s="85"/>
      <c r="D161" s="85"/>
      <c r="I161" s="85"/>
    </row>
  </sheetData>
  <autoFilter ref="A1:Q1"/>
  <sortState ref="A3:V57">
    <sortCondition ref="A3:A57"/>
    <sortCondition ref="B3:B57"/>
  </sortState>
  <mergeCells count="1">
    <mergeCell ref="F1:L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0"/>
  <sheetViews>
    <sheetView zoomScale="115" zoomScaleNormal="115" workbookViewId="0">
      <pane xSplit="3" ySplit="3" topLeftCell="E88" activePane="bottomRight" state="frozen"/>
      <selection pane="topRight" activeCell="G1" sqref="G1"/>
      <selection pane="bottomLeft" activeCell="A4" sqref="A4"/>
      <selection pane="bottomRight" activeCell="E18" sqref="E18"/>
    </sheetView>
  </sheetViews>
  <sheetFormatPr defaultRowHeight="12" x14ac:dyDescent="0.2"/>
  <cols>
    <col min="1" max="1" width="8.28515625" style="12" customWidth="1"/>
    <col min="2" max="2" width="14" style="13" customWidth="1"/>
    <col min="3" max="3" width="37.7109375" style="14" customWidth="1"/>
    <col min="4" max="4" width="22" style="7" customWidth="1"/>
    <col min="5" max="5" width="18.42578125" style="15" customWidth="1"/>
    <col min="6" max="8" width="14.28515625" style="15" customWidth="1"/>
    <col min="9" max="11" width="9.85546875" style="16" customWidth="1"/>
    <col min="12" max="14" width="12.28515625" style="16" customWidth="1"/>
    <col min="15" max="16" width="16.140625" style="16" customWidth="1"/>
    <col min="17" max="17" width="81.85546875" style="14" customWidth="1"/>
    <col min="18" max="16384" width="9.140625" style="14"/>
  </cols>
  <sheetData>
    <row r="1" spans="1:24" s="1" customFormat="1" ht="40.5" customHeight="1" x14ac:dyDescent="0.2">
      <c r="A1" s="251" t="s">
        <v>277</v>
      </c>
      <c r="B1" s="259">
        <v>41498</v>
      </c>
      <c r="C1" s="259"/>
      <c r="D1" s="147"/>
      <c r="E1" s="260" t="s">
        <v>26</v>
      </c>
      <c r="F1" s="262" t="s">
        <v>503</v>
      </c>
      <c r="G1" s="262" t="s">
        <v>476</v>
      </c>
      <c r="H1" s="262" t="s">
        <v>477</v>
      </c>
      <c r="I1" s="255" t="s">
        <v>502</v>
      </c>
      <c r="J1" s="255" t="s">
        <v>436</v>
      </c>
      <c r="K1" s="255" t="s">
        <v>437</v>
      </c>
      <c r="L1" s="257" t="s">
        <v>441</v>
      </c>
      <c r="M1" s="257" t="s">
        <v>440</v>
      </c>
      <c r="N1" s="257" t="s">
        <v>439</v>
      </c>
      <c r="O1" s="253" t="s">
        <v>438</v>
      </c>
      <c r="P1" s="253" t="s">
        <v>448</v>
      </c>
    </row>
    <row r="2" spans="1:24" s="1" customFormat="1" ht="49.5" customHeight="1" thickBot="1" x14ac:dyDescent="0.25">
      <c r="A2" s="252"/>
      <c r="B2" s="2" t="s">
        <v>27</v>
      </c>
      <c r="C2" s="2" t="s">
        <v>28</v>
      </c>
      <c r="D2" s="148" t="s">
        <v>383</v>
      </c>
      <c r="E2" s="261"/>
      <c r="F2" s="263"/>
      <c r="G2" s="263"/>
      <c r="H2" s="263"/>
      <c r="I2" s="256"/>
      <c r="J2" s="256"/>
      <c r="K2" s="256"/>
      <c r="L2" s="258"/>
      <c r="M2" s="258"/>
      <c r="N2" s="258"/>
      <c r="O2" s="254"/>
      <c r="P2" s="254"/>
      <c r="Q2" s="1" t="s">
        <v>234</v>
      </c>
    </row>
    <row r="3" spans="1:24" s="7" customFormat="1" ht="7.5" customHeight="1" thickTop="1" x14ac:dyDescent="0.2">
      <c r="A3" s="3"/>
      <c r="B3" s="3"/>
      <c r="C3" s="4"/>
      <c r="D3" s="4"/>
      <c r="E3" s="5"/>
      <c r="F3" s="180"/>
      <c r="G3" s="180"/>
      <c r="H3" s="180"/>
      <c r="I3" s="6"/>
      <c r="J3" s="6"/>
      <c r="K3" s="6"/>
      <c r="L3" s="6"/>
      <c r="M3" s="6"/>
      <c r="N3" s="6"/>
      <c r="O3" s="6"/>
      <c r="P3" s="6"/>
    </row>
    <row r="4" spans="1:24" s="37" customFormat="1" ht="12" customHeight="1" x14ac:dyDescent="0.2">
      <c r="A4" s="9" t="s">
        <v>303</v>
      </c>
      <c r="B4" s="8" t="s">
        <v>301</v>
      </c>
      <c r="C4" s="8" t="s">
        <v>302</v>
      </c>
      <c r="D4" s="9" t="s">
        <v>368</v>
      </c>
      <c r="E4" s="58" t="s">
        <v>501</v>
      </c>
      <c r="F4" s="188"/>
      <c r="G4" s="205">
        <v>7806.56</v>
      </c>
      <c r="H4" s="188"/>
      <c r="I4" s="59">
        <f>'FY14 chem site costs'!E2</f>
        <v>0</v>
      </c>
      <c r="J4" s="59">
        <f>'FY14 chem site costs'!F2</f>
        <v>76500</v>
      </c>
      <c r="K4" s="59">
        <f>'FY14 chem site costs'!G2</f>
        <v>0</v>
      </c>
      <c r="L4" s="59">
        <f>'FY14 chem site costs'!H2</f>
        <v>0</v>
      </c>
      <c r="M4" s="59">
        <f>'FY14 chem site costs'!I2</f>
        <v>0</v>
      </c>
      <c r="N4" s="59">
        <f>'FY14 chem site costs'!J2</f>
        <v>0</v>
      </c>
      <c r="O4" s="59">
        <v>0</v>
      </c>
      <c r="P4" s="59">
        <v>0</v>
      </c>
      <c r="Q4" s="60"/>
      <c r="R4" s="60"/>
      <c r="S4" s="60"/>
      <c r="T4" s="38"/>
      <c r="U4" s="38"/>
      <c r="V4" s="38"/>
      <c r="W4" s="38"/>
      <c r="X4" s="38"/>
    </row>
    <row r="5" spans="1:24" s="37" customFormat="1" ht="12" customHeight="1" x14ac:dyDescent="0.2">
      <c r="A5" s="10" t="s">
        <v>276</v>
      </c>
      <c r="B5" s="11" t="s">
        <v>299</v>
      </c>
      <c r="C5" s="11" t="s">
        <v>300</v>
      </c>
      <c r="D5" s="10" t="s">
        <v>368</v>
      </c>
      <c r="E5" s="61" t="s">
        <v>501</v>
      </c>
      <c r="F5" s="241">
        <v>28027.32</v>
      </c>
      <c r="G5" s="241">
        <v>22576.6</v>
      </c>
      <c r="H5" s="241"/>
      <c r="I5" s="62">
        <f>'FY14 chem site costs'!E3</f>
        <v>0</v>
      </c>
      <c r="J5" s="62">
        <f>'FY14 chem site costs'!F3</f>
        <v>78000</v>
      </c>
      <c r="K5" s="62">
        <f>'FY14 chem site costs'!G3</f>
        <v>0</v>
      </c>
      <c r="L5" s="62">
        <f>'FY14 chem site costs'!H3</f>
        <v>0</v>
      </c>
      <c r="M5" s="62">
        <f>'FY14 chem site costs'!I3</f>
        <v>0</v>
      </c>
      <c r="N5" s="62">
        <f>'FY14 chem site costs'!J3</f>
        <v>0</v>
      </c>
      <c r="O5" s="112">
        <v>0</v>
      </c>
      <c r="P5" s="112">
        <v>0</v>
      </c>
      <c r="Q5" s="63"/>
      <c r="R5" s="63"/>
      <c r="S5" s="63"/>
    </row>
    <row r="6" spans="1:24" s="37" customFormat="1" ht="12" customHeight="1" x14ac:dyDescent="0.2">
      <c r="A6" s="10" t="s">
        <v>276</v>
      </c>
      <c r="B6" s="11" t="s">
        <v>137</v>
      </c>
      <c r="C6" s="11" t="s">
        <v>138</v>
      </c>
      <c r="D6" s="10" t="s">
        <v>387</v>
      </c>
      <c r="E6" s="61" t="s">
        <v>500</v>
      </c>
      <c r="F6" s="240"/>
      <c r="G6" s="240"/>
      <c r="H6" s="240"/>
      <c r="I6" s="62">
        <f>'FY14 chem site costs'!E4</f>
        <v>86500</v>
      </c>
      <c r="J6" s="62">
        <f>'FY14 chem site costs'!F4</f>
        <v>0</v>
      </c>
      <c r="K6" s="62">
        <f>'FY14 chem site costs'!G4</f>
        <v>0</v>
      </c>
      <c r="L6" s="62">
        <f>'FY14 chem site costs'!H4</f>
        <v>0</v>
      </c>
      <c r="M6" s="62">
        <f>'FY14 chem site costs'!I4</f>
        <v>0</v>
      </c>
      <c r="N6" s="62">
        <f>'FY14 chem site costs'!J4</f>
        <v>0</v>
      </c>
      <c r="O6" s="112">
        <v>0</v>
      </c>
      <c r="P6" s="112">
        <v>0</v>
      </c>
      <c r="Q6" s="63"/>
      <c r="R6" s="63"/>
      <c r="S6" s="63"/>
    </row>
    <row r="7" spans="1:24" s="37" customFormat="1" ht="12" customHeight="1" x14ac:dyDescent="0.2">
      <c r="A7" s="9" t="s">
        <v>297</v>
      </c>
      <c r="B7" s="8" t="s">
        <v>308</v>
      </c>
      <c r="C7" s="8" t="s">
        <v>309</v>
      </c>
      <c r="D7" s="9" t="s">
        <v>368</v>
      </c>
      <c r="E7" s="58" t="s">
        <v>500</v>
      </c>
      <c r="F7" s="242">
        <v>8245.44</v>
      </c>
      <c r="G7" s="242">
        <v>22576.6</v>
      </c>
      <c r="H7" s="242"/>
      <c r="I7" s="59">
        <f>'FY14 chem site costs'!E5</f>
        <v>0</v>
      </c>
      <c r="J7" s="59">
        <f>'FY14 chem site costs'!F5</f>
        <v>56000</v>
      </c>
      <c r="K7" s="59">
        <f>'FY14 chem site costs'!G5</f>
        <v>0</v>
      </c>
      <c r="L7" s="59">
        <f>'FY14 chem site costs'!H5</f>
        <v>0</v>
      </c>
      <c r="M7" s="59">
        <f>'FY14 chem site costs'!I5</f>
        <v>5500</v>
      </c>
      <c r="N7" s="59">
        <f>'FY14 chem site costs'!J5</f>
        <v>0</v>
      </c>
      <c r="O7" s="59">
        <v>0</v>
      </c>
      <c r="P7" s="59">
        <f>'FY14 chem site costs'!L5</f>
        <v>0</v>
      </c>
      <c r="Q7" s="60"/>
      <c r="R7" s="60"/>
      <c r="S7" s="60"/>
      <c r="T7" s="38"/>
      <c r="U7" s="38"/>
      <c r="V7" s="38"/>
      <c r="W7" s="38"/>
      <c r="X7" s="38"/>
    </row>
    <row r="8" spans="1:24" s="37" customFormat="1" ht="12" customHeight="1" x14ac:dyDescent="0.2">
      <c r="A8" s="9" t="s">
        <v>297</v>
      </c>
      <c r="B8" s="8" t="s">
        <v>166</v>
      </c>
      <c r="C8" s="8" t="s">
        <v>167</v>
      </c>
      <c r="D8" s="9" t="s">
        <v>387</v>
      </c>
      <c r="E8" s="58" t="s">
        <v>384</v>
      </c>
      <c r="F8" s="243"/>
      <c r="G8" s="243"/>
      <c r="H8" s="243"/>
      <c r="I8" s="59">
        <f>'FY14 chem site costs'!E6</f>
        <v>20000</v>
      </c>
      <c r="J8" s="59">
        <f>'FY14 chem site costs'!F6</f>
        <v>0</v>
      </c>
      <c r="K8" s="59">
        <f>'FY14 chem site costs'!G6</f>
        <v>0</v>
      </c>
      <c r="L8" s="59">
        <f>'FY14 chem site costs'!H6</f>
        <v>0</v>
      </c>
      <c r="M8" s="59">
        <f>'FY14 chem site costs'!I6</f>
        <v>0</v>
      </c>
      <c r="N8" s="59">
        <f>'FY14 chem site costs'!J6</f>
        <v>0</v>
      </c>
      <c r="O8" s="59">
        <f>'FY14 Eco site costs'!O3</f>
        <v>20158.412236370987</v>
      </c>
      <c r="P8" s="59">
        <v>2999.19</v>
      </c>
      <c r="Q8" s="60"/>
      <c r="R8" s="60"/>
      <c r="S8" s="60"/>
      <c r="T8" s="38"/>
      <c r="U8" s="38"/>
      <c r="V8" s="38"/>
      <c r="W8" s="38"/>
      <c r="X8" s="38"/>
    </row>
    <row r="9" spans="1:24" s="37" customFormat="1" ht="12" customHeight="1" x14ac:dyDescent="0.2">
      <c r="A9" s="9" t="s">
        <v>297</v>
      </c>
      <c r="B9" s="8" t="s">
        <v>107</v>
      </c>
      <c r="C9" s="8" t="s">
        <v>108</v>
      </c>
      <c r="D9" s="9" t="s">
        <v>387</v>
      </c>
      <c r="E9" s="58" t="s">
        <v>384</v>
      </c>
      <c r="F9" s="244"/>
      <c r="G9" s="244"/>
      <c r="H9" s="244"/>
      <c r="I9" s="59">
        <f>'FY14 chem site costs'!E7</f>
        <v>19000</v>
      </c>
      <c r="J9" s="59">
        <f>'FY14 chem site costs'!F7</f>
        <v>0</v>
      </c>
      <c r="K9" s="59">
        <f>'FY14 chem site costs'!G7</f>
        <v>0</v>
      </c>
      <c r="L9" s="59">
        <f>'FY14 chem site costs'!H7</f>
        <v>0</v>
      </c>
      <c r="M9" s="59">
        <f>'FY14 chem site costs'!I7</f>
        <v>0</v>
      </c>
      <c r="N9" s="59">
        <f>'FY14 chem site costs'!J7</f>
        <v>0</v>
      </c>
      <c r="O9" s="59">
        <f>'FY14 Eco site costs'!O4</f>
        <v>17960.763210700352</v>
      </c>
      <c r="P9" s="59">
        <v>2999.19</v>
      </c>
      <c r="Q9" s="60"/>
      <c r="R9" s="60"/>
      <c r="S9" s="60"/>
      <c r="T9" s="38"/>
      <c r="U9" s="38"/>
      <c r="V9" s="38"/>
      <c r="W9" s="38"/>
      <c r="X9" s="38"/>
    </row>
    <row r="10" spans="1:24" s="37" customFormat="1" ht="12" customHeight="1" x14ac:dyDescent="0.2">
      <c r="A10" s="10" t="s">
        <v>293</v>
      </c>
      <c r="B10" s="11" t="s">
        <v>174</v>
      </c>
      <c r="C10" s="11" t="s">
        <v>175</v>
      </c>
      <c r="D10" s="10" t="s">
        <v>387</v>
      </c>
      <c r="E10" s="61" t="s">
        <v>384</v>
      </c>
      <c r="F10" s="239">
        <v>30822.04</v>
      </c>
      <c r="G10" s="239">
        <v>19851.240000000002</v>
      </c>
      <c r="H10" s="239"/>
      <c r="I10" s="62">
        <f>'FY14 chem site costs'!E8</f>
        <v>25500</v>
      </c>
      <c r="J10" s="62">
        <f>'FY14 chem site costs'!F8</f>
        <v>0</v>
      </c>
      <c r="K10" s="62">
        <f>'FY14 chem site costs'!G8</f>
        <v>0</v>
      </c>
      <c r="L10" s="62">
        <f>'FY14 chem site costs'!H8</f>
        <v>0</v>
      </c>
      <c r="M10" s="62">
        <f>'FY14 chem site costs'!I8</f>
        <v>0</v>
      </c>
      <c r="N10" s="62">
        <f>'FY14 chem site costs'!J8</f>
        <v>0</v>
      </c>
      <c r="O10" s="112">
        <f>'FY14 Eco site costs'!O5</f>
        <v>13638.676136027205</v>
      </c>
      <c r="P10" s="112">
        <v>2999.19</v>
      </c>
      <c r="Q10" s="63"/>
      <c r="R10" s="63"/>
      <c r="S10" s="63"/>
    </row>
    <row r="11" spans="1:24" s="37" customFormat="1" ht="12" customHeight="1" x14ac:dyDescent="0.2">
      <c r="A11" s="10" t="s">
        <v>293</v>
      </c>
      <c r="B11" s="11" t="s">
        <v>128</v>
      </c>
      <c r="C11" s="11" t="s">
        <v>129</v>
      </c>
      <c r="D11" s="10" t="s">
        <v>387</v>
      </c>
      <c r="E11" s="61" t="s">
        <v>384</v>
      </c>
      <c r="F11" s="241"/>
      <c r="G11" s="241"/>
      <c r="H11" s="241"/>
      <c r="I11" s="62">
        <f>'FY14 chem site costs'!E9</f>
        <v>28000</v>
      </c>
      <c r="J11" s="62">
        <f>'FY14 chem site costs'!F9</f>
        <v>0</v>
      </c>
      <c r="K11" s="62">
        <f>'FY14 chem site costs'!G9</f>
        <v>0</v>
      </c>
      <c r="L11" s="62">
        <f>'FY14 chem site costs'!H9</f>
        <v>0</v>
      </c>
      <c r="M11" s="62">
        <f>'FY14 chem site costs'!I9</f>
        <v>0</v>
      </c>
      <c r="N11" s="62">
        <f>'FY14 chem site costs'!J9</f>
        <v>0</v>
      </c>
      <c r="O11" s="112">
        <f>'FY14 Eco site costs'!O6</f>
        <v>19455.213578274652</v>
      </c>
      <c r="P11" s="112">
        <v>2999.19</v>
      </c>
      <c r="Q11" s="63"/>
      <c r="R11" s="63"/>
      <c r="S11" s="63"/>
    </row>
    <row r="12" spans="1:24" s="37" customFormat="1" ht="12" customHeight="1" x14ac:dyDescent="0.2">
      <c r="A12" s="10" t="s">
        <v>293</v>
      </c>
      <c r="B12" s="11" t="s">
        <v>304</v>
      </c>
      <c r="C12" s="11" t="s">
        <v>305</v>
      </c>
      <c r="D12" s="10" t="s">
        <v>379</v>
      </c>
      <c r="E12" s="61" t="s">
        <v>500</v>
      </c>
      <c r="F12" s="241"/>
      <c r="G12" s="241"/>
      <c r="H12" s="241"/>
      <c r="I12" s="62">
        <f>'FY14 chem site costs'!E10</f>
        <v>66500</v>
      </c>
      <c r="J12" s="62">
        <f>'FY14 chem site costs'!F10</f>
        <v>0</v>
      </c>
      <c r="K12" s="62">
        <f>'FY14 chem site costs'!G10</f>
        <v>0</v>
      </c>
      <c r="L12" s="62">
        <f>'FY14 chem site costs'!H10</f>
        <v>0</v>
      </c>
      <c r="M12" s="62">
        <f>'FY14 chem site costs'!I10</f>
        <v>0</v>
      </c>
      <c r="N12" s="62">
        <f>'FY14 chem site costs'!J10</f>
        <v>0</v>
      </c>
      <c r="O12" s="62">
        <v>0</v>
      </c>
      <c r="P12" s="62">
        <v>0</v>
      </c>
      <c r="Q12" s="63"/>
      <c r="R12" s="63"/>
      <c r="S12" s="63"/>
    </row>
    <row r="13" spans="1:24" s="37" customFormat="1" ht="12" customHeight="1" x14ac:dyDescent="0.2">
      <c r="A13" s="10" t="s">
        <v>293</v>
      </c>
      <c r="B13" s="11" t="s">
        <v>306</v>
      </c>
      <c r="C13" s="11" t="s">
        <v>307</v>
      </c>
      <c r="D13" s="10" t="s">
        <v>368</v>
      </c>
      <c r="E13" s="61" t="s">
        <v>501</v>
      </c>
      <c r="F13" s="240"/>
      <c r="G13" s="240"/>
      <c r="H13" s="240"/>
      <c r="I13" s="62">
        <f>'FY14 chem site costs'!E11</f>
        <v>0</v>
      </c>
      <c r="J13" s="62">
        <f>'FY14 chem site costs'!F11</f>
        <v>50000</v>
      </c>
      <c r="K13" s="62">
        <f>'FY14 chem site costs'!G11</f>
        <v>0</v>
      </c>
      <c r="L13" s="62">
        <f>'FY14 chem site costs'!H11</f>
        <v>0</v>
      </c>
      <c r="M13" s="62">
        <f>'FY14 chem site costs'!I11</f>
        <v>0</v>
      </c>
      <c r="N13" s="62">
        <f>'FY14 chem site costs'!J11</f>
        <v>0</v>
      </c>
      <c r="O13" s="62">
        <v>0</v>
      </c>
      <c r="P13" s="62">
        <v>0</v>
      </c>
      <c r="Q13" s="63"/>
      <c r="R13" s="63"/>
      <c r="S13" s="63"/>
    </row>
    <row r="14" spans="1:24" s="37" customFormat="1" ht="12" customHeight="1" x14ac:dyDescent="0.2">
      <c r="A14" s="9" t="s">
        <v>289</v>
      </c>
      <c r="B14" s="8" t="s">
        <v>114</v>
      </c>
      <c r="C14" s="8" t="s">
        <v>115</v>
      </c>
      <c r="D14" s="9" t="s">
        <v>387</v>
      </c>
      <c r="E14" s="58" t="s">
        <v>501</v>
      </c>
      <c r="F14" s="242">
        <v>112767.6</v>
      </c>
      <c r="G14" s="242"/>
      <c r="H14" s="242"/>
      <c r="I14" s="59">
        <f>'FY14 chem site costs'!E12</f>
        <v>69500</v>
      </c>
      <c r="J14" s="59">
        <f>'FY14 chem site costs'!F12</f>
        <v>0</v>
      </c>
      <c r="K14" s="59">
        <f>'FY14 chem site costs'!G12</f>
        <v>0</v>
      </c>
      <c r="L14" s="59">
        <f>'FY14 chem site costs'!H12</f>
        <v>0</v>
      </c>
      <c r="M14" s="59">
        <f>'FY14 chem site costs'!I12</f>
        <v>0</v>
      </c>
      <c r="N14" s="59">
        <f>'FY14 chem site costs'!J12</f>
        <v>0</v>
      </c>
      <c r="O14" s="59">
        <v>0</v>
      </c>
      <c r="P14" s="59">
        <v>0</v>
      </c>
      <c r="Q14" s="60"/>
      <c r="R14" s="60"/>
      <c r="S14" s="60"/>
      <c r="T14" s="38"/>
      <c r="U14" s="38"/>
      <c r="V14" s="38"/>
      <c r="W14" s="38"/>
      <c r="X14" s="38"/>
    </row>
    <row r="15" spans="1:24" s="37" customFormat="1" ht="12" customHeight="1" x14ac:dyDescent="0.2">
      <c r="A15" s="9" t="s">
        <v>380</v>
      </c>
      <c r="B15" s="8" t="s">
        <v>61</v>
      </c>
      <c r="C15" s="8" t="s">
        <v>62</v>
      </c>
      <c r="D15" s="9" t="s">
        <v>387</v>
      </c>
      <c r="E15" s="58" t="s">
        <v>386</v>
      </c>
      <c r="F15" s="243"/>
      <c r="G15" s="243"/>
      <c r="H15" s="243"/>
      <c r="I15" s="59">
        <f>'FY14 chem site costs'!E13</f>
        <v>72000</v>
      </c>
      <c r="J15" s="59">
        <f>'FY14 chem site costs'!F13</f>
        <v>0</v>
      </c>
      <c r="K15" s="59">
        <f>'FY14 chem site costs'!G13</f>
        <v>0</v>
      </c>
      <c r="L15" s="59">
        <f>'FY14 chem site costs'!H13</f>
        <v>22500</v>
      </c>
      <c r="M15" s="59">
        <f>'FY14 chem site costs'!I13</f>
        <v>0</v>
      </c>
      <c r="N15" s="59">
        <f>'FY14 chem site costs'!J13</f>
        <v>0</v>
      </c>
      <c r="O15" s="59">
        <f>'FY14 Eco site costs'!O7</f>
        <v>15640.519941039282</v>
      </c>
      <c r="P15" s="59">
        <v>2999.19</v>
      </c>
      <c r="Q15" s="60"/>
      <c r="R15" s="60"/>
      <c r="S15" s="60"/>
      <c r="T15" s="38"/>
      <c r="U15" s="38"/>
      <c r="V15" s="38"/>
      <c r="W15" s="38"/>
      <c r="X15" s="38"/>
    </row>
    <row r="16" spans="1:24" s="37" customFormat="1" ht="12" customHeight="1" x14ac:dyDescent="0.2">
      <c r="A16" s="9" t="s">
        <v>380</v>
      </c>
      <c r="B16" s="8" t="s">
        <v>63</v>
      </c>
      <c r="C16" s="8" t="s">
        <v>64</v>
      </c>
      <c r="D16" s="9" t="s">
        <v>387</v>
      </c>
      <c r="E16" s="58" t="s">
        <v>501</v>
      </c>
      <c r="F16" s="243"/>
      <c r="G16" s="243"/>
      <c r="H16" s="243"/>
      <c r="I16" s="59">
        <f>'FY14 chem site costs'!E14</f>
        <v>86500</v>
      </c>
      <c r="J16" s="59">
        <f>'FY14 chem site costs'!F14</f>
        <v>0</v>
      </c>
      <c r="K16" s="59">
        <f>'FY14 chem site costs'!G14</f>
        <v>0</v>
      </c>
      <c r="L16" s="59">
        <f>'FY14 chem site costs'!H14</f>
        <v>0</v>
      </c>
      <c r="M16" s="59">
        <f>'FY14 chem site costs'!I14</f>
        <v>0</v>
      </c>
      <c r="N16" s="59">
        <f>'FY14 chem site costs'!J14</f>
        <v>0</v>
      </c>
      <c r="O16" s="59">
        <v>0</v>
      </c>
      <c r="P16" s="59">
        <v>0</v>
      </c>
      <c r="Q16" s="60"/>
      <c r="R16" s="60"/>
      <c r="S16" s="60"/>
      <c r="T16" s="38"/>
      <c r="U16" s="38"/>
      <c r="V16" s="38"/>
      <c r="W16" s="38"/>
      <c r="X16" s="38"/>
    </row>
    <row r="17" spans="1:24" s="37" customFormat="1" ht="12" customHeight="1" x14ac:dyDescent="0.2">
      <c r="A17" s="9" t="s">
        <v>380</v>
      </c>
      <c r="B17" s="8" t="s">
        <v>65</v>
      </c>
      <c r="C17" s="8" t="s">
        <v>66</v>
      </c>
      <c r="D17" s="9" t="s">
        <v>387</v>
      </c>
      <c r="E17" s="58" t="s">
        <v>384</v>
      </c>
      <c r="F17" s="243"/>
      <c r="G17" s="243"/>
      <c r="H17" s="243"/>
      <c r="I17" s="59">
        <f>'FY14 chem site costs'!E15</f>
        <v>30000</v>
      </c>
      <c r="J17" s="59">
        <f>'FY14 chem site costs'!F15</f>
        <v>0</v>
      </c>
      <c r="K17" s="59">
        <f>'FY14 chem site costs'!G15</f>
        <v>0</v>
      </c>
      <c r="L17" s="59">
        <f>'FY14 chem site costs'!H15</f>
        <v>0</v>
      </c>
      <c r="M17" s="59">
        <f>'FY14 chem site costs'!I15</f>
        <v>0</v>
      </c>
      <c r="N17" s="59">
        <f>'FY14 chem site costs'!J15</f>
        <v>0</v>
      </c>
      <c r="O17" s="59">
        <f>'FY14 Eco site costs'!O8</f>
        <v>13287.194980721599</v>
      </c>
      <c r="P17" s="59">
        <v>2999.19</v>
      </c>
      <c r="Q17" s="60"/>
      <c r="R17" s="60"/>
      <c r="S17" s="60"/>
      <c r="T17" s="38"/>
      <c r="U17" s="38"/>
      <c r="V17" s="38"/>
      <c r="W17" s="38"/>
      <c r="X17" s="38"/>
    </row>
    <row r="18" spans="1:24" s="37" customFormat="1" ht="12" customHeight="1" x14ac:dyDescent="0.2">
      <c r="A18" s="9" t="s">
        <v>289</v>
      </c>
      <c r="B18" s="8">
        <v>11264500</v>
      </c>
      <c r="C18" s="8" t="s">
        <v>499</v>
      </c>
      <c r="D18" s="9" t="s">
        <v>387</v>
      </c>
      <c r="E18" s="58" t="s">
        <v>384</v>
      </c>
      <c r="F18" s="243"/>
      <c r="G18" s="243"/>
      <c r="H18" s="243"/>
      <c r="I18" s="59">
        <f>'FY14 chem site costs'!E16</f>
        <v>22500</v>
      </c>
      <c r="J18" s="59">
        <f>'FY14 chem site costs'!F16</f>
        <v>0</v>
      </c>
      <c r="K18" s="59">
        <f>'FY14 chem site costs'!G16</f>
        <v>0</v>
      </c>
      <c r="L18" s="59">
        <f>'FY14 chem site costs'!H16</f>
        <v>0</v>
      </c>
      <c r="M18" s="59">
        <f>'FY14 chem site costs'!I16</f>
        <v>0</v>
      </c>
      <c r="N18" s="59">
        <f>'FY14 chem site costs'!J16</f>
        <v>0</v>
      </c>
      <c r="O18" s="59">
        <f>'FY14 Eco site costs'!O9</f>
        <v>22110.184328849253</v>
      </c>
      <c r="P18" s="59">
        <v>2999.19</v>
      </c>
      <c r="Q18" s="60"/>
      <c r="R18" s="60"/>
      <c r="S18" s="60"/>
      <c r="T18" s="38"/>
      <c r="U18" s="38"/>
      <c r="V18" s="38"/>
      <c r="W18" s="38"/>
      <c r="X18" s="38"/>
    </row>
    <row r="19" spans="1:24" s="37" customFormat="1" ht="12" customHeight="1" x14ac:dyDescent="0.2">
      <c r="A19" s="9" t="s">
        <v>289</v>
      </c>
      <c r="B19" s="8" t="s">
        <v>139</v>
      </c>
      <c r="C19" s="8" t="s">
        <v>140</v>
      </c>
      <c r="D19" s="9" t="s">
        <v>387</v>
      </c>
      <c r="E19" s="58" t="s">
        <v>501</v>
      </c>
      <c r="F19" s="244"/>
      <c r="G19" s="244"/>
      <c r="H19" s="244"/>
      <c r="I19" s="59">
        <f>'FY14 chem site costs'!E17</f>
        <v>70000</v>
      </c>
      <c r="J19" s="59">
        <f>'FY14 chem site costs'!F17</f>
        <v>0</v>
      </c>
      <c r="K19" s="59">
        <f>'FY14 chem site costs'!G17</f>
        <v>0</v>
      </c>
      <c r="L19" s="59">
        <f>'FY14 chem site costs'!H17</f>
        <v>0</v>
      </c>
      <c r="M19" s="59">
        <f>'FY14 chem site costs'!I17</f>
        <v>0</v>
      </c>
      <c r="N19" s="59">
        <f>'FY14 chem site costs'!J17</f>
        <v>0</v>
      </c>
      <c r="O19" s="59">
        <v>0</v>
      </c>
      <c r="P19" s="59">
        <v>0</v>
      </c>
      <c r="Q19" s="60"/>
      <c r="R19" s="60"/>
      <c r="S19" s="60"/>
      <c r="T19" s="38"/>
      <c r="U19" s="38"/>
      <c r="V19" s="38"/>
      <c r="W19" s="38"/>
      <c r="X19" s="38"/>
    </row>
    <row r="20" spans="1:24" s="37" customFormat="1" ht="12" customHeight="1" x14ac:dyDescent="0.2">
      <c r="A20" s="10" t="s">
        <v>285</v>
      </c>
      <c r="B20" s="11" t="s">
        <v>67</v>
      </c>
      <c r="C20" s="11" t="s">
        <v>68</v>
      </c>
      <c r="D20" s="10" t="s">
        <v>387</v>
      </c>
      <c r="E20" s="61" t="s">
        <v>31</v>
      </c>
      <c r="F20" s="239">
        <v>92963.98</v>
      </c>
      <c r="G20" s="239"/>
      <c r="H20" s="239"/>
      <c r="I20" s="62">
        <f>'FY14 chem site costs'!E18</f>
        <v>87000</v>
      </c>
      <c r="J20" s="62">
        <f>'FY14 chem site costs'!F18</f>
        <v>0</v>
      </c>
      <c r="K20" s="62">
        <f>'FY14 chem site costs'!G18</f>
        <v>0</v>
      </c>
      <c r="L20" s="62">
        <f>'FY14 chem site costs'!H18</f>
        <v>0</v>
      </c>
      <c r="M20" s="62">
        <f>'FY14 chem site costs'!I18</f>
        <v>0</v>
      </c>
      <c r="N20" s="62">
        <f>'FY14 chem site costs'!J18</f>
        <v>0</v>
      </c>
      <c r="O20" s="112">
        <f>'FY14 Eco site costs'!O10</f>
        <v>13210.838513286999</v>
      </c>
      <c r="P20" s="112">
        <v>2999.19</v>
      </c>
      <c r="Q20" s="63"/>
      <c r="R20" s="63"/>
      <c r="S20" s="63"/>
    </row>
    <row r="21" spans="1:24" s="37" customFormat="1" ht="12" customHeight="1" x14ac:dyDescent="0.2">
      <c r="A21" s="10" t="s">
        <v>285</v>
      </c>
      <c r="B21" s="11" t="s">
        <v>69</v>
      </c>
      <c r="C21" s="11" t="s">
        <v>70</v>
      </c>
      <c r="D21" s="10" t="s">
        <v>387</v>
      </c>
      <c r="E21" s="61" t="s">
        <v>500</v>
      </c>
      <c r="F21" s="241"/>
      <c r="G21" s="241"/>
      <c r="H21" s="241"/>
      <c r="I21" s="62">
        <f>'FY14 chem site costs'!E19</f>
        <v>84000</v>
      </c>
      <c r="J21" s="62">
        <f>'FY14 chem site costs'!F19</f>
        <v>0</v>
      </c>
      <c r="K21" s="62">
        <f>'FY14 chem site costs'!G19</f>
        <v>0</v>
      </c>
      <c r="L21" s="62">
        <f>'FY14 chem site costs'!H19</f>
        <v>0</v>
      </c>
      <c r="M21" s="62">
        <f>'FY14 chem site costs'!I19</f>
        <v>0</v>
      </c>
      <c r="N21" s="62">
        <f>'FY14 chem site costs'!J19</f>
        <v>0</v>
      </c>
      <c r="O21" s="112">
        <v>0</v>
      </c>
      <c r="P21" s="112">
        <v>0</v>
      </c>
      <c r="Q21" s="63"/>
      <c r="R21" s="63"/>
      <c r="S21" s="63"/>
    </row>
    <row r="22" spans="1:24" s="37" customFormat="1" ht="12" customHeight="1" x14ac:dyDescent="0.2">
      <c r="A22" s="10" t="s">
        <v>285</v>
      </c>
      <c r="B22" s="11" t="s">
        <v>142</v>
      </c>
      <c r="C22" s="11" t="s">
        <v>143</v>
      </c>
      <c r="D22" s="10" t="s">
        <v>387</v>
      </c>
      <c r="E22" s="61" t="s">
        <v>500</v>
      </c>
      <c r="F22" s="240"/>
      <c r="G22" s="240"/>
      <c r="H22" s="240"/>
      <c r="I22" s="62">
        <f>'FY14 chem site costs'!E20</f>
        <v>78000</v>
      </c>
      <c r="J22" s="62">
        <f>'FY14 chem site costs'!F20</f>
        <v>0</v>
      </c>
      <c r="K22" s="62">
        <f>'FY14 chem site costs'!G20</f>
        <v>0</v>
      </c>
      <c r="L22" s="62">
        <f>'FY14 chem site costs'!H20</f>
        <v>0</v>
      </c>
      <c r="M22" s="62">
        <f>'FY14 chem site costs'!I20</f>
        <v>0</v>
      </c>
      <c r="N22" s="62">
        <f>'FY14 chem site costs'!J20</f>
        <v>0</v>
      </c>
      <c r="O22" s="112">
        <v>0</v>
      </c>
      <c r="P22" s="112">
        <v>0</v>
      </c>
      <c r="Q22" s="63"/>
      <c r="R22" s="63"/>
      <c r="S22" s="63"/>
    </row>
    <row r="23" spans="1:24" s="37" customFormat="1" ht="12" customHeight="1" x14ac:dyDescent="0.2">
      <c r="A23" s="9" t="s">
        <v>270</v>
      </c>
      <c r="B23" s="8" t="s">
        <v>49</v>
      </c>
      <c r="C23" s="8" t="s">
        <v>50</v>
      </c>
      <c r="D23" s="9" t="s">
        <v>387</v>
      </c>
      <c r="E23" s="58" t="s">
        <v>384</v>
      </c>
      <c r="F23" s="242">
        <v>69059.38</v>
      </c>
      <c r="G23" s="242"/>
      <c r="H23" s="242"/>
      <c r="I23" s="59">
        <f>'FY14 chem site costs'!E21</f>
        <v>34500</v>
      </c>
      <c r="J23" s="59">
        <f>'FY14 chem site costs'!F21</f>
        <v>0</v>
      </c>
      <c r="K23" s="59">
        <f>'FY14 chem site costs'!G21</f>
        <v>0</v>
      </c>
      <c r="L23" s="59">
        <f>'FY14 chem site costs'!H21</f>
        <v>0</v>
      </c>
      <c r="M23" s="59">
        <f>'FY14 chem site costs'!I22</f>
        <v>0</v>
      </c>
      <c r="N23" s="59">
        <f>'FY14 chem site costs'!J22</f>
        <v>0</v>
      </c>
      <c r="O23" s="59">
        <f>'FY14 Eco site costs'!O11</f>
        <v>15644.684247361052</v>
      </c>
      <c r="P23" s="59">
        <v>2999.19</v>
      </c>
      <c r="Q23" s="60"/>
      <c r="R23" s="60"/>
      <c r="S23" s="60"/>
      <c r="T23" s="38"/>
      <c r="U23" s="38"/>
      <c r="V23" s="38"/>
      <c r="W23" s="38"/>
      <c r="X23" s="38"/>
    </row>
    <row r="24" spans="1:24" s="37" customFormat="1" ht="12" customHeight="1" x14ac:dyDescent="0.2">
      <c r="A24" s="9" t="s">
        <v>270</v>
      </c>
      <c r="B24" s="8" t="s">
        <v>51</v>
      </c>
      <c r="C24" s="8" t="s">
        <v>52</v>
      </c>
      <c r="D24" s="9" t="s">
        <v>387</v>
      </c>
      <c r="E24" s="58" t="s">
        <v>501</v>
      </c>
      <c r="F24" s="243"/>
      <c r="G24" s="243"/>
      <c r="H24" s="243"/>
      <c r="I24" s="59">
        <f>'FY14 chem site costs'!E22</f>
        <v>87500</v>
      </c>
      <c r="J24" s="59">
        <f>'FY14 chem site costs'!F22</f>
        <v>0</v>
      </c>
      <c r="K24" s="59">
        <f>'FY14 chem site costs'!G22</f>
        <v>0</v>
      </c>
      <c r="L24" s="59">
        <f>'FY14 chem site costs'!H22</f>
        <v>0</v>
      </c>
      <c r="M24" s="59">
        <f>'FY14 chem site costs'!I23</f>
        <v>0</v>
      </c>
      <c r="N24" s="59">
        <f>'FY14 chem site costs'!J23</f>
        <v>0</v>
      </c>
      <c r="O24" s="59">
        <v>0</v>
      </c>
      <c r="P24" s="113">
        <v>0</v>
      </c>
      <c r="Q24" s="60"/>
      <c r="R24" s="60"/>
      <c r="S24" s="60"/>
      <c r="T24" s="38"/>
      <c r="U24" s="38"/>
      <c r="V24" s="38"/>
      <c r="W24" s="38"/>
      <c r="X24" s="38"/>
    </row>
    <row r="25" spans="1:24" s="37" customFormat="1" ht="12" customHeight="1" x14ac:dyDescent="0.2">
      <c r="A25" s="9" t="s">
        <v>270</v>
      </c>
      <c r="B25" s="8" t="s">
        <v>53</v>
      </c>
      <c r="C25" s="8" t="s">
        <v>54</v>
      </c>
      <c r="D25" s="9" t="s">
        <v>387</v>
      </c>
      <c r="E25" s="58" t="s">
        <v>31</v>
      </c>
      <c r="F25" s="244"/>
      <c r="G25" s="244"/>
      <c r="H25" s="244"/>
      <c r="I25" s="59">
        <f>'FY14 chem site costs'!E23</f>
        <v>78000</v>
      </c>
      <c r="J25" s="59">
        <f>'FY14 chem site costs'!F23</f>
        <v>0</v>
      </c>
      <c r="K25" s="59">
        <f>'FY14 chem site costs'!G23</f>
        <v>0</v>
      </c>
      <c r="L25" s="59">
        <f>'FY14 chem site costs'!H23</f>
        <v>0</v>
      </c>
      <c r="M25" s="59">
        <f>'FY14 chem site costs'!I24</f>
        <v>0</v>
      </c>
      <c r="N25" s="59">
        <f>'FY14 chem site costs'!J24</f>
        <v>0</v>
      </c>
      <c r="O25" s="59">
        <f>'FY14 Eco site costs'!O12</f>
        <v>15383.376633835822</v>
      </c>
      <c r="P25" s="59">
        <v>2999.19</v>
      </c>
      <c r="Q25" s="60"/>
      <c r="R25" s="60"/>
      <c r="S25" s="60"/>
      <c r="T25" s="38"/>
      <c r="U25" s="38"/>
      <c r="V25" s="38"/>
      <c r="W25" s="38"/>
      <c r="X25" s="38"/>
    </row>
    <row r="26" spans="1:24" s="37" customFormat="1" ht="12" customHeight="1" x14ac:dyDescent="0.2">
      <c r="A26" s="10" t="s">
        <v>312</v>
      </c>
      <c r="B26" s="11" t="s">
        <v>310</v>
      </c>
      <c r="C26" s="11" t="s">
        <v>311</v>
      </c>
      <c r="D26" s="10" t="s">
        <v>369</v>
      </c>
      <c r="E26" s="61" t="s">
        <v>501</v>
      </c>
      <c r="F26" s="208"/>
      <c r="G26" s="207"/>
      <c r="H26" s="187">
        <v>22576.6</v>
      </c>
      <c r="I26" s="62">
        <f>'FY14 chem site costs'!E24</f>
        <v>0</v>
      </c>
      <c r="J26" s="62">
        <f>'FY14 chem site costs'!F24</f>
        <v>0</v>
      </c>
      <c r="K26" s="62">
        <f>'FY14 chem site costs'!G24</f>
        <v>54000</v>
      </c>
      <c r="L26" s="62">
        <f>'FY14 chem site costs'!H24</f>
        <v>0</v>
      </c>
      <c r="M26" s="62">
        <f>'FY14 chem site costs'!I25</f>
        <v>0</v>
      </c>
      <c r="N26" s="62">
        <f>'FY14 chem site costs'!J24</f>
        <v>0</v>
      </c>
      <c r="O26" s="112">
        <v>0</v>
      </c>
      <c r="P26" s="112">
        <v>0</v>
      </c>
      <c r="Q26" s="63"/>
      <c r="R26" s="63"/>
      <c r="S26" s="63"/>
    </row>
    <row r="27" spans="1:24" s="38" customFormat="1" ht="12" customHeight="1" x14ac:dyDescent="0.2">
      <c r="A27" s="9" t="s">
        <v>274</v>
      </c>
      <c r="B27" s="8" t="s">
        <v>29</v>
      </c>
      <c r="C27" s="8" t="s">
        <v>30</v>
      </c>
      <c r="D27" s="9" t="s">
        <v>387</v>
      </c>
      <c r="E27" s="58" t="s">
        <v>31</v>
      </c>
      <c r="F27" s="242">
        <v>41032.06</v>
      </c>
      <c r="G27" s="242">
        <v>22576.6</v>
      </c>
      <c r="H27" s="242"/>
      <c r="I27" s="59">
        <f>'FY14 chem site costs'!E25</f>
        <v>81000</v>
      </c>
      <c r="J27" s="59">
        <f>'FY14 chem site costs'!F25</f>
        <v>0</v>
      </c>
      <c r="K27" s="59">
        <f>'FY14 chem site costs'!G25</f>
        <v>0</v>
      </c>
      <c r="L27" s="59">
        <f>'FY14 chem site costs'!H25</f>
        <v>0</v>
      </c>
      <c r="M27" s="59">
        <f>'FY14 chem site costs'!I25</f>
        <v>0</v>
      </c>
      <c r="N27" s="59">
        <f>'FY14 chem site costs'!J25</f>
        <v>0</v>
      </c>
      <c r="O27" s="113">
        <f>'FY14 Eco site costs'!O13</f>
        <v>11728.053240129397</v>
      </c>
      <c r="P27" s="59">
        <v>2999.19</v>
      </c>
      <c r="Q27" s="60"/>
      <c r="R27" s="60"/>
      <c r="S27" s="60"/>
    </row>
    <row r="28" spans="1:24" s="38" customFormat="1" ht="12" customHeight="1" x14ac:dyDescent="0.2">
      <c r="A28" s="9" t="s">
        <v>274</v>
      </c>
      <c r="B28" s="8" t="s">
        <v>33</v>
      </c>
      <c r="C28" s="8" t="s">
        <v>34</v>
      </c>
      <c r="D28" s="9" t="s">
        <v>387</v>
      </c>
      <c r="E28" s="58" t="s">
        <v>384</v>
      </c>
      <c r="F28" s="243"/>
      <c r="G28" s="243"/>
      <c r="H28" s="243"/>
      <c r="I28" s="59">
        <f>'FY14 chem site costs'!E26</f>
        <v>40500</v>
      </c>
      <c r="J28" s="59">
        <f>'FY14 chem site costs'!F26</f>
        <v>0</v>
      </c>
      <c r="K28" s="59">
        <f>'FY14 chem site costs'!G26</f>
        <v>0</v>
      </c>
      <c r="L28" s="59">
        <f>'FY14 chem site costs'!H26</f>
        <v>15500</v>
      </c>
      <c r="M28" s="59">
        <f>'FY14 chem site costs'!I26</f>
        <v>0</v>
      </c>
      <c r="N28" s="59">
        <f>'FY14 chem site costs'!J26</f>
        <v>0</v>
      </c>
      <c r="O28" s="59">
        <f>'FY14 Eco site costs'!O14</f>
        <v>14043.85667611524</v>
      </c>
      <c r="P28" s="59">
        <v>2999.19</v>
      </c>
      <c r="Q28" s="60"/>
      <c r="R28" s="60"/>
      <c r="S28" s="60"/>
    </row>
    <row r="29" spans="1:24" s="38" customFormat="1" ht="12" customHeight="1" x14ac:dyDescent="0.2">
      <c r="A29" s="9" t="s">
        <v>274</v>
      </c>
      <c r="B29" s="8" t="s">
        <v>313</v>
      </c>
      <c r="C29" s="8" t="s">
        <v>314</v>
      </c>
      <c r="D29" s="9" t="s">
        <v>368</v>
      </c>
      <c r="E29" s="58" t="s">
        <v>501</v>
      </c>
      <c r="F29" s="244"/>
      <c r="G29" s="244"/>
      <c r="H29" s="244"/>
      <c r="I29" s="59">
        <f>'FY14 chem site costs'!E27</f>
        <v>0</v>
      </c>
      <c r="J29" s="59">
        <f>'FY14 chem site costs'!F27</f>
        <v>68000</v>
      </c>
      <c r="K29" s="59">
        <f>'FY14 chem site costs'!G27</f>
        <v>0</v>
      </c>
      <c r="L29" s="59">
        <f>'FY14 chem site costs'!H27</f>
        <v>0</v>
      </c>
      <c r="M29" s="59">
        <f>'FY14 chem site costs'!I27</f>
        <v>24500</v>
      </c>
      <c r="N29" s="59">
        <f>'FY14 chem site costs'!J27</f>
        <v>0</v>
      </c>
      <c r="O29" s="59">
        <v>0</v>
      </c>
      <c r="P29" s="59">
        <v>0</v>
      </c>
      <c r="Q29" s="60"/>
      <c r="R29" s="60"/>
      <c r="S29" s="60"/>
    </row>
    <row r="30" spans="1:24" s="37" customFormat="1" ht="12" customHeight="1" x14ac:dyDescent="0.2">
      <c r="A30" s="10" t="s">
        <v>278</v>
      </c>
      <c r="B30" s="11" t="s">
        <v>91</v>
      </c>
      <c r="C30" s="226" t="s">
        <v>92</v>
      </c>
      <c r="D30" s="153" t="s">
        <v>387</v>
      </c>
      <c r="E30" s="61" t="s">
        <v>386</v>
      </c>
      <c r="F30" s="239">
        <v>36909.339999999997</v>
      </c>
      <c r="G30" s="239">
        <v>90306.4</v>
      </c>
      <c r="H30" s="239"/>
      <c r="I30" s="62">
        <f>'FY14 chem site costs'!E28</f>
        <v>90000</v>
      </c>
      <c r="J30" s="62">
        <f>'FY14 chem site costs'!F28</f>
        <v>0</v>
      </c>
      <c r="K30" s="62">
        <f>'FY14 chem site costs'!G28</f>
        <v>0</v>
      </c>
      <c r="L30" s="62">
        <f>'FY14 chem site costs'!H28</f>
        <v>15000</v>
      </c>
      <c r="M30" s="62">
        <f>'FY14 chem site costs'!I28</f>
        <v>0</v>
      </c>
      <c r="N30" s="62">
        <f>'FY14 chem site costs'!J28</f>
        <v>0</v>
      </c>
      <c r="O30" s="62">
        <f>'FY14 Eco site costs'!O15</f>
        <v>16592.685708071884</v>
      </c>
      <c r="P30" s="112">
        <v>2999.19</v>
      </c>
      <c r="Q30" s="63"/>
      <c r="R30" s="63"/>
      <c r="S30" s="63"/>
    </row>
    <row r="31" spans="1:24" s="37" customFormat="1" ht="12" customHeight="1" x14ac:dyDescent="0.2">
      <c r="A31" s="10" t="s">
        <v>278</v>
      </c>
      <c r="B31" s="11" t="s">
        <v>93</v>
      </c>
      <c r="C31" s="11" t="s">
        <v>94</v>
      </c>
      <c r="D31" s="153" t="s">
        <v>387</v>
      </c>
      <c r="E31" s="61" t="s">
        <v>500</v>
      </c>
      <c r="F31" s="241"/>
      <c r="G31" s="241"/>
      <c r="H31" s="241"/>
      <c r="I31" s="62">
        <f>'FY14 chem site costs'!E29</f>
        <v>0</v>
      </c>
      <c r="J31" s="62">
        <f>'FY14 chem site costs'!F29</f>
        <v>46000</v>
      </c>
      <c r="K31" s="62">
        <f>'FY14 chem site costs'!G29</f>
        <v>0</v>
      </c>
      <c r="L31" s="62">
        <f>'FY14 chem site costs'!H29</f>
        <v>0</v>
      </c>
      <c r="M31" s="62">
        <f>'FY14 chem site costs'!I29</f>
        <v>0</v>
      </c>
      <c r="N31" s="62">
        <f>'FY14 chem site costs'!J29</f>
        <v>0</v>
      </c>
      <c r="O31" s="62">
        <f>'FY14 chem site costs'!K29</f>
        <v>0</v>
      </c>
      <c r="P31" s="62">
        <v>0</v>
      </c>
      <c r="Q31" s="63"/>
      <c r="R31" s="63"/>
      <c r="S31" s="63"/>
    </row>
    <row r="32" spans="1:24" s="37" customFormat="1" ht="12" customHeight="1" x14ac:dyDescent="0.2">
      <c r="A32" s="10" t="s">
        <v>278</v>
      </c>
      <c r="B32" s="11" t="s">
        <v>262</v>
      </c>
      <c r="C32" s="11" t="s">
        <v>264</v>
      </c>
      <c r="D32" s="153" t="s">
        <v>387</v>
      </c>
      <c r="E32" s="61" t="s">
        <v>500</v>
      </c>
      <c r="F32" s="241"/>
      <c r="G32" s="241"/>
      <c r="H32" s="241"/>
      <c r="I32" s="62">
        <f>'FY14 chem site costs'!E30</f>
        <v>0</v>
      </c>
      <c r="J32" s="62">
        <f>'FY14 chem site costs'!F30</f>
        <v>46000</v>
      </c>
      <c r="K32" s="62">
        <f>'FY14 chem site costs'!G30</f>
        <v>0</v>
      </c>
      <c r="L32" s="62">
        <f>'FY14 chem site costs'!H30</f>
        <v>0</v>
      </c>
      <c r="M32" s="62">
        <f>'FY14 chem site costs'!I30</f>
        <v>0</v>
      </c>
      <c r="N32" s="62">
        <f>'FY14 chem site costs'!J30</f>
        <v>0</v>
      </c>
      <c r="O32" s="62">
        <f>'FY14 chem site costs'!K30</f>
        <v>0</v>
      </c>
      <c r="P32" s="62">
        <v>0</v>
      </c>
      <c r="Q32" s="63"/>
      <c r="R32" s="63"/>
      <c r="S32" s="63"/>
    </row>
    <row r="33" spans="1:24" s="37" customFormat="1" ht="12" customHeight="1" x14ac:dyDescent="0.2">
      <c r="A33" s="10" t="s">
        <v>278</v>
      </c>
      <c r="B33" s="11" t="s">
        <v>315</v>
      </c>
      <c r="C33" s="11" t="s">
        <v>316</v>
      </c>
      <c r="D33" s="153" t="s">
        <v>368</v>
      </c>
      <c r="E33" s="61" t="s">
        <v>500</v>
      </c>
      <c r="F33" s="241"/>
      <c r="G33" s="241"/>
      <c r="H33" s="241"/>
      <c r="I33" s="62">
        <f>'FY14 chem site costs'!E31</f>
        <v>0</v>
      </c>
      <c r="J33" s="62">
        <f>'FY14 chem site costs'!F31</f>
        <v>59000</v>
      </c>
      <c r="K33" s="62">
        <f>'FY14 chem site costs'!G31</f>
        <v>0</v>
      </c>
      <c r="L33" s="62">
        <f>'FY14 chem site costs'!H31</f>
        <v>0</v>
      </c>
      <c r="M33" s="62">
        <f>'FY14 chem site costs'!I31</f>
        <v>0</v>
      </c>
      <c r="N33" s="62">
        <f>'FY14 chem site costs'!J31</f>
        <v>0</v>
      </c>
      <c r="O33" s="62">
        <f>'FY14 chem site costs'!K31</f>
        <v>0</v>
      </c>
      <c r="P33" s="62">
        <v>0</v>
      </c>
      <c r="Q33" s="63"/>
      <c r="R33" s="63"/>
      <c r="S33" s="63"/>
    </row>
    <row r="34" spans="1:24" s="37" customFormat="1" ht="12" customHeight="1" x14ac:dyDescent="0.2">
      <c r="A34" s="10" t="s">
        <v>278</v>
      </c>
      <c r="B34" s="11" t="s">
        <v>401</v>
      </c>
      <c r="C34" s="11" t="s">
        <v>400</v>
      </c>
      <c r="D34" s="153" t="s">
        <v>368</v>
      </c>
      <c r="E34" s="61" t="s">
        <v>500</v>
      </c>
      <c r="F34" s="240"/>
      <c r="G34" s="240"/>
      <c r="H34" s="240"/>
      <c r="I34" s="62">
        <f>'FY14 chem site costs'!E32</f>
        <v>0</v>
      </c>
      <c r="J34" s="62">
        <f>'FY14 chem site costs'!F32</f>
        <v>65000</v>
      </c>
      <c r="K34" s="62">
        <f>'FY14 chem site costs'!G32</f>
        <v>0</v>
      </c>
      <c r="L34" s="62">
        <f>'FY14 chem site costs'!H32</f>
        <v>0</v>
      </c>
      <c r="M34" s="62">
        <f>'FY14 chem site costs'!I32</f>
        <v>0</v>
      </c>
      <c r="N34" s="62">
        <f>'FY14 chem site costs'!J32</f>
        <v>0</v>
      </c>
      <c r="O34" s="62">
        <f>'FY14 chem site costs'!K32</f>
        <v>0</v>
      </c>
      <c r="P34" s="62">
        <v>0</v>
      </c>
      <c r="Q34" s="63"/>
      <c r="R34" s="63"/>
      <c r="S34" s="63"/>
    </row>
    <row r="35" spans="1:24" s="37" customFormat="1" ht="12" customHeight="1" x14ac:dyDescent="0.2">
      <c r="A35" s="9" t="s">
        <v>291</v>
      </c>
      <c r="B35" s="8" t="s">
        <v>121</v>
      </c>
      <c r="C35" s="8" t="s">
        <v>122</v>
      </c>
      <c r="D35" s="9" t="s">
        <v>387</v>
      </c>
      <c r="E35" s="58" t="s">
        <v>386</v>
      </c>
      <c r="F35" s="242">
        <v>59485.94</v>
      </c>
      <c r="G35" s="247"/>
      <c r="H35" s="242"/>
      <c r="I35" s="59">
        <f>'FY14 chem site costs'!E33</f>
        <v>76500</v>
      </c>
      <c r="J35" s="59">
        <f>'FY14 chem site costs'!F33</f>
        <v>0</v>
      </c>
      <c r="K35" s="59">
        <f>'FY14 chem site costs'!G33</f>
        <v>0</v>
      </c>
      <c r="L35" s="59">
        <f>'FY14 chem site costs'!H33</f>
        <v>17000</v>
      </c>
      <c r="M35" s="59">
        <f>'FY14 chem site costs'!I34</f>
        <v>0</v>
      </c>
      <c r="N35" s="59">
        <f>'FY14 chem site costs'!J34</f>
        <v>0</v>
      </c>
      <c r="O35" s="59">
        <f>'FY14 Eco site costs'!O16</f>
        <v>18783.814306367254</v>
      </c>
      <c r="P35" s="59">
        <v>2999.19</v>
      </c>
      <c r="Q35" s="60"/>
      <c r="R35" s="60"/>
      <c r="S35" s="60"/>
      <c r="T35" s="38"/>
      <c r="U35" s="38"/>
      <c r="V35" s="38"/>
      <c r="W35" s="38"/>
      <c r="X35" s="38"/>
    </row>
    <row r="36" spans="1:24" s="37" customFormat="1" ht="12" customHeight="1" x14ac:dyDescent="0.2">
      <c r="A36" s="9" t="s">
        <v>291</v>
      </c>
      <c r="B36" s="8" t="s">
        <v>123</v>
      </c>
      <c r="C36" s="8" t="s">
        <v>124</v>
      </c>
      <c r="D36" s="9" t="s">
        <v>387</v>
      </c>
      <c r="E36" s="58" t="s">
        <v>500</v>
      </c>
      <c r="F36" s="244"/>
      <c r="G36" s="248"/>
      <c r="H36" s="244"/>
      <c r="I36" s="59">
        <f>'FY14 chem site costs'!E34</f>
        <v>73500</v>
      </c>
      <c r="J36" s="59">
        <f>'FY14 chem site costs'!F34</f>
        <v>0</v>
      </c>
      <c r="K36" s="59">
        <f>'FY14 chem site costs'!G34</f>
        <v>0</v>
      </c>
      <c r="L36" s="59">
        <f>'FY14 chem site costs'!H34</f>
        <v>17000</v>
      </c>
      <c r="M36" s="59">
        <f>'FY14 chem site costs'!I35</f>
        <v>0</v>
      </c>
      <c r="N36" s="59">
        <f>'FY14 chem site costs'!J35</f>
        <v>0</v>
      </c>
      <c r="O36" s="59">
        <v>0</v>
      </c>
      <c r="P36" s="59">
        <v>0</v>
      </c>
      <c r="Q36" s="60"/>
      <c r="R36" s="60"/>
      <c r="S36" s="60"/>
      <c r="T36" s="38"/>
      <c r="U36" s="38"/>
      <c r="V36" s="38"/>
      <c r="W36" s="38"/>
      <c r="X36" s="38"/>
    </row>
    <row r="37" spans="1:24" s="37" customFormat="1" ht="12" customHeight="1" x14ac:dyDescent="0.2">
      <c r="A37" s="10" t="s">
        <v>281</v>
      </c>
      <c r="B37" s="11" t="s">
        <v>101</v>
      </c>
      <c r="C37" s="11" t="s">
        <v>102</v>
      </c>
      <c r="D37" s="153" t="s">
        <v>368</v>
      </c>
      <c r="E37" s="61" t="s">
        <v>500</v>
      </c>
      <c r="F37" s="208">
        <v>22576.6</v>
      </c>
      <c r="G37" s="207"/>
      <c r="H37" s="187"/>
      <c r="I37" s="62">
        <f>'FY14 chem site costs'!E35</f>
        <v>83000</v>
      </c>
      <c r="J37" s="62">
        <f>'FY14 chem site costs'!F35</f>
        <v>0</v>
      </c>
      <c r="K37" s="62">
        <f>'FY14 chem site costs'!G35</f>
        <v>0</v>
      </c>
      <c r="L37" s="62">
        <f>'FY14 chem site costs'!H35</f>
        <v>0</v>
      </c>
      <c r="M37" s="62">
        <f>'FY14 chem site costs'!I35</f>
        <v>0</v>
      </c>
      <c r="N37" s="62">
        <f>'FY14 chem site costs'!J35</f>
        <v>0</v>
      </c>
      <c r="O37" s="62">
        <v>0</v>
      </c>
      <c r="P37" s="62">
        <v>0</v>
      </c>
      <c r="Q37" s="63"/>
      <c r="R37" s="63"/>
      <c r="S37" s="63"/>
    </row>
    <row r="38" spans="1:24" s="38" customFormat="1" ht="12" customHeight="1" x14ac:dyDescent="0.2">
      <c r="A38" s="9" t="s">
        <v>283</v>
      </c>
      <c r="B38" s="8" t="s">
        <v>76</v>
      </c>
      <c r="C38" s="8" t="s">
        <v>77</v>
      </c>
      <c r="D38" s="9" t="s">
        <v>387</v>
      </c>
      <c r="E38" s="58" t="s">
        <v>500</v>
      </c>
      <c r="F38" s="242">
        <v>64936.66</v>
      </c>
      <c r="G38" s="247"/>
      <c r="H38" s="242"/>
      <c r="I38" s="59">
        <f>'FY14 chem site costs'!E36</f>
        <v>101000</v>
      </c>
      <c r="J38" s="59">
        <f>'FY14 chem site costs'!F36</f>
        <v>0</v>
      </c>
      <c r="K38" s="59">
        <f>'FY14 chem site costs'!G36</f>
        <v>0</v>
      </c>
      <c r="L38" s="59">
        <f>'FY14 chem site costs'!H36</f>
        <v>0</v>
      </c>
      <c r="M38" s="59">
        <f>'FY14 chem site costs'!I37</f>
        <v>0</v>
      </c>
      <c r="N38" s="59">
        <f>'FY14 chem site costs'!J37</f>
        <v>0</v>
      </c>
      <c r="O38" s="59">
        <v>0</v>
      </c>
      <c r="P38" s="59">
        <v>0</v>
      </c>
      <c r="Q38" s="60"/>
      <c r="R38" s="60"/>
      <c r="S38" s="60"/>
    </row>
    <row r="39" spans="1:24" s="38" customFormat="1" ht="12" customHeight="1" x14ac:dyDescent="0.2">
      <c r="A39" s="9" t="s">
        <v>283</v>
      </c>
      <c r="B39" s="8" t="s">
        <v>78</v>
      </c>
      <c r="C39" s="8" t="s">
        <v>79</v>
      </c>
      <c r="D39" s="9" t="s">
        <v>387</v>
      </c>
      <c r="E39" s="58" t="s">
        <v>386</v>
      </c>
      <c r="F39" s="244"/>
      <c r="G39" s="248"/>
      <c r="H39" s="244"/>
      <c r="I39" s="59">
        <f>'FY14 chem site costs'!E37</f>
        <v>102000</v>
      </c>
      <c r="J39" s="59">
        <f>'FY14 chem site costs'!F37</f>
        <v>0</v>
      </c>
      <c r="K39" s="59">
        <f>'FY14 chem site costs'!G37</f>
        <v>0</v>
      </c>
      <c r="L39" s="59">
        <f>'FY14 chem site costs'!H37</f>
        <v>10500</v>
      </c>
      <c r="M39" s="59">
        <f>'FY14 chem site costs'!I37</f>
        <v>0</v>
      </c>
      <c r="N39" s="59">
        <f>'FY14 chem site costs'!J37</f>
        <v>0</v>
      </c>
      <c r="O39" s="59">
        <f>'FY14 Eco site costs'!O17</f>
        <v>12480.289046173972</v>
      </c>
      <c r="P39" s="59">
        <v>2999.19</v>
      </c>
      <c r="Q39" s="60"/>
      <c r="R39" s="60"/>
      <c r="S39" s="60"/>
    </row>
    <row r="40" spans="1:24" s="37" customFormat="1" ht="12" customHeight="1" x14ac:dyDescent="0.2">
      <c r="A40" s="10" t="s">
        <v>321</v>
      </c>
      <c r="B40" s="11" t="s">
        <v>317</v>
      </c>
      <c r="C40" s="11" t="s">
        <v>318</v>
      </c>
      <c r="D40" s="153" t="s">
        <v>379</v>
      </c>
      <c r="E40" s="61" t="s">
        <v>500</v>
      </c>
      <c r="F40" s="239">
        <v>50603.92</v>
      </c>
      <c r="G40" s="245"/>
      <c r="H40" s="239"/>
      <c r="I40" s="62">
        <f>'FY14 chem site costs'!E38</f>
        <v>32000</v>
      </c>
      <c r="J40" s="62">
        <f>'FY14 chem site costs'!F38</f>
        <v>0</v>
      </c>
      <c r="K40" s="62">
        <f>'FY14 chem site costs'!G38</f>
        <v>0</v>
      </c>
      <c r="L40" s="62">
        <f>'FY14 chem site costs'!H38</f>
        <v>0</v>
      </c>
      <c r="M40" s="62">
        <f>'FY14 chem site costs'!I38</f>
        <v>0</v>
      </c>
      <c r="N40" s="62">
        <f>'FY14 chem site costs'!J38</f>
        <v>0</v>
      </c>
      <c r="O40" s="62">
        <v>0</v>
      </c>
      <c r="P40" s="62">
        <v>0</v>
      </c>
      <c r="Q40" s="63"/>
      <c r="R40" s="63"/>
      <c r="S40" s="63"/>
    </row>
    <row r="41" spans="1:24" s="37" customFormat="1" ht="12" customHeight="1" x14ac:dyDescent="0.2">
      <c r="A41" s="10" t="s">
        <v>321</v>
      </c>
      <c r="B41" s="11" t="s">
        <v>319</v>
      </c>
      <c r="C41" s="11" t="s">
        <v>320</v>
      </c>
      <c r="D41" s="153" t="s">
        <v>379</v>
      </c>
      <c r="E41" s="61" t="s">
        <v>500</v>
      </c>
      <c r="F41" s="240"/>
      <c r="G41" s="246"/>
      <c r="H41" s="240"/>
      <c r="I41" s="62">
        <f>'FY14 chem site costs'!E39</f>
        <v>32000</v>
      </c>
      <c r="J41" s="62">
        <f>'FY14 chem site costs'!F39</f>
        <v>0</v>
      </c>
      <c r="K41" s="62">
        <f>'FY14 chem site costs'!G39</f>
        <v>0</v>
      </c>
      <c r="L41" s="62">
        <f>'FY14 chem site costs'!H39</f>
        <v>0</v>
      </c>
      <c r="M41" s="62">
        <f>'FY14 chem site costs'!I39</f>
        <v>0</v>
      </c>
      <c r="N41" s="62">
        <f>'FY14 chem site costs'!J39</f>
        <v>0</v>
      </c>
      <c r="O41" s="62">
        <v>0</v>
      </c>
      <c r="P41" s="62">
        <v>0</v>
      </c>
      <c r="Q41" s="63"/>
      <c r="R41" s="63"/>
      <c r="S41" s="63"/>
    </row>
    <row r="42" spans="1:24" s="38" customFormat="1" ht="12" customHeight="1" x14ac:dyDescent="0.2">
      <c r="A42" s="9" t="s">
        <v>322</v>
      </c>
      <c r="B42" s="8" t="s">
        <v>323</v>
      </c>
      <c r="C42" s="8" t="s">
        <v>324</v>
      </c>
      <c r="D42" s="9" t="s">
        <v>368</v>
      </c>
      <c r="E42" s="58" t="s">
        <v>500</v>
      </c>
      <c r="F42" s="242"/>
      <c r="G42" s="242">
        <v>90306.4</v>
      </c>
      <c r="H42" s="242"/>
      <c r="I42" s="59">
        <f>'FY14 chem site costs'!E40</f>
        <v>0</v>
      </c>
      <c r="J42" s="59">
        <f>'FY14 chem site costs'!F40</f>
        <v>57000</v>
      </c>
      <c r="K42" s="59">
        <f>'FY14 chem site costs'!G40</f>
        <v>0</v>
      </c>
      <c r="L42" s="59">
        <f>'FY14 chem site costs'!H40</f>
        <v>0</v>
      </c>
      <c r="M42" s="59">
        <f>'FY14 chem site costs'!I40</f>
        <v>13500</v>
      </c>
      <c r="N42" s="59">
        <f>'FY14 chem site costs'!J40</f>
        <v>0</v>
      </c>
      <c r="O42" s="59">
        <v>0</v>
      </c>
      <c r="P42" s="113">
        <v>0</v>
      </c>
      <c r="Q42" s="60"/>
      <c r="R42" s="60"/>
      <c r="S42" s="60"/>
    </row>
    <row r="43" spans="1:24" s="38" customFormat="1" ht="12" customHeight="1" x14ac:dyDescent="0.2">
      <c r="A43" s="9" t="s">
        <v>322</v>
      </c>
      <c r="B43" s="8" t="s">
        <v>325</v>
      </c>
      <c r="C43" s="8" t="s">
        <v>326</v>
      </c>
      <c r="D43" s="9" t="s">
        <v>368</v>
      </c>
      <c r="E43" s="58" t="s">
        <v>500</v>
      </c>
      <c r="F43" s="243"/>
      <c r="G43" s="243"/>
      <c r="H43" s="243"/>
      <c r="I43" s="59">
        <f>'FY14 chem site costs'!E41</f>
        <v>0</v>
      </c>
      <c r="J43" s="59">
        <f>'FY14 chem site costs'!F41</f>
        <v>57500</v>
      </c>
      <c r="K43" s="59">
        <f>'FY14 chem site costs'!G41</f>
        <v>0</v>
      </c>
      <c r="L43" s="59">
        <f>'FY14 chem site costs'!H41</f>
        <v>0</v>
      </c>
      <c r="M43" s="59">
        <f>'FY14 chem site costs'!I41</f>
        <v>0</v>
      </c>
      <c r="N43" s="59">
        <f>'FY14 chem site costs'!J41</f>
        <v>0</v>
      </c>
      <c r="O43" s="59">
        <v>0</v>
      </c>
      <c r="P43" s="113">
        <v>0</v>
      </c>
      <c r="Q43" s="60"/>
      <c r="R43" s="60"/>
      <c r="S43" s="60"/>
    </row>
    <row r="44" spans="1:24" s="38" customFormat="1" ht="12" customHeight="1" x14ac:dyDescent="0.2">
      <c r="A44" s="9" t="s">
        <v>322</v>
      </c>
      <c r="B44" s="8" t="s">
        <v>327</v>
      </c>
      <c r="C44" s="8" t="s">
        <v>328</v>
      </c>
      <c r="D44" s="9" t="s">
        <v>368</v>
      </c>
      <c r="E44" s="58" t="s">
        <v>500</v>
      </c>
      <c r="F44" s="243"/>
      <c r="G44" s="243"/>
      <c r="H44" s="243"/>
      <c r="I44" s="59">
        <f>'FY14 chem site costs'!E42</f>
        <v>0</v>
      </c>
      <c r="J44" s="59">
        <f>'FY14 chem site costs'!F42</f>
        <v>47000</v>
      </c>
      <c r="K44" s="59">
        <f>'FY14 chem site costs'!G42</f>
        <v>0</v>
      </c>
      <c r="L44" s="59">
        <f>'FY14 chem site costs'!H42</f>
        <v>0</v>
      </c>
      <c r="M44" s="59">
        <f>'FY14 chem site costs'!I42</f>
        <v>0</v>
      </c>
      <c r="N44" s="59">
        <f>'FY14 chem site costs'!J42</f>
        <v>0</v>
      </c>
      <c r="O44" s="59">
        <v>0</v>
      </c>
      <c r="P44" s="113">
        <v>0</v>
      </c>
      <c r="Q44" s="60"/>
      <c r="R44" s="60"/>
      <c r="S44" s="60"/>
    </row>
    <row r="45" spans="1:24" s="38" customFormat="1" ht="12" customHeight="1" x14ac:dyDescent="0.2">
      <c r="A45" s="9" t="s">
        <v>322</v>
      </c>
      <c r="B45" s="8" t="s">
        <v>329</v>
      </c>
      <c r="C45" s="8" t="s">
        <v>330</v>
      </c>
      <c r="D45" s="9" t="s">
        <v>368</v>
      </c>
      <c r="E45" s="58" t="s">
        <v>500</v>
      </c>
      <c r="F45" s="244"/>
      <c r="G45" s="244"/>
      <c r="H45" s="244"/>
      <c r="I45" s="59">
        <f>'FY14 chem site costs'!E43</f>
        <v>0</v>
      </c>
      <c r="J45" s="59">
        <f>'FY14 chem site costs'!F43</f>
        <v>48000</v>
      </c>
      <c r="K45" s="59">
        <f>'FY14 chem site costs'!G43</f>
        <v>0</v>
      </c>
      <c r="L45" s="59">
        <f>'FY14 chem site costs'!H43</f>
        <v>0</v>
      </c>
      <c r="M45" s="59">
        <f>'FY14 chem site costs'!I43</f>
        <v>13500</v>
      </c>
      <c r="N45" s="59">
        <f>'FY14 chem site costs'!J43</f>
        <v>0</v>
      </c>
      <c r="O45" s="59">
        <v>0</v>
      </c>
      <c r="P45" s="113">
        <v>0</v>
      </c>
      <c r="Q45" s="60"/>
      <c r="R45" s="60"/>
      <c r="S45" s="60"/>
    </row>
    <row r="46" spans="1:24" s="37" customFormat="1" ht="12" customHeight="1" x14ac:dyDescent="0.2">
      <c r="A46" s="10" t="s">
        <v>287</v>
      </c>
      <c r="B46" s="11" t="s">
        <v>125</v>
      </c>
      <c r="C46" s="11" t="s">
        <v>126</v>
      </c>
      <c r="D46" s="153" t="s">
        <v>387</v>
      </c>
      <c r="E46" s="61" t="s">
        <v>384</v>
      </c>
      <c r="F46" s="239">
        <v>4122.72</v>
      </c>
      <c r="G46" s="239">
        <v>140910.32</v>
      </c>
      <c r="H46" s="239"/>
      <c r="I46" s="62">
        <f>'FY14 chem site costs'!E44</f>
        <v>18000</v>
      </c>
      <c r="J46" s="62">
        <f>'FY14 chem site costs'!F44</f>
        <v>0</v>
      </c>
      <c r="K46" s="62">
        <f>'FY14 chem site costs'!G44</f>
        <v>0</v>
      </c>
      <c r="L46" s="62">
        <f>'FY14 chem site costs'!H44</f>
        <v>0</v>
      </c>
      <c r="M46" s="62">
        <f>'FY14 chem site costs'!I45</f>
        <v>0</v>
      </c>
      <c r="N46" s="62">
        <f>'FY14 chem site costs'!J45</f>
        <v>0</v>
      </c>
      <c r="O46" s="62">
        <f>'FY14 Eco site costs'!O18</f>
        <v>17707.823629558465</v>
      </c>
      <c r="P46" s="112">
        <v>2999.19</v>
      </c>
      <c r="Q46" s="63"/>
      <c r="R46" s="63"/>
      <c r="S46" s="63"/>
    </row>
    <row r="47" spans="1:24" s="37" customFormat="1" ht="12" customHeight="1" x14ac:dyDescent="0.2">
      <c r="A47" s="10" t="s">
        <v>287</v>
      </c>
      <c r="B47" s="11" t="s">
        <v>402</v>
      </c>
      <c r="C47" s="11" t="s">
        <v>403</v>
      </c>
      <c r="D47" s="153" t="s">
        <v>368</v>
      </c>
      <c r="E47" s="61" t="s">
        <v>500</v>
      </c>
      <c r="F47" s="241"/>
      <c r="G47" s="241"/>
      <c r="H47" s="241"/>
      <c r="I47" s="62">
        <f>'FY14 chem site costs'!E45</f>
        <v>0</v>
      </c>
      <c r="J47" s="62">
        <f>'FY14 chem site costs'!F45</f>
        <v>71000</v>
      </c>
      <c r="K47" s="62">
        <f>'FY14 chem site costs'!G45</f>
        <v>0</v>
      </c>
      <c r="L47" s="62">
        <f>'FY14 chem site costs'!H46</f>
        <v>0</v>
      </c>
      <c r="M47" s="62">
        <f>'FY14 chem site costs'!I45</f>
        <v>0</v>
      </c>
      <c r="N47" s="62">
        <f>'FY14 chem site costs'!J46</f>
        <v>0</v>
      </c>
      <c r="O47" s="62">
        <v>0</v>
      </c>
      <c r="P47" s="62">
        <v>0</v>
      </c>
      <c r="Q47" s="63"/>
      <c r="R47" s="63"/>
      <c r="S47" s="63"/>
    </row>
    <row r="48" spans="1:24" s="37" customFormat="1" ht="12" customHeight="1" x14ac:dyDescent="0.2">
      <c r="A48" s="10" t="s">
        <v>287</v>
      </c>
      <c r="B48" s="11" t="s">
        <v>331</v>
      </c>
      <c r="C48" s="11" t="s">
        <v>332</v>
      </c>
      <c r="D48" s="153" t="s">
        <v>368</v>
      </c>
      <c r="E48" s="61" t="s">
        <v>500</v>
      </c>
      <c r="F48" s="241"/>
      <c r="G48" s="241"/>
      <c r="H48" s="241"/>
      <c r="I48" s="62">
        <f>'FY14 chem site costs'!E46</f>
        <v>0</v>
      </c>
      <c r="J48" s="62">
        <f>'FY14 chem site costs'!F46</f>
        <v>68000</v>
      </c>
      <c r="K48" s="62">
        <f>'FY14 chem site costs'!G46</f>
        <v>0</v>
      </c>
      <c r="L48" s="62">
        <f>'FY14 chem site costs'!H47</f>
        <v>0</v>
      </c>
      <c r="M48" s="62">
        <f>'FY14 chem site costs'!I46</f>
        <v>0</v>
      </c>
      <c r="N48" s="62">
        <f>'FY14 chem site costs'!J47</f>
        <v>0</v>
      </c>
      <c r="O48" s="62">
        <v>0</v>
      </c>
      <c r="P48" s="62">
        <v>0</v>
      </c>
      <c r="Q48" s="63"/>
      <c r="R48" s="63"/>
      <c r="S48" s="63"/>
    </row>
    <row r="49" spans="1:19" s="37" customFormat="1" ht="12" customHeight="1" x14ac:dyDescent="0.2">
      <c r="A49" s="10" t="s">
        <v>287</v>
      </c>
      <c r="B49" s="11" t="s">
        <v>333</v>
      </c>
      <c r="C49" s="11" t="s">
        <v>334</v>
      </c>
      <c r="D49" s="153" t="s">
        <v>368</v>
      </c>
      <c r="E49" s="61" t="s">
        <v>501</v>
      </c>
      <c r="F49" s="241"/>
      <c r="G49" s="241"/>
      <c r="H49" s="241"/>
      <c r="I49" s="62">
        <f>'FY14 chem site costs'!E47</f>
        <v>0</v>
      </c>
      <c r="J49" s="62">
        <f>'FY14 chem site costs'!F47</f>
        <v>68000</v>
      </c>
      <c r="K49" s="62">
        <f>'FY14 chem site costs'!G47</f>
        <v>0</v>
      </c>
      <c r="L49" s="62">
        <f>'FY14 chem site costs'!H48</f>
        <v>0</v>
      </c>
      <c r="M49" s="62">
        <f>'FY14 chem site costs'!I47</f>
        <v>0</v>
      </c>
      <c r="N49" s="62">
        <f>'FY14 chem site costs'!J48</f>
        <v>0</v>
      </c>
      <c r="O49" s="62">
        <v>0</v>
      </c>
      <c r="P49" s="62">
        <v>0</v>
      </c>
      <c r="Q49" s="63"/>
      <c r="R49" s="63"/>
      <c r="S49" s="63"/>
    </row>
    <row r="50" spans="1:19" s="37" customFormat="1" ht="12" customHeight="1" x14ac:dyDescent="0.2">
      <c r="A50" s="10" t="s">
        <v>287</v>
      </c>
      <c r="B50" s="11" t="s">
        <v>335</v>
      </c>
      <c r="C50" s="11" t="s">
        <v>336</v>
      </c>
      <c r="D50" s="153" t="s">
        <v>368</v>
      </c>
      <c r="E50" s="61" t="s">
        <v>500</v>
      </c>
      <c r="F50" s="241"/>
      <c r="G50" s="241"/>
      <c r="H50" s="241"/>
      <c r="I50" s="62">
        <f>'FY14 chem site costs'!E48</f>
        <v>0</v>
      </c>
      <c r="J50" s="62">
        <f>'FY14 chem site costs'!F48</f>
        <v>68000</v>
      </c>
      <c r="K50" s="62">
        <f>'FY14 chem site costs'!G48</f>
        <v>0</v>
      </c>
      <c r="L50" s="62">
        <f>'FY14 chem site costs'!H49</f>
        <v>0</v>
      </c>
      <c r="M50" s="62">
        <f>'FY14 chem site costs'!I48</f>
        <v>0</v>
      </c>
      <c r="N50" s="62">
        <f>'FY14 chem site costs'!J49</f>
        <v>0</v>
      </c>
      <c r="O50" s="62">
        <v>0</v>
      </c>
      <c r="P50" s="62">
        <v>0</v>
      </c>
      <c r="Q50" s="63"/>
      <c r="R50" s="63"/>
      <c r="S50" s="63"/>
    </row>
    <row r="51" spans="1:19" s="37" customFormat="1" ht="12" customHeight="1" x14ac:dyDescent="0.2">
      <c r="A51" s="10" t="s">
        <v>287</v>
      </c>
      <c r="B51" s="11" t="s">
        <v>337</v>
      </c>
      <c r="C51" s="11" t="s">
        <v>338</v>
      </c>
      <c r="D51" s="153" t="s">
        <v>368</v>
      </c>
      <c r="E51" s="61" t="s">
        <v>500</v>
      </c>
      <c r="F51" s="241"/>
      <c r="G51" s="241"/>
      <c r="H51" s="241"/>
      <c r="I51" s="62">
        <f>'FY14 chem site costs'!E49</f>
        <v>0</v>
      </c>
      <c r="J51" s="62">
        <f>'FY14 chem site costs'!F49</f>
        <v>58500</v>
      </c>
      <c r="K51" s="62">
        <f>'FY14 chem site costs'!G49</f>
        <v>0</v>
      </c>
      <c r="L51" s="62">
        <f>'FY14 chem site costs'!H50</f>
        <v>0</v>
      </c>
      <c r="M51" s="62">
        <f>'FY14 chem site costs'!I49</f>
        <v>0</v>
      </c>
      <c r="N51" s="62">
        <f>'FY14 chem site costs'!J50</f>
        <v>0</v>
      </c>
      <c r="O51" s="62">
        <v>0</v>
      </c>
      <c r="P51" s="62">
        <v>0</v>
      </c>
      <c r="Q51" s="63"/>
      <c r="R51" s="63"/>
      <c r="S51" s="63"/>
    </row>
    <row r="52" spans="1:19" s="37" customFormat="1" ht="12" customHeight="1" x14ac:dyDescent="0.2">
      <c r="A52" s="10" t="s">
        <v>287</v>
      </c>
      <c r="B52" s="11" t="s">
        <v>339</v>
      </c>
      <c r="C52" s="11" t="s">
        <v>340</v>
      </c>
      <c r="D52" s="153" t="s">
        <v>368</v>
      </c>
      <c r="E52" s="61" t="s">
        <v>501</v>
      </c>
      <c r="F52" s="240"/>
      <c r="G52" s="240"/>
      <c r="H52" s="240"/>
      <c r="I52" s="62">
        <f>'FY14 chem site costs'!E50</f>
        <v>0</v>
      </c>
      <c r="J52" s="62">
        <f>'FY14 chem site costs'!F50</f>
        <v>70500</v>
      </c>
      <c r="K52" s="62">
        <f>'FY14 chem site costs'!G50</f>
        <v>0</v>
      </c>
      <c r="L52" s="62">
        <f>'FY14 chem site costs'!H51</f>
        <v>0</v>
      </c>
      <c r="M52" s="62">
        <f>'FY14 chem site costs'!I50</f>
        <v>0</v>
      </c>
      <c r="N52" s="62">
        <f>'FY14 chem site costs'!J51</f>
        <v>0</v>
      </c>
      <c r="O52" s="62">
        <v>0</v>
      </c>
      <c r="P52" s="62">
        <v>0</v>
      </c>
      <c r="Q52" s="63"/>
      <c r="R52" s="63"/>
      <c r="S52" s="63"/>
    </row>
    <row r="53" spans="1:19" s="38" customFormat="1" ht="12" customHeight="1" x14ac:dyDescent="0.2">
      <c r="A53" s="9" t="s">
        <v>273</v>
      </c>
      <c r="B53" s="8" t="s">
        <v>341</v>
      </c>
      <c r="C53" s="8" t="s">
        <v>342</v>
      </c>
      <c r="D53" s="9" t="s">
        <v>368</v>
      </c>
      <c r="E53" s="58" t="s">
        <v>501</v>
      </c>
      <c r="F53" s="242">
        <v>69059.38</v>
      </c>
      <c r="G53" s="242">
        <v>22576.6</v>
      </c>
      <c r="H53" s="242"/>
      <c r="I53" s="59">
        <f>'FY14 chem site costs'!E51</f>
        <v>0</v>
      </c>
      <c r="J53" s="59">
        <f>'FY14 chem site costs'!F51</f>
        <v>12000</v>
      </c>
      <c r="K53" s="59">
        <f>'FY14 chem site costs'!G51</f>
        <v>0</v>
      </c>
      <c r="L53" s="59">
        <f>'FY14 chem site costs'!H51</f>
        <v>0</v>
      </c>
      <c r="M53" s="59">
        <f>'FY14 chem site costs'!I51</f>
        <v>0</v>
      </c>
      <c r="N53" s="59">
        <f>'FY14 chem site costs'!J51</f>
        <v>0</v>
      </c>
      <c r="O53" s="59">
        <v>0</v>
      </c>
      <c r="P53" s="113">
        <v>0</v>
      </c>
      <c r="Q53" s="60"/>
      <c r="R53" s="60"/>
      <c r="S53" s="60"/>
    </row>
    <row r="54" spans="1:19" s="38" customFormat="1" ht="12" customHeight="1" x14ac:dyDescent="0.2">
      <c r="A54" s="9" t="s">
        <v>273</v>
      </c>
      <c r="B54" s="8" t="s">
        <v>55</v>
      </c>
      <c r="C54" s="8" t="s">
        <v>56</v>
      </c>
      <c r="D54" s="9" t="s">
        <v>387</v>
      </c>
      <c r="E54" s="58" t="s">
        <v>384</v>
      </c>
      <c r="F54" s="243"/>
      <c r="G54" s="243"/>
      <c r="H54" s="243"/>
      <c r="I54" s="59">
        <f>'FY14 chem site costs'!E52</f>
        <v>20000</v>
      </c>
      <c r="J54" s="59">
        <f>'FY14 chem site costs'!F52</f>
        <v>0</v>
      </c>
      <c r="K54" s="59">
        <f>'FY14 chem site costs'!G52</f>
        <v>0</v>
      </c>
      <c r="L54" s="59">
        <f>'FY14 chem site costs'!H52</f>
        <v>15300</v>
      </c>
      <c r="M54" s="59">
        <f>'FY14 chem site costs'!I52</f>
        <v>0</v>
      </c>
      <c r="N54" s="59">
        <f>'FY14 chem site costs'!J52</f>
        <v>0</v>
      </c>
      <c r="O54" s="59">
        <f>'FY14 Eco site costs'!O19</f>
        <v>20753.606507153007</v>
      </c>
      <c r="P54" s="59">
        <v>2999.19</v>
      </c>
      <c r="Q54" s="60"/>
      <c r="R54" s="60"/>
      <c r="S54" s="60"/>
    </row>
    <row r="55" spans="1:19" s="38" customFormat="1" ht="12" customHeight="1" x14ac:dyDescent="0.2">
      <c r="A55" s="9" t="s">
        <v>273</v>
      </c>
      <c r="B55" s="8" t="s">
        <v>57</v>
      </c>
      <c r="C55" s="8" t="s">
        <v>58</v>
      </c>
      <c r="D55" s="9" t="s">
        <v>387</v>
      </c>
      <c r="E55" s="58" t="s">
        <v>501</v>
      </c>
      <c r="F55" s="243"/>
      <c r="G55" s="243"/>
      <c r="H55" s="243"/>
      <c r="I55" s="59">
        <f>'FY14 chem site costs'!E53</f>
        <v>83000</v>
      </c>
      <c r="J55" s="59">
        <f>'FY14 chem site costs'!F53</f>
        <v>0</v>
      </c>
      <c r="K55" s="59">
        <f>'FY14 chem site costs'!G53</f>
        <v>0</v>
      </c>
      <c r="L55" s="59">
        <f>'FY14 chem site costs'!H53</f>
        <v>0</v>
      </c>
      <c r="M55" s="59">
        <f>'FY14 chem site costs'!I53</f>
        <v>0</v>
      </c>
      <c r="N55" s="59">
        <f>'FY14 chem site costs'!J53</f>
        <v>0</v>
      </c>
      <c r="O55" s="59">
        <v>0</v>
      </c>
      <c r="P55" s="113">
        <v>0</v>
      </c>
      <c r="Q55" s="60"/>
      <c r="R55" s="60"/>
      <c r="S55" s="60"/>
    </row>
    <row r="56" spans="1:19" s="38" customFormat="1" ht="12" customHeight="1" x14ac:dyDescent="0.2">
      <c r="A56" s="9" t="s">
        <v>273</v>
      </c>
      <c r="B56" s="8" t="s">
        <v>59</v>
      </c>
      <c r="C56" s="8" t="s">
        <v>60</v>
      </c>
      <c r="D56" s="9" t="s">
        <v>387</v>
      </c>
      <c r="E56" s="58" t="s">
        <v>31</v>
      </c>
      <c r="F56" s="244"/>
      <c r="G56" s="244"/>
      <c r="H56" s="244"/>
      <c r="I56" s="59">
        <f>'FY14 chem site costs'!E54</f>
        <v>90500</v>
      </c>
      <c r="J56" s="59">
        <f>'FY14 chem site costs'!F54</f>
        <v>0</v>
      </c>
      <c r="K56" s="59">
        <f>'FY14 chem site costs'!G54</f>
        <v>0</v>
      </c>
      <c r="L56" s="59">
        <f>'FY14 chem site costs'!H54</f>
        <v>0</v>
      </c>
      <c r="M56" s="59">
        <f>'FY14 chem site costs'!I54</f>
        <v>0</v>
      </c>
      <c r="N56" s="59">
        <f>'FY14 chem site costs'!J54</f>
        <v>0</v>
      </c>
      <c r="O56" s="59">
        <f>'FY14 Eco site costs'!O20</f>
        <v>15316.411571966473</v>
      </c>
      <c r="P56" s="59">
        <v>2999.19</v>
      </c>
      <c r="Q56" s="60"/>
      <c r="R56" s="60"/>
      <c r="S56" s="60"/>
    </row>
    <row r="57" spans="1:19" s="37" customFormat="1" ht="12" customHeight="1" x14ac:dyDescent="0.2">
      <c r="A57" s="10" t="s">
        <v>381</v>
      </c>
      <c r="B57" s="11" t="s">
        <v>97</v>
      </c>
      <c r="C57" s="11" t="s">
        <v>98</v>
      </c>
      <c r="D57" s="153" t="s">
        <v>387</v>
      </c>
      <c r="E57" s="61" t="s">
        <v>31</v>
      </c>
      <c r="F57" s="208">
        <v>36909.339999999997</v>
      </c>
      <c r="G57" s="207"/>
      <c r="H57" s="187"/>
      <c r="I57" s="62">
        <f>'FY14 chem site costs'!E55</f>
        <v>83500</v>
      </c>
      <c r="J57" s="62">
        <f>'FY14 chem site costs'!F55</f>
        <v>0</v>
      </c>
      <c r="K57" s="62">
        <f>'FY14 chem site costs'!G55</f>
        <v>0</v>
      </c>
      <c r="L57" s="62">
        <f>'FY14 chem site costs'!H55</f>
        <v>16000</v>
      </c>
      <c r="M57" s="62">
        <f>'FY14 chem site costs'!I56</f>
        <v>0</v>
      </c>
      <c r="N57" s="62">
        <f>'FY14 chem site costs'!J56</f>
        <v>0</v>
      </c>
      <c r="O57" s="62">
        <f>'FY14 Eco site costs'!O29</f>
        <v>21633.529099848482</v>
      </c>
      <c r="P57" s="112">
        <v>2999.19</v>
      </c>
      <c r="Q57" s="63" t="s">
        <v>505</v>
      </c>
      <c r="R57" s="63"/>
      <c r="S57" s="63"/>
    </row>
    <row r="58" spans="1:19" s="38" customFormat="1" ht="12" customHeight="1" x14ac:dyDescent="0.2">
      <c r="A58" s="9" t="s">
        <v>282</v>
      </c>
      <c r="B58" s="8" t="s">
        <v>172</v>
      </c>
      <c r="C58" s="8" t="s">
        <v>173</v>
      </c>
      <c r="D58" s="9" t="s">
        <v>387</v>
      </c>
      <c r="E58" s="58" t="s">
        <v>500</v>
      </c>
      <c r="F58" s="242">
        <v>58712.22</v>
      </c>
      <c r="G58" s="247"/>
      <c r="H58" s="242"/>
      <c r="I58" s="59">
        <f>'FY14 chem site costs'!E56</f>
        <v>44000</v>
      </c>
      <c r="J58" s="59">
        <f>'FY14 chem site costs'!F56</f>
        <v>0</v>
      </c>
      <c r="K58" s="59">
        <f>'FY14 chem site costs'!G56</f>
        <v>0</v>
      </c>
      <c r="L58" s="59">
        <f>'FY14 chem site costs'!H56</f>
        <v>4000</v>
      </c>
      <c r="M58" s="59">
        <f>'FY14 chem site costs'!I56</f>
        <v>0</v>
      </c>
      <c r="N58" s="59">
        <f>'FY14 chem site costs'!J56</f>
        <v>0</v>
      </c>
      <c r="O58" s="59">
        <v>0</v>
      </c>
      <c r="P58" s="59">
        <v>0</v>
      </c>
      <c r="Q58" s="60"/>
      <c r="R58" s="60"/>
      <c r="S58" s="60"/>
    </row>
    <row r="59" spans="1:19" s="38" customFormat="1" ht="12" customHeight="1" x14ac:dyDescent="0.2">
      <c r="A59" s="9" t="s">
        <v>282</v>
      </c>
      <c r="B59" s="8" t="s">
        <v>484</v>
      </c>
      <c r="C59" s="8" t="s">
        <v>485</v>
      </c>
      <c r="D59" s="9" t="s">
        <v>387</v>
      </c>
      <c r="E59" s="58" t="s">
        <v>31</v>
      </c>
      <c r="F59" s="244"/>
      <c r="G59" s="248"/>
      <c r="H59" s="244"/>
      <c r="I59" s="59">
        <f>'FY14 chem site costs'!E57</f>
        <v>75000</v>
      </c>
      <c r="J59" s="59">
        <f>'FY14 chem site costs'!F57</f>
        <v>0</v>
      </c>
      <c r="K59" s="59">
        <f>'FY14 chem site costs'!G57</f>
        <v>0</v>
      </c>
      <c r="L59" s="59">
        <f>'FY14 chem site costs'!H57</f>
        <v>10200</v>
      </c>
      <c r="M59" s="59">
        <f>'FY14 chem site costs'!I57</f>
        <v>0</v>
      </c>
      <c r="N59" s="59">
        <f>'FY14 chem site costs'!J57</f>
        <v>0</v>
      </c>
      <c r="O59" s="59">
        <f>'FY14 Eco site costs'!O21</f>
        <v>12326.177776287426</v>
      </c>
      <c r="P59" s="59">
        <v>2999.19</v>
      </c>
      <c r="Q59" s="60"/>
      <c r="R59" s="60"/>
      <c r="S59" s="60"/>
    </row>
    <row r="60" spans="1:19" s="37" customFormat="1" ht="12" customHeight="1" x14ac:dyDescent="0.2">
      <c r="A60" s="10" t="s">
        <v>351</v>
      </c>
      <c r="B60" s="11" t="s">
        <v>345</v>
      </c>
      <c r="C60" s="11" t="s">
        <v>346</v>
      </c>
      <c r="D60" s="10" t="s">
        <v>368</v>
      </c>
      <c r="E60" s="61" t="s">
        <v>500</v>
      </c>
      <c r="F60" s="239"/>
      <c r="G60" s="239">
        <v>67729.8</v>
      </c>
      <c r="H60" s="239"/>
      <c r="I60" s="62">
        <f>'FY14 chem site costs'!E58</f>
        <v>0</v>
      </c>
      <c r="J60" s="62">
        <f>'FY14 chem site costs'!F58</f>
        <v>89500</v>
      </c>
      <c r="K60" s="62">
        <f>'FY14 chem site costs'!G58</f>
        <v>0</v>
      </c>
      <c r="L60" s="62">
        <f>'FY14 chem site costs'!H58</f>
        <v>0</v>
      </c>
      <c r="M60" s="62">
        <f>'FY14 chem site costs'!I58</f>
        <v>0</v>
      </c>
      <c r="N60" s="62">
        <f>'FY14 chem site costs'!J58</f>
        <v>0</v>
      </c>
      <c r="O60" s="62">
        <v>0</v>
      </c>
      <c r="P60" s="62">
        <v>0</v>
      </c>
      <c r="Q60" s="63"/>
      <c r="R60" s="63"/>
      <c r="S60" s="63"/>
    </row>
    <row r="61" spans="1:19" s="37" customFormat="1" ht="12" customHeight="1" x14ac:dyDescent="0.2">
      <c r="A61" s="10" t="s">
        <v>351</v>
      </c>
      <c r="B61" s="11" t="s">
        <v>347</v>
      </c>
      <c r="C61" s="11" t="s">
        <v>348</v>
      </c>
      <c r="D61" s="10" t="s">
        <v>368</v>
      </c>
      <c r="E61" s="61" t="s">
        <v>500</v>
      </c>
      <c r="F61" s="241"/>
      <c r="G61" s="241"/>
      <c r="H61" s="241"/>
      <c r="I61" s="62">
        <f>'FY14 chem site costs'!E59</f>
        <v>0</v>
      </c>
      <c r="J61" s="62">
        <f>'FY14 chem site costs'!F59</f>
        <v>17500</v>
      </c>
      <c r="K61" s="62">
        <f>'FY14 chem site costs'!G59</f>
        <v>0</v>
      </c>
      <c r="L61" s="62">
        <f>'FY14 chem site costs'!H59</f>
        <v>0</v>
      </c>
      <c r="M61" s="62">
        <f>'FY14 chem site costs'!I59</f>
        <v>0</v>
      </c>
      <c r="N61" s="62">
        <f>'FY14 chem site costs'!J59</f>
        <v>0</v>
      </c>
      <c r="O61" s="62">
        <v>0</v>
      </c>
      <c r="P61" s="62">
        <v>0</v>
      </c>
      <c r="Q61" s="63"/>
      <c r="R61" s="63"/>
      <c r="S61" s="63"/>
    </row>
    <row r="62" spans="1:19" s="37" customFormat="1" ht="12" customHeight="1" x14ac:dyDescent="0.2">
      <c r="A62" s="10" t="s">
        <v>351</v>
      </c>
      <c r="B62" s="11" t="s">
        <v>349</v>
      </c>
      <c r="C62" s="11" t="s">
        <v>350</v>
      </c>
      <c r="D62" s="10" t="s">
        <v>368</v>
      </c>
      <c r="E62" s="61" t="s">
        <v>500</v>
      </c>
      <c r="F62" s="240"/>
      <c r="G62" s="240"/>
      <c r="H62" s="240"/>
      <c r="I62" s="62">
        <f>'FY14 chem site costs'!E60</f>
        <v>0</v>
      </c>
      <c r="J62" s="62">
        <f>'FY14 chem site costs'!F60</f>
        <v>50500</v>
      </c>
      <c r="K62" s="62">
        <f>'FY14 chem site costs'!G60</f>
        <v>0</v>
      </c>
      <c r="L62" s="62">
        <f>'FY14 chem site costs'!H60</f>
        <v>0</v>
      </c>
      <c r="M62" s="62">
        <f>'FY14 chem site costs'!I60</f>
        <v>0</v>
      </c>
      <c r="N62" s="62">
        <f>'FY14 chem site costs'!J60</f>
        <v>0</v>
      </c>
      <c r="O62" s="62">
        <v>0</v>
      </c>
      <c r="P62" s="62">
        <v>0</v>
      </c>
      <c r="Q62" s="63"/>
      <c r="R62" s="63"/>
      <c r="S62" s="63"/>
    </row>
    <row r="63" spans="1:19" s="38" customFormat="1" ht="12" customHeight="1" x14ac:dyDescent="0.2">
      <c r="A63" s="9" t="s">
        <v>288</v>
      </c>
      <c r="B63" s="8" t="s">
        <v>103</v>
      </c>
      <c r="C63" s="8" t="s">
        <v>104</v>
      </c>
      <c r="D63" s="9" t="s">
        <v>387</v>
      </c>
      <c r="E63" s="58" t="s">
        <v>386</v>
      </c>
      <c r="F63" s="242">
        <v>64936.66</v>
      </c>
      <c r="G63" s="242"/>
      <c r="H63" s="242">
        <v>22576.6</v>
      </c>
      <c r="I63" s="59">
        <f>'FY14 chem site costs'!E61</f>
        <v>100500</v>
      </c>
      <c r="J63" s="59">
        <f>'FY14 chem site costs'!F61</f>
        <v>0</v>
      </c>
      <c r="K63" s="59">
        <f>'FY14 chem site costs'!G61</f>
        <v>0</v>
      </c>
      <c r="L63" s="59">
        <f>'FY14 chem site costs'!H61</f>
        <v>0</v>
      </c>
      <c r="M63" s="59">
        <f>'FY14 chem site costs'!I61</f>
        <v>0</v>
      </c>
      <c r="N63" s="59">
        <f>'FY14 chem site costs'!J61</f>
        <v>0</v>
      </c>
      <c r="O63" s="113">
        <f>'FY14 Eco site costs'!O22</f>
        <v>16975.299679037518</v>
      </c>
      <c r="P63" s="59">
        <v>2999.19</v>
      </c>
      <c r="Q63" s="60"/>
      <c r="R63" s="60"/>
      <c r="S63" s="60"/>
    </row>
    <row r="64" spans="1:19" s="38" customFormat="1" ht="12" customHeight="1" x14ac:dyDescent="0.2">
      <c r="A64" s="9" t="s">
        <v>288</v>
      </c>
      <c r="B64" s="8" t="s">
        <v>105</v>
      </c>
      <c r="C64" s="8" t="s">
        <v>106</v>
      </c>
      <c r="D64" s="9" t="s">
        <v>387</v>
      </c>
      <c r="E64" s="58" t="s">
        <v>500</v>
      </c>
      <c r="F64" s="243"/>
      <c r="G64" s="243"/>
      <c r="H64" s="243"/>
      <c r="I64" s="59">
        <f>'FY14 chem site costs'!E62</f>
        <v>64000</v>
      </c>
      <c r="J64" s="59">
        <f>'FY14 chem site costs'!F62</f>
        <v>0</v>
      </c>
      <c r="K64" s="59">
        <f>'FY14 chem site costs'!G62</f>
        <v>0</v>
      </c>
      <c r="L64" s="59">
        <f>'FY14 chem site costs'!H62</f>
        <v>0</v>
      </c>
      <c r="M64" s="59">
        <f>'FY14 chem site costs'!I62</f>
        <v>0</v>
      </c>
      <c r="N64" s="59">
        <f>'FY14 chem site costs'!J62</f>
        <v>0</v>
      </c>
      <c r="O64" s="59">
        <v>0</v>
      </c>
      <c r="P64" s="59">
        <v>0</v>
      </c>
      <c r="Q64" s="60"/>
      <c r="R64" s="60"/>
      <c r="S64" s="60"/>
    </row>
    <row r="65" spans="1:19" s="38" customFormat="1" ht="12" customHeight="1" x14ac:dyDescent="0.2">
      <c r="A65" s="9" t="s">
        <v>288</v>
      </c>
      <c r="B65" s="8" t="s">
        <v>343</v>
      </c>
      <c r="C65" s="8" t="s">
        <v>344</v>
      </c>
      <c r="D65" s="9" t="s">
        <v>369</v>
      </c>
      <c r="E65" s="58" t="s">
        <v>500</v>
      </c>
      <c r="F65" s="244"/>
      <c r="G65" s="244"/>
      <c r="H65" s="244"/>
      <c r="I65" s="59">
        <f>'FY14 chem site costs'!E63</f>
        <v>0</v>
      </c>
      <c r="J65" s="59">
        <f>'FY14 chem site costs'!F63</f>
        <v>0</v>
      </c>
      <c r="K65" s="59">
        <f>'FY14 chem site costs'!G63</f>
        <v>54000</v>
      </c>
      <c r="L65" s="59">
        <f>'FY14 chem site costs'!H63</f>
        <v>0</v>
      </c>
      <c r="M65" s="59">
        <f>'FY14 chem site costs'!I63</f>
        <v>0</v>
      </c>
      <c r="N65" s="59">
        <f>'FY14 chem site costs'!J63</f>
        <v>3200</v>
      </c>
      <c r="O65" s="59">
        <v>0</v>
      </c>
      <c r="P65" s="59">
        <v>0</v>
      </c>
      <c r="Q65" s="60"/>
      <c r="R65" s="60"/>
      <c r="S65" s="60"/>
    </row>
    <row r="66" spans="1:19" s="37" customFormat="1" ht="12" customHeight="1" x14ac:dyDescent="0.2">
      <c r="A66" s="10" t="s">
        <v>275</v>
      </c>
      <c r="B66" s="11" t="s">
        <v>36</v>
      </c>
      <c r="C66" s="11" t="s">
        <v>37</v>
      </c>
      <c r="D66" s="10" t="s">
        <v>387</v>
      </c>
      <c r="E66" s="61" t="s">
        <v>31</v>
      </c>
      <c r="F66" s="239">
        <v>101846</v>
      </c>
      <c r="G66" s="245"/>
      <c r="H66" s="239"/>
      <c r="I66" s="62">
        <f>'FY14 chem site costs'!E64</f>
        <v>73000</v>
      </c>
      <c r="J66" s="62">
        <f>'FY14 chem site costs'!F64</f>
        <v>0</v>
      </c>
      <c r="K66" s="62">
        <f>'FY14 chem site costs'!G64</f>
        <v>0</v>
      </c>
      <c r="L66" s="62">
        <f>'FY14 chem site costs'!H64</f>
        <v>14700</v>
      </c>
      <c r="M66" s="62">
        <f>'FY14 chem site costs'!I64</f>
        <v>0</v>
      </c>
      <c r="N66" s="62">
        <f>'FY14 chem site costs'!J64</f>
        <v>0</v>
      </c>
      <c r="O66" s="62">
        <f>'FY14 Eco site costs'!O23</f>
        <v>10055.41760240077</v>
      </c>
      <c r="P66" s="112">
        <v>2999.19</v>
      </c>
      <c r="Q66" s="63"/>
      <c r="R66" s="63"/>
      <c r="S66" s="63"/>
    </row>
    <row r="67" spans="1:19" s="37" customFormat="1" ht="12" customHeight="1" x14ac:dyDescent="0.2">
      <c r="A67" s="10" t="s">
        <v>275</v>
      </c>
      <c r="B67" s="11" t="s">
        <v>38</v>
      </c>
      <c r="C67" s="11" t="s">
        <v>39</v>
      </c>
      <c r="D67" s="10" t="s">
        <v>387</v>
      </c>
      <c r="E67" s="61" t="s">
        <v>500</v>
      </c>
      <c r="F67" s="241"/>
      <c r="G67" s="249"/>
      <c r="H67" s="241"/>
      <c r="I67" s="62">
        <f>'FY14 chem site costs'!E65</f>
        <v>79000</v>
      </c>
      <c r="J67" s="62">
        <f>'FY14 chem site costs'!F65</f>
        <v>0</v>
      </c>
      <c r="K67" s="62">
        <f>'FY14 chem site costs'!G65</f>
        <v>0</v>
      </c>
      <c r="L67" s="62">
        <f>'FY14 chem site costs'!H65</f>
        <v>0</v>
      </c>
      <c r="M67" s="62">
        <f>'FY14 chem site costs'!I65</f>
        <v>0</v>
      </c>
      <c r="N67" s="62">
        <f>'FY14 chem site costs'!J65</f>
        <v>0</v>
      </c>
      <c r="O67" s="62">
        <v>0</v>
      </c>
      <c r="P67" s="62">
        <v>0</v>
      </c>
      <c r="Q67" s="63"/>
      <c r="R67" s="63"/>
      <c r="S67" s="63"/>
    </row>
    <row r="68" spans="1:19" s="37" customFormat="1" ht="12" customHeight="1" x14ac:dyDescent="0.2">
      <c r="A68" s="10" t="s">
        <v>275</v>
      </c>
      <c r="B68" s="11" t="s">
        <v>40</v>
      </c>
      <c r="C68" s="11" t="s">
        <v>41</v>
      </c>
      <c r="D68" s="10" t="s">
        <v>387</v>
      </c>
      <c r="E68" s="61" t="s">
        <v>386</v>
      </c>
      <c r="F68" s="240"/>
      <c r="G68" s="246"/>
      <c r="H68" s="240"/>
      <c r="I68" s="62">
        <f>'FY14 chem site costs'!E66</f>
        <v>79000</v>
      </c>
      <c r="J68" s="62">
        <f>'FY14 chem site costs'!F66</f>
        <v>0</v>
      </c>
      <c r="K68" s="62">
        <f>'FY14 chem site costs'!G66</f>
        <v>0</v>
      </c>
      <c r="L68" s="62">
        <f>'FY14 chem site costs'!H66</f>
        <v>0</v>
      </c>
      <c r="M68" s="62">
        <f>'FY14 chem site costs'!I66</f>
        <v>0</v>
      </c>
      <c r="N68" s="62">
        <f>'FY14 chem site costs'!J66</f>
        <v>0</v>
      </c>
      <c r="O68" s="62">
        <f>'FY14 Eco site costs'!O24</f>
        <v>15095.101896164806</v>
      </c>
      <c r="P68" s="112">
        <v>2999.19</v>
      </c>
      <c r="Q68" s="63"/>
      <c r="R68" s="63"/>
      <c r="S68" s="63"/>
    </row>
    <row r="69" spans="1:19" s="38" customFormat="1" ht="12" customHeight="1" x14ac:dyDescent="0.2">
      <c r="A69" s="9" t="s">
        <v>356</v>
      </c>
      <c r="B69" s="8" t="s">
        <v>357</v>
      </c>
      <c r="C69" s="8" t="s">
        <v>358</v>
      </c>
      <c r="D69" s="9" t="s">
        <v>379</v>
      </c>
      <c r="E69" s="58" t="s">
        <v>500</v>
      </c>
      <c r="F69" s="189">
        <v>22576.6</v>
      </c>
      <c r="G69" s="206"/>
      <c r="H69" s="188"/>
      <c r="I69" s="59">
        <f>'FY14 chem site costs'!E67</f>
        <v>21000</v>
      </c>
      <c r="J69" s="59">
        <f>'FY14 chem site costs'!F67</f>
        <v>0</v>
      </c>
      <c r="K69" s="59">
        <f>'FY14 chem site costs'!G67</f>
        <v>0</v>
      </c>
      <c r="L69" s="59">
        <f>'FY14 chem site costs'!H67</f>
        <v>0</v>
      </c>
      <c r="M69" s="59">
        <f>'FY14 chem site costs'!I67</f>
        <v>0</v>
      </c>
      <c r="N69" s="59">
        <f>'FY14 chem site costs'!J67</f>
        <v>0</v>
      </c>
      <c r="O69" s="59">
        <v>0</v>
      </c>
      <c r="P69" s="59">
        <v>0</v>
      </c>
      <c r="Q69" s="60"/>
      <c r="R69" s="60"/>
      <c r="S69" s="60"/>
    </row>
    <row r="70" spans="1:19" s="37" customFormat="1" ht="12" customHeight="1" x14ac:dyDescent="0.2">
      <c r="A70" s="10" t="s">
        <v>48</v>
      </c>
      <c r="B70" s="11" t="s">
        <v>165</v>
      </c>
      <c r="C70" s="11" t="s">
        <v>163</v>
      </c>
      <c r="D70" s="153" t="s">
        <v>387</v>
      </c>
      <c r="E70" s="61" t="s">
        <v>384</v>
      </c>
      <c r="F70" s="239">
        <v>91635.98</v>
      </c>
      <c r="G70" s="239"/>
      <c r="H70" s="239"/>
      <c r="I70" s="62">
        <f>'FY14 chem site costs'!E68</f>
        <v>26000</v>
      </c>
      <c r="J70" s="62">
        <f>'FY14 chem site costs'!F68</f>
        <v>0</v>
      </c>
      <c r="K70" s="62">
        <f>'FY14 chem site costs'!G68</f>
        <v>0</v>
      </c>
      <c r="L70" s="62">
        <f>'FY14 chem site costs'!H68</f>
        <v>0</v>
      </c>
      <c r="M70" s="62">
        <f>'FY14 chem site costs'!I68</f>
        <v>0</v>
      </c>
      <c r="N70" s="62">
        <f>'FY14 chem site costs'!J68</f>
        <v>0</v>
      </c>
      <c r="O70" s="62">
        <f>'FY14 Eco site costs'!O25</f>
        <v>25034.232606019992</v>
      </c>
      <c r="P70" s="112">
        <v>2999.19</v>
      </c>
      <c r="Q70" s="63"/>
      <c r="R70" s="63"/>
      <c r="S70" s="63"/>
    </row>
    <row r="71" spans="1:19" s="37" customFormat="1" ht="12" customHeight="1" x14ac:dyDescent="0.2">
      <c r="A71" s="10" t="s">
        <v>48</v>
      </c>
      <c r="B71" s="11" t="s">
        <v>44</v>
      </c>
      <c r="C71" s="11" t="s">
        <v>45</v>
      </c>
      <c r="D71" s="153" t="s">
        <v>387</v>
      </c>
      <c r="E71" s="61" t="s">
        <v>386</v>
      </c>
      <c r="F71" s="241"/>
      <c r="G71" s="241"/>
      <c r="H71" s="241"/>
      <c r="I71" s="62">
        <f>'FY14 chem site costs'!E69</f>
        <v>77000</v>
      </c>
      <c r="J71" s="62">
        <f>'FY14 chem site costs'!F69</f>
        <v>0</v>
      </c>
      <c r="K71" s="62">
        <f>'FY14 chem site costs'!G69</f>
        <v>0</v>
      </c>
      <c r="L71" s="62">
        <f>'FY14 chem site costs'!H69</f>
        <v>0</v>
      </c>
      <c r="M71" s="62">
        <f>'FY14 chem site costs'!I69</f>
        <v>0</v>
      </c>
      <c r="N71" s="62">
        <f>'FY14 chem site costs'!J69</f>
        <v>0</v>
      </c>
      <c r="O71" s="62">
        <f>'FY14 Eco site costs'!O26</f>
        <v>15194.510163682451</v>
      </c>
      <c r="P71" s="112">
        <v>2999.19</v>
      </c>
      <c r="Q71" s="63"/>
      <c r="R71" s="63"/>
      <c r="S71" s="63"/>
    </row>
    <row r="72" spans="1:19" s="37" customFormat="1" ht="12" customHeight="1" x14ac:dyDescent="0.2">
      <c r="A72" s="10" t="s">
        <v>48</v>
      </c>
      <c r="B72" s="11" t="s">
        <v>161</v>
      </c>
      <c r="C72" s="11" t="s">
        <v>162</v>
      </c>
      <c r="D72" s="153" t="s">
        <v>387</v>
      </c>
      <c r="E72" s="61" t="s">
        <v>500</v>
      </c>
      <c r="F72" s="241"/>
      <c r="G72" s="241"/>
      <c r="H72" s="241"/>
      <c r="I72" s="62">
        <f>'FY14 chem site costs'!E70</f>
        <v>68000</v>
      </c>
      <c r="J72" s="62">
        <f>'FY14 chem site costs'!F70</f>
        <v>0</v>
      </c>
      <c r="K72" s="62">
        <f>'FY14 chem site costs'!G70</f>
        <v>0</v>
      </c>
      <c r="L72" s="62">
        <f>'FY14 chem site costs'!H70</f>
        <v>0</v>
      </c>
      <c r="M72" s="62">
        <f>'FY14 chem site costs'!I70</f>
        <v>0</v>
      </c>
      <c r="N72" s="62">
        <f>'FY14 chem site costs'!J70</f>
        <v>0</v>
      </c>
      <c r="O72" s="62">
        <v>0</v>
      </c>
      <c r="P72" s="62">
        <v>0</v>
      </c>
      <c r="Q72" s="63"/>
      <c r="R72" s="63"/>
      <c r="S72" s="63"/>
    </row>
    <row r="73" spans="1:19" s="37" customFormat="1" ht="12" customHeight="1" x14ac:dyDescent="0.2">
      <c r="A73" s="10" t="s">
        <v>48</v>
      </c>
      <c r="B73" s="11" t="s">
        <v>46</v>
      </c>
      <c r="C73" s="11" t="s">
        <v>47</v>
      </c>
      <c r="D73" s="153" t="s">
        <v>387</v>
      </c>
      <c r="E73" s="61" t="s">
        <v>500</v>
      </c>
      <c r="F73" s="240"/>
      <c r="G73" s="240"/>
      <c r="H73" s="240"/>
      <c r="I73" s="62">
        <f>'FY14 chem site costs'!E71</f>
        <v>58000</v>
      </c>
      <c r="J73" s="62">
        <f>'FY14 chem site costs'!F71</f>
        <v>0</v>
      </c>
      <c r="K73" s="62">
        <f>'FY14 chem site costs'!G71</f>
        <v>0</v>
      </c>
      <c r="L73" s="62">
        <f>'FY14 chem site costs'!H71</f>
        <v>12100</v>
      </c>
      <c r="M73" s="62">
        <f>'FY14 chem site costs'!I71</f>
        <v>0</v>
      </c>
      <c r="N73" s="62">
        <f>'FY14 chem site costs'!J71</f>
        <v>0</v>
      </c>
      <c r="O73" s="62">
        <v>0</v>
      </c>
      <c r="P73" s="62">
        <v>0</v>
      </c>
      <c r="Q73" s="63"/>
      <c r="R73" s="63"/>
      <c r="S73" s="63"/>
    </row>
    <row r="74" spans="1:19" s="38" customFormat="1" ht="12" customHeight="1" x14ac:dyDescent="0.2">
      <c r="A74" s="9" t="s">
        <v>271</v>
      </c>
      <c r="B74" s="8" t="s">
        <v>130</v>
      </c>
      <c r="C74" s="8" t="s">
        <v>131</v>
      </c>
      <c r="D74" s="154" t="s">
        <v>387</v>
      </c>
      <c r="E74" s="58" t="s">
        <v>501</v>
      </c>
      <c r="F74" s="189">
        <v>22576.6</v>
      </c>
      <c r="G74" s="206"/>
      <c r="H74" s="190"/>
      <c r="I74" s="59">
        <f>'FY14 chem site costs'!E72</f>
        <v>63000</v>
      </c>
      <c r="J74" s="59">
        <f>'FY14 chem site costs'!F72</f>
        <v>0</v>
      </c>
      <c r="K74" s="59">
        <f>'FY14 chem site costs'!G72</f>
        <v>0</v>
      </c>
      <c r="L74" s="59">
        <f>'FY14 chem site costs'!H72</f>
        <v>0</v>
      </c>
      <c r="M74" s="59">
        <f>'FY14 chem site costs'!I72</f>
        <v>0</v>
      </c>
      <c r="N74" s="59">
        <f>'FY14 chem site costs'!J72</f>
        <v>0</v>
      </c>
      <c r="O74" s="59">
        <v>0</v>
      </c>
      <c r="P74" s="59">
        <v>0</v>
      </c>
      <c r="Q74" s="60"/>
      <c r="R74" s="60"/>
      <c r="S74" s="60"/>
    </row>
    <row r="75" spans="1:19" s="37" customFormat="1" ht="12" customHeight="1" x14ac:dyDescent="0.2">
      <c r="A75" s="10" t="s">
        <v>295</v>
      </c>
      <c r="B75" s="11" t="s">
        <v>168</v>
      </c>
      <c r="C75" s="11" t="s">
        <v>169</v>
      </c>
      <c r="D75" s="10" t="s">
        <v>387</v>
      </c>
      <c r="E75" s="61" t="s">
        <v>384</v>
      </c>
      <c r="F75" s="239">
        <v>26699.32</v>
      </c>
      <c r="G75" s="245"/>
      <c r="H75" s="239"/>
      <c r="I75" s="62">
        <f>'FY14 chem site costs'!E73</f>
        <v>33000</v>
      </c>
      <c r="J75" s="62">
        <f>'FY14 chem site costs'!F73</f>
        <v>0</v>
      </c>
      <c r="K75" s="62">
        <f>'FY14 chem site costs'!G73</f>
        <v>0</v>
      </c>
      <c r="L75" s="62">
        <f>'FY14 chem site costs'!H73</f>
        <v>0</v>
      </c>
      <c r="M75" s="62">
        <f>'FY14 chem site costs'!I73</f>
        <v>0</v>
      </c>
      <c r="N75" s="62">
        <f>'FY14 chem site costs'!J73</f>
        <v>0</v>
      </c>
      <c r="O75" s="112">
        <f>'FY14 Eco site costs'!O27</f>
        <v>22138.33186320306</v>
      </c>
      <c r="P75" s="112">
        <v>2999.19</v>
      </c>
      <c r="Q75" s="63"/>
      <c r="R75" s="63"/>
      <c r="S75" s="63"/>
    </row>
    <row r="76" spans="1:19" s="37" customFormat="1" ht="12" customHeight="1" x14ac:dyDescent="0.2">
      <c r="A76" s="10" t="s">
        <v>295</v>
      </c>
      <c r="B76" s="11" t="s">
        <v>112</v>
      </c>
      <c r="C76" s="11" t="s">
        <v>113</v>
      </c>
      <c r="D76" s="10" t="s">
        <v>387</v>
      </c>
      <c r="E76" s="61" t="s">
        <v>500</v>
      </c>
      <c r="F76" s="240"/>
      <c r="G76" s="246"/>
      <c r="H76" s="240"/>
      <c r="I76" s="62">
        <f>'FY14 chem site costs'!E74</f>
        <v>71500</v>
      </c>
      <c r="J76" s="62">
        <f>'FY14 chem site costs'!F74</f>
        <v>0</v>
      </c>
      <c r="K76" s="62">
        <f>'FY14 chem site costs'!G74</f>
        <v>0</v>
      </c>
      <c r="L76" s="62">
        <f>'FY14 chem site costs'!G74</f>
        <v>0</v>
      </c>
      <c r="M76" s="62">
        <f>'FY14 chem site costs'!H74</f>
        <v>0</v>
      </c>
      <c r="N76" s="62">
        <f>'FY14 chem site costs'!I74</f>
        <v>0</v>
      </c>
      <c r="O76" s="62">
        <v>0</v>
      </c>
      <c r="P76" s="62">
        <v>0</v>
      </c>
      <c r="Q76" s="63"/>
      <c r="R76" s="63"/>
      <c r="S76" s="63"/>
    </row>
    <row r="77" spans="1:19" s="38" customFormat="1" ht="12" customHeight="1" x14ac:dyDescent="0.2">
      <c r="A77" s="9" t="s">
        <v>352</v>
      </c>
      <c r="B77" s="8" t="s">
        <v>268</v>
      </c>
      <c r="C77" s="8" t="s">
        <v>269</v>
      </c>
      <c r="D77" s="9" t="s">
        <v>387</v>
      </c>
      <c r="E77" s="58" t="s">
        <v>500</v>
      </c>
      <c r="F77" s="189">
        <v>28027.32</v>
      </c>
      <c r="G77" s="206"/>
      <c r="H77" s="188"/>
      <c r="I77" s="59">
        <f>'FY14 chem site costs'!E75</f>
        <v>63500</v>
      </c>
      <c r="J77" s="59">
        <f>'FY14 chem site costs'!F75</f>
        <v>0</v>
      </c>
      <c r="K77" s="59">
        <f>'FY14 chem site costs'!G75</f>
        <v>0</v>
      </c>
      <c r="L77" s="59">
        <f>'FY14 chem site costs'!H75</f>
        <v>0</v>
      </c>
      <c r="M77" s="59">
        <f>'FY14 chem site costs'!I75</f>
        <v>0</v>
      </c>
      <c r="N77" s="59">
        <f>'FY14 chem site costs'!J75</f>
        <v>0</v>
      </c>
      <c r="O77" s="59">
        <v>0</v>
      </c>
      <c r="P77" s="59">
        <v>0</v>
      </c>
      <c r="Q77" s="60"/>
      <c r="R77" s="60"/>
      <c r="S77" s="60"/>
    </row>
    <row r="78" spans="1:19" s="37" customFormat="1" ht="12" customHeight="1" x14ac:dyDescent="0.2">
      <c r="A78" s="10" t="s">
        <v>272</v>
      </c>
      <c r="B78" s="11" t="s">
        <v>95</v>
      </c>
      <c r="C78" s="11" t="s">
        <v>96</v>
      </c>
      <c r="D78" s="10" t="s">
        <v>387</v>
      </c>
      <c r="E78" s="61" t="s">
        <v>386</v>
      </c>
      <c r="F78" s="239">
        <v>36909.339999999997</v>
      </c>
      <c r="G78" s="239">
        <v>22576.6</v>
      </c>
      <c r="H78" s="239">
        <v>22576.6</v>
      </c>
      <c r="I78" s="62">
        <f>'FY14 chem site costs'!E76</f>
        <v>112000</v>
      </c>
      <c r="J78" s="62">
        <f>'FY14 chem site costs'!F76</f>
        <v>0</v>
      </c>
      <c r="K78" s="62">
        <f>'FY14 chem site costs'!G76</f>
        <v>0</v>
      </c>
      <c r="L78" s="62">
        <f>'FY14 chem site costs'!H76</f>
        <v>15500</v>
      </c>
      <c r="M78" s="62">
        <f>'FY14 chem site costs'!I76</f>
        <v>0</v>
      </c>
      <c r="N78" s="62">
        <f>'FY14 chem site costs'!J76</f>
        <v>0</v>
      </c>
      <c r="O78" s="62">
        <f>'FY14 Eco site costs'!O28</f>
        <v>14548.692403569017</v>
      </c>
      <c r="P78" s="112">
        <v>2999.19</v>
      </c>
      <c r="Q78" s="63"/>
      <c r="R78" s="63"/>
      <c r="S78" s="63"/>
    </row>
    <row r="79" spans="1:19" s="37" customFormat="1" ht="12" customHeight="1" x14ac:dyDescent="0.2">
      <c r="A79" s="10" t="s">
        <v>272</v>
      </c>
      <c r="B79" s="11" t="s">
        <v>354</v>
      </c>
      <c r="C79" s="11" t="s">
        <v>355</v>
      </c>
      <c r="D79" s="10" t="s">
        <v>369</v>
      </c>
      <c r="E79" s="61" t="s">
        <v>501</v>
      </c>
      <c r="F79" s="241"/>
      <c r="G79" s="241"/>
      <c r="H79" s="241"/>
      <c r="I79" s="62">
        <f>'FY14 chem site costs'!E78</f>
        <v>0</v>
      </c>
      <c r="J79" s="62">
        <f>'FY14 chem site costs'!F78</f>
        <v>0</v>
      </c>
      <c r="K79" s="62">
        <f>'FY14 chem site costs'!G78</f>
        <v>66500</v>
      </c>
      <c r="L79" s="62">
        <f>'FY14 chem site costs'!H77</f>
        <v>0</v>
      </c>
      <c r="M79" s="62">
        <f>'FY14 chem site costs'!I77</f>
        <v>0</v>
      </c>
      <c r="N79" s="62">
        <f>'FY14 chem site costs'!J77</f>
        <v>0</v>
      </c>
      <c r="O79" s="62">
        <v>0</v>
      </c>
      <c r="P79" s="62">
        <v>0</v>
      </c>
      <c r="Q79" s="63"/>
      <c r="R79" s="63"/>
      <c r="S79" s="63"/>
    </row>
    <row r="80" spans="1:19" s="37" customFormat="1" ht="12" customHeight="1" x14ac:dyDescent="0.2">
      <c r="A80" s="10" t="s">
        <v>272</v>
      </c>
      <c r="B80" s="11">
        <v>4264331</v>
      </c>
      <c r="C80" s="11" t="s">
        <v>353</v>
      </c>
      <c r="D80" s="10" t="s">
        <v>368</v>
      </c>
      <c r="E80" s="61" t="s">
        <v>500</v>
      </c>
      <c r="F80" s="240"/>
      <c r="G80" s="240"/>
      <c r="H80" s="240"/>
      <c r="I80" s="62">
        <f>'FY14 chem site costs'!E77</f>
        <v>0</v>
      </c>
      <c r="J80" s="62">
        <f>'FY14 chem site costs'!F77</f>
        <v>54500</v>
      </c>
      <c r="K80" s="62">
        <f>'FY14 chem site costs'!G77</f>
        <v>0</v>
      </c>
      <c r="L80" s="62">
        <f>'FY14 chem site costs'!H78</f>
        <v>0</v>
      </c>
      <c r="M80" s="62">
        <f>'FY14 chem site costs'!I78</f>
        <v>0</v>
      </c>
      <c r="N80" s="62">
        <f>'FY14 chem site costs'!J78</f>
        <v>0</v>
      </c>
      <c r="O80" s="62">
        <v>0</v>
      </c>
      <c r="P80" s="62">
        <v>0</v>
      </c>
      <c r="Q80" s="63"/>
      <c r="R80" s="63"/>
      <c r="S80" s="63"/>
    </row>
    <row r="81" spans="1:24" s="38" customFormat="1" ht="12" customHeight="1" x14ac:dyDescent="0.2">
      <c r="A81" s="9" t="s">
        <v>280</v>
      </c>
      <c r="B81" s="8" t="s">
        <v>99</v>
      </c>
      <c r="C81" s="8" t="s">
        <v>100</v>
      </c>
      <c r="D81" s="9" t="s">
        <v>387</v>
      </c>
      <c r="E81" s="58" t="s">
        <v>500</v>
      </c>
      <c r="F81" s="189">
        <v>28027.32</v>
      </c>
      <c r="G81" s="206"/>
      <c r="H81" s="188"/>
      <c r="I81" s="59">
        <f>'FY14 chem site costs'!E79</f>
        <v>83500</v>
      </c>
      <c r="J81" s="59">
        <f>'FY14 chem site costs'!F79</f>
        <v>0</v>
      </c>
      <c r="K81" s="59">
        <f>'FY14 chem site costs'!G79</f>
        <v>0</v>
      </c>
      <c r="L81" s="59">
        <f>'FY14 chem site costs'!H79</f>
        <v>0</v>
      </c>
      <c r="M81" s="59">
        <f>'FY14 chem site costs'!I79</f>
        <v>0</v>
      </c>
      <c r="N81" s="59">
        <f>'FY14 chem site costs'!J79</f>
        <v>0</v>
      </c>
      <c r="O81" s="59">
        <v>0</v>
      </c>
      <c r="P81" s="59">
        <v>0</v>
      </c>
      <c r="Q81" s="60"/>
      <c r="R81" s="60"/>
      <c r="S81" s="60"/>
    </row>
    <row r="82" spans="1:24" s="37" customFormat="1" ht="12" customHeight="1" x14ac:dyDescent="0.2">
      <c r="A82" s="10" t="s">
        <v>361</v>
      </c>
      <c r="B82" s="11" t="s">
        <v>359</v>
      </c>
      <c r="C82" s="11" t="s">
        <v>360</v>
      </c>
      <c r="D82" s="153" t="s">
        <v>379</v>
      </c>
      <c r="E82" s="61" t="s">
        <v>500</v>
      </c>
      <c r="F82" s="208">
        <v>28027.32</v>
      </c>
      <c r="G82" s="207"/>
      <c r="H82" s="187"/>
      <c r="I82" s="62">
        <f>'FY14 chem site costs'!E80</f>
        <v>21500</v>
      </c>
      <c r="J82" s="62">
        <f>'FY14 chem site costs'!F80</f>
        <v>0</v>
      </c>
      <c r="K82" s="62">
        <f>'FY14 chem site costs'!G80</f>
        <v>0</v>
      </c>
      <c r="L82" s="62">
        <f>'FY14 chem site costs'!H80</f>
        <v>0</v>
      </c>
      <c r="M82" s="62">
        <f>'FY14 chem site costs'!I80</f>
        <v>0</v>
      </c>
      <c r="N82" s="62">
        <f>'FY14 chem site costs'!J80</f>
        <v>0</v>
      </c>
      <c r="O82" s="62">
        <v>0</v>
      </c>
      <c r="P82" s="62">
        <v>0</v>
      </c>
      <c r="Q82" s="63"/>
      <c r="R82" s="63"/>
      <c r="S82" s="63"/>
    </row>
    <row r="83" spans="1:24" s="38" customFormat="1" ht="12" customHeight="1" x14ac:dyDescent="0.2">
      <c r="A83" s="9" t="s">
        <v>290</v>
      </c>
      <c r="B83" s="8" t="s">
        <v>81</v>
      </c>
      <c r="C83" s="8" t="s">
        <v>82</v>
      </c>
      <c r="D83" s="9" t="s">
        <v>387</v>
      </c>
      <c r="E83" s="58" t="s">
        <v>386</v>
      </c>
      <c r="F83" s="242">
        <v>105968.72</v>
      </c>
      <c r="G83" s="242">
        <v>19851.240000000002</v>
      </c>
      <c r="H83" s="242"/>
      <c r="I83" s="59">
        <f>'FY14 chem site costs'!E81</f>
        <v>91000</v>
      </c>
      <c r="J83" s="59">
        <f>'FY14 chem site costs'!F81</f>
        <v>0</v>
      </c>
      <c r="K83" s="59">
        <f>'FY14 chem site costs'!G81</f>
        <v>0</v>
      </c>
      <c r="L83" s="59">
        <f>'FY14 chem site costs'!H81</f>
        <v>17700</v>
      </c>
      <c r="M83" s="59">
        <f>'FY14 chem site costs'!I81</f>
        <v>0</v>
      </c>
      <c r="N83" s="59">
        <f>'FY14 chem site costs'!J81</f>
        <v>0</v>
      </c>
      <c r="O83" s="59">
        <f>'FY14 Eco site costs'!O30</f>
        <v>13851.211432372333</v>
      </c>
      <c r="P83" s="59">
        <v>2999.19</v>
      </c>
      <c r="Q83" s="60"/>
      <c r="R83" s="60"/>
      <c r="S83" s="60"/>
    </row>
    <row r="84" spans="1:24" s="38" customFormat="1" ht="12" customHeight="1" x14ac:dyDescent="0.2">
      <c r="A84" s="9" t="s">
        <v>290</v>
      </c>
      <c r="B84" s="8" t="s">
        <v>83</v>
      </c>
      <c r="C84" s="8" t="s">
        <v>84</v>
      </c>
      <c r="D84" s="9" t="s">
        <v>387</v>
      </c>
      <c r="E84" s="58" t="s">
        <v>384</v>
      </c>
      <c r="F84" s="243"/>
      <c r="G84" s="243"/>
      <c r="H84" s="243"/>
      <c r="I84" s="59">
        <f>'FY14 chem site costs'!E82</f>
        <v>27200</v>
      </c>
      <c r="J84" s="59">
        <f>'FY14 chem site costs'!F82</f>
        <v>0</v>
      </c>
      <c r="K84" s="59">
        <f>'FY14 chem site costs'!G82</f>
        <v>0</v>
      </c>
      <c r="L84" s="59">
        <f>'FY14 chem site costs'!H82</f>
        <v>17700</v>
      </c>
      <c r="M84" s="59">
        <f>'FY14 chem site costs'!I82</f>
        <v>0</v>
      </c>
      <c r="N84" s="59">
        <f>'FY14 chem site costs'!J82</f>
        <v>0</v>
      </c>
      <c r="O84" s="59">
        <f>'FY14 Eco site costs'!O31</f>
        <v>14065.839976743524</v>
      </c>
      <c r="P84" s="59">
        <v>2999.19</v>
      </c>
      <c r="Q84" s="60"/>
      <c r="R84" s="60"/>
      <c r="S84" s="60"/>
    </row>
    <row r="85" spans="1:24" s="38" customFormat="1" ht="12" customHeight="1" x14ac:dyDescent="0.2">
      <c r="A85" s="9" t="s">
        <v>290</v>
      </c>
      <c r="B85" s="8" t="s">
        <v>85</v>
      </c>
      <c r="C85" s="8" t="s">
        <v>86</v>
      </c>
      <c r="D85" s="9" t="s">
        <v>387</v>
      </c>
      <c r="E85" s="58" t="s">
        <v>385</v>
      </c>
      <c r="F85" s="243"/>
      <c r="G85" s="243"/>
      <c r="H85" s="243"/>
      <c r="I85" s="59">
        <f>'FY14 chem site costs'!E83</f>
        <v>83000</v>
      </c>
      <c r="J85" s="59">
        <f>'FY14 chem site costs'!F83</f>
        <v>0</v>
      </c>
      <c r="K85" s="59">
        <f>'FY14 chem site costs'!G83</f>
        <v>0</v>
      </c>
      <c r="L85" s="59">
        <f>'FY14 chem site costs'!H83</f>
        <v>9000</v>
      </c>
      <c r="M85" s="59">
        <f>'FY14 chem site costs'!I83</f>
        <v>0</v>
      </c>
      <c r="N85" s="59">
        <f>'FY14 chem site costs'!J83</f>
        <v>0</v>
      </c>
      <c r="O85" s="59">
        <f>'FY14 Eco site costs'!O32</f>
        <v>13067.607386887565</v>
      </c>
      <c r="P85" s="59">
        <v>2999.19</v>
      </c>
      <c r="Q85" s="60"/>
      <c r="R85" s="60"/>
      <c r="S85" s="60"/>
    </row>
    <row r="86" spans="1:24" s="38" customFormat="1" ht="12" customHeight="1" x14ac:dyDescent="0.2">
      <c r="A86" s="9" t="s">
        <v>290</v>
      </c>
      <c r="B86" s="8" t="s">
        <v>87</v>
      </c>
      <c r="C86" s="8" t="s">
        <v>88</v>
      </c>
      <c r="D86" s="9" t="s">
        <v>387</v>
      </c>
      <c r="E86" s="58" t="s">
        <v>500</v>
      </c>
      <c r="F86" s="243"/>
      <c r="G86" s="243"/>
      <c r="H86" s="243"/>
      <c r="I86" s="59">
        <f>'FY14 chem site costs'!E84</f>
        <v>81000</v>
      </c>
      <c r="J86" s="59">
        <f>'FY14 chem site costs'!F84</f>
        <v>0</v>
      </c>
      <c r="K86" s="59">
        <f>'FY14 chem site costs'!G84</f>
        <v>0</v>
      </c>
      <c r="L86" s="59">
        <f>'FY14 chem site costs'!H84</f>
        <v>0</v>
      </c>
      <c r="M86" s="59">
        <f>'FY14 chem site costs'!I84</f>
        <v>0</v>
      </c>
      <c r="N86" s="59">
        <f>'FY14 chem site costs'!J84</f>
        <v>0</v>
      </c>
      <c r="O86" s="59">
        <v>0</v>
      </c>
      <c r="P86" s="59">
        <v>0</v>
      </c>
      <c r="Q86" s="60"/>
      <c r="R86" s="60"/>
      <c r="S86" s="60"/>
    </row>
    <row r="87" spans="1:24" s="38" customFormat="1" ht="12" customHeight="1" x14ac:dyDescent="0.2">
      <c r="A87" s="9" t="s">
        <v>290</v>
      </c>
      <c r="B87" s="8" t="s">
        <v>362</v>
      </c>
      <c r="C87" s="8" t="s">
        <v>363</v>
      </c>
      <c r="D87" s="9" t="s">
        <v>368</v>
      </c>
      <c r="E87" s="58" t="s">
        <v>501</v>
      </c>
      <c r="F87" s="244"/>
      <c r="G87" s="244"/>
      <c r="H87" s="244"/>
      <c r="I87" s="59">
        <f>'FY14 chem site costs'!E85</f>
        <v>0</v>
      </c>
      <c r="J87" s="59">
        <f>'FY14 chem site costs'!F85</f>
        <v>64000</v>
      </c>
      <c r="K87" s="59">
        <f>'FY14 chem site costs'!G85</f>
        <v>0</v>
      </c>
      <c r="L87" s="59">
        <f>'FY14 chem site costs'!H85</f>
        <v>0</v>
      </c>
      <c r="M87" s="59">
        <f>'FY14 chem site costs'!I85</f>
        <v>0</v>
      </c>
      <c r="N87" s="59">
        <f>'FY14 chem site costs'!J85</f>
        <v>0</v>
      </c>
      <c r="O87" s="59">
        <v>0</v>
      </c>
      <c r="P87" s="59">
        <v>0</v>
      </c>
      <c r="Q87" s="60"/>
      <c r="R87" s="60"/>
      <c r="S87" s="60"/>
    </row>
    <row r="88" spans="1:24" s="37" customFormat="1" ht="12" customHeight="1" x14ac:dyDescent="0.2">
      <c r="A88" s="10" t="s">
        <v>382</v>
      </c>
      <c r="B88" s="11" t="s">
        <v>117</v>
      </c>
      <c r="C88" s="11" t="s">
        <v>118</v>
      </c>
      <c r="D88" s="10" t="s">
        <v>387</v>
      </c>
      <c r="E88" s="61" t="s">
        <v>384</v>
      </c>
      <c r="F88" s="239">
        <v>32150.04</v>
      </c>
      <c r="G88" s="245"/>
      <c r="H88" s="239"/>
      <c r="I88" s="62">
        <f>'FY14 chem site costs'!E86</f>
        <v>31500</v>
      </c>
      <c r="J88" s="62">
        <f>'FY14 chem site costs'!F86</f>
        <v>0</v>
      </c>
      <c r="K88" s="62">
        <f>'FY14 chem site costs'!G86</f>
        <v>0</v>
      </c>
      <c r="L88" s="62">
        <f>'FY14 chem site costs'!H86</f>
        <v>17500</v>
      </c>
      <c r="M88" s="62">
        <f>'FY14 chem site costs'!I86</f>
        <v>0</v>
      </c>
      <c r="N88" s="62">
        <f>'FY14 chem site costs'!J86</f>
        <v>0</v>
      </c>
      <c r="O88" s="112">
        <f>'FY14 Eco site costs'!O33</f>
        <v>13096.011022398292</v>
      </c>
      <c r="P88" s="112">
        <v>2999.19</v>
      </c>
      <c r="Q88" s="63"/>
      <c r="R88" s="63"/>
      <c r="S88" s="63"/>
    </row>
    <row r="89" spans="1:24" s="37" customFormat="1" ht="12" customHeight="1" x14ac:dyDescent="0.2">
      <c r="A89" s="10" t="s">
        <v>277</v>
      </c>
      <c r="B89" s="11" t="s">
        <v>119</v>
      </c>
      <c r="C89" s="11" t="s">
        <v>120</v>
      </c>
      <c r="D89" s="10" t="s">
        <v>387</v>
      </c>
      <c r="E89" s="61" t="s">
        <v>501</v>
      </c>
      <c r="F89" s="240"/>
      <c r="G89" s="246"/>
      <c r="H89" s="240"/>
      <c r="I89" s="62">
        <f>'FY14 chem site costs'!E87</f>
        <v>91000</v>
      </c>
      <c r="J89" s="62">
        <f>'FY14 chem site costs'!F87</f>
        <v>0</v>
      </c>
      <c r="K89" s="62">
        <f>'FY14 chem site costs'!G87</f>
        <v>0</v>
      </c>
      <c r="L89" s="62">
        <f>'FY14 chem site costs'!H87</f>
        <v>0</v>
      </c>
      <c r="M89" s="62">
        <f>'FY14 chem site costs'!I87</f>
        <v>0</v>
      </c>
      <c r="N89" s="62">
        <f>'FY14 chem site costs'!J87</f>
        <v>0</v>
      </c>
      <c r="O89" s="62">
        <v>0</v>
      </c>
      <c r="P89" s="62">
        <v>0</v>
      </c>
      <c r="Q89" s="63"/>
      <c r="R89" s="63"/>
      <c r="S89" s="63"/>
    </row>
    <row r="90" spans="1:24" s="38" customFormat="1" ht="12" customHeight="1" x14ac:dyDescent="0.2">
      <c r="A90" s="9" t="s">
        <v>296</v>
      </c>
      <c r="B90" s="8" t="s">
        <v>71</v>
      </c>
      <c r="C90" s="8" t="s">
        <v>72</v>
      </c>
      <c r="D90" s="9" t="s">
        <v>387</v>
      </c>
      <c r="E90" s="58" t="s">
        <v>385</v>
      </c>
      <c r="F90" s="242">
        <v>69059.38</v>
      </c>
      <c r="G90" s="242">
        <v>19851.240000000002</v>
      </c>
      <c r="H90" s="242">
        <v>22576.6</v>
      </c>
      <c r="I90" s="59">
        <f>'FY14 chem site costs'!E88</f>
        <v>95000</v>
      </c>
      <c r="J90" s="59">
        <f>'FY14 chem site costs'!F88</f>
        <v>0</v>
      </c>
      <c r="K90" s="59">
        <f>'FY14 chem site costs'!G88</f>
        <v>0</v>
      </c>
      <c r="L90" s="59">
        <f>'FY14 chem site costs'!H88</f>
        <v>0</v>
      </c>
      <c r="M90" s="59">
        <f>'FY14 chem site costs'!I88</f>
        <v>0</v>
      </c>
      <c r="N90" s="59">
        <f>'FY14 chem site costs'!J88</f>
        <v>0</v>
      </c>
      <c r="O90" s="59">
        <f>'FY14 Eco site costs'!O34</f>
        <v>19137.427100815577</v>
      </c>
      <c r="P90" s="59">
        <v>2999.19</v>
      </c>
      <c r="Q90" s="60"/>
      <c r="R90" s="60"/>
      <c r="S90" s="60"/>
    </row>
    <row r="91" spans="1:24" s="38" customFormat="1" ht="12" customHeight="1" x14ac:dyDescent="0.2">
      <c r="A91" s="9" t="s">
        <v>296</v>
      </c>
      <c r="B91" s="8" t="s">
        <v>73</v>
      </c>
      <c r="C91" s="8" t="s">
        <v>74</v>
      </c>
      <c r="D91" s="9" t="s">
        <v>387</v>
      </c>
      <c r="E91" s="58" t="s">
        <v>500</v>
      </c>
      <c r="F91" s="243"/>
      <c r="G91" s="243"/>
      <c r="H91" s="243"/>
      <c r="I91" s="59">
        <f>'FY14 chem site costs'!E89</f>
        <v>94000</v>
      </c>
      <c r="J91" s="59">
        <f>'FY14 chem site costs'!F89</f>
        <v>0</v>
      </c>
      <c r="K91" s="59">
        <f>'FY14 chem site costs'!G89</f>
        <v>0</v>
      </c>
      <c r="L91" s="59">
        <f>'FY14 chem site costs'!H89</f>
        <v>0</v>
      </c>
      <c r="M91" s="59">
        <f>'FY14 chem site costs'!I89</f>
        <v>0</v>
      </c>
      <c r="N91" s="59">
        <f>'FY14 chem site costs'!J89</f>
        <v>0</v>
      </c>
      <c r="O91" s="59">
        <v>0</v>
      </c>
      <c r="P91" s="59">
        <v>0</v>
      </c>
      <c r="Q91" s="60"/>
      <c r="R91" s="60"/>
      <c r="S91" s="60"/>
    </row>
    <row r="92" spans="1:24" s="38" customFormat="1" ht="12" customHeight="1" x14ac:dyDescent="0.2">
      <c r="A92" s="9" t="s">
        <v>296</v>
      </c>
      <c r="B92" s="8" t="s">
        <v>364</v>
      </c>
      <c r="C92" s="8" t="s">
        <v>365</v>
      </c>
      <c r="D92" s="9" t="s">
        <v>369</v>
      </c>
      <c r="E92" s="58" t="s">
        <v>501</v>
      </c>
      <c r="F92" s="243"/>
      <c r="G92" s="243"/>
      <c r="H92" s="243"/>
      <c r="I92" s="59">
        <f>'FY14 chem site costs'!E90</f>
        <v>0</v>
      </c>
      <c r="J92" s="59">
        <f>'FY14 chem site costs'!F90</f>
        <v>0</v>
      </c>
      <c r="K92" s="59">
        <f>'FY14 chem site costs'!G90</f>
        <v>60000</v>
      </c>
      <c r="L92" s="59">
        <f>'FY14 chem site costs'!H90</f>
        <v>0</v>
      </c>
      <c r="M92" s="59">
        <f>'FY14 chem site costs'!I90</f>
        <v>0</v>
      </c>
      <c r="N92" s="59">
        <f>'FY14 chem site costs'!J90</f>
        <v>0</v>
      </c>
      <c r="O92" s="59">
        <v>0</v>
      </c>
      <c r="P92" s="59">
        <v>0</v>
      </c>
      <c r="Q92" s="60"/>
      <c r="R92" s="60"/>
      <c r="S92" s="60"/>
    </row>
    <row r="93" spans="1:24" s="38" customFormat="1" ht="12" customHeight="1" x14ac:dyDescent="0.2">
      <c r="A93" s="9" t="s">
        <v>296</v>
      </c>
      <c r="B93" s="8" t="s">
        <v>170</v>
      </c>
      <c r="C93" s="8" t="s">
        <v>171</v>
      </c>
      <c r="D93" s="9" t="s">
        <v>387</v>
      </c>
      <c r="E93" s="58" t="s">
        <v>384</v>
      </c>
      <c r="F93" s="243"/>
      <c r="G93" s="243"/>
      <c r="H93" s="243"/>
      <c r="I93" s="59">
        <f>'FY14 chem site costs'!E91</f>
        <v>56000</v>
      </c>
      <c r="J93" s="59">
        <f>'FY14 chem site costs'!F91</f>
        <v>0</v>
      </c>
      <c r="K93" s="59">
        <f>'FY14 chem site costs'!G91</f>
        <v>0</v>
      </c>
      <c r="L93" s="59">
        <f>'FY14 chem site costs'!H91</f>
        <v>0</v>
      </c>
      <c r="M93" s="59">
        <f>'FY14 chem site costs'!I91</f>
        <v>0</v>
      </c>
      <c r="N93" s="59">
        <f>'FY14 chem site costs'!J91</f>
        <v>0</v>
      </c>
      <c r="O93" s="59">
        <f>'FY14 Eco site costs'!O35</f>
        <v>20475.823645077115</v>
      </c>
      <c r="P93" s="59">
        <v>2999.19</v>
      </c>
      <c r="Q93" s="60"/>
      <c r="R93" s="60"/>
      <c r="S93" s="60"/>
    </row>
    <row r="94" spans="1:24" s="38" customFormat="1" ht="12" customHeight="1" x14ac:dyDescent="0.2">
      <c r="A94" s="9" t="s">
        <v>296</v>
      </c>
      <c r="B94" s="8" t="s">
        <v>366</v>
      </c>
      <c r="C94" s="8" t="s">
        <v>367</v>
      </c>
      <c r="D94" s="9" t="s">
        <v>368</v>
      </c>
      <c r="E94" s="58" t="s">
        <v>501</v>
      </c>
      <c r="F94" s="244"/>
      <c r="G94" s="244"/>
      <c r="H94" s="244"/>
      <c r="I94" s="59">
        <f>'FY14 chem site costs'!E92</f>
        <v>0</v>
      </c>
      <c r="J94" s="59">
        <f>'FY14 chem site costs'!F92</f>
        <v>75000</v>
      </c>
      <c r="K94" s="59">
        <f>'FY14 chem site costs'!G92</f>
        <v>0</v>
      </c>
      <c r="L94" s="59">
        <f>'FY14 chem site costs'!H92</f>
        <v>0</v>
      </c>
      <c r="M94" s="59">
        <f>'FY14 chem site costs'!I92</f>
        <v>0</v>
      </c>
      <c r="N94" s="59">
        <f>'FY14 chem site costs'!J92</f>
        <v>0</v>
      </c>
      <c r="O94" s="59">
        <v>0</v>
      </c>
      <c r="P94" s="59">
        <v>0</v>
      </c>
      <c r="Q94" s="60"/>
      <c r="R94" s="60"/>
      <c r="S94" s="60"/>
    </row>
    <row r="95" spans="1:24" s="38" customFormat="1" ht="12" customHeight="1" x14ac:dyDescent="0.2">
      <c r="A95" s="10" t="s">
        <v>294</v>
      </c>
      <c r="B95" s="11" t="s">
        <v>132</v>
      </c>
      <c r="C95" s="11" t="s">
        <v>133</v>
      </c>
      <c r="D95" s="10" t="s">
        <v>387</v>
      </c>
      <c r="E95" s="61" t="s">
        <v>385</v>
      </c>
      <c r="F95" s="239">
        <v>69059.38</v>
      </c>
      <c r="G95" s="245"/>
      <c r="H95" s="239"/>
      <c r="I95" s="62">
        <f>'FY14 chem site costs'!E93</f>
        <v>75000</v>
      </c>
      <c r="J95" s="62">
        <f>'FY14 chem site costs'!F93</f>
        <v>0</v>
      </c>
      <c r="K95" s="62">
        <f>'FY14 chem site costs'!G93</f>
        <v>0</v>
      </c>
      <c r="L95" s="62">
        <f>'FY14 chem site costs'!H93</f>
        <v>16000</v>
      </c>
      <c r="M95" s="62">
        <f>'FY14 chem site costs'!I93</f>
        <v>0</v>
      </c>
      <c r="N95" s="62">
        <f>'FY14 chem site costs'!J93</f>
        <v>0</v>
      </c>
      <c r="O95" s="112">
        <f>'FY14 Eco site costs'!O36</f>
        <v>12030.218183141471</v>
      </c>
      <c r="P95" s="112">
        <v>2999.19</v>
      </c>
      <c r="Q95" s="63"/>
      <c r="R95" s="63"/>
      <c r="S95" s="63"/>
      <c r="T95" s="37"/>
      <c r="U95" s="37"/>
      <c r="V95" s="37"/>
      <c r="W95" s="37"/>
      <c r="X95" s="37"/>
    </row>
    <row r="96" spans="1:24" s="38" customFormat="1" ht="12" customHeight="1" x14ac:dyDescent="0.2">
      <c r="A96" s="10" t="s">
        <v>294</v>
      </c>
      <c r="B96" s="11" t="s">
        <v>176</v>
      </c>
      <c r="C96" s="11" t="s">
        <v>177</v>
      </c>
      <c r="D96" s="10" t="s">
        <v>387</v>
      </c>
      <c r="E96" s="61" t="s">
        <v>500</v>
      </c>
      <c r="F96" s="241"/>
      <c r="G96" s="249"/>
      <c r="H96" s="241"/>
      <c r="I96" s="62">
        <f>'FY14 chem site costs'!E94</f>
        <v>59000</v>
      </c>
      <c r="J96" s="62">
        <f>'FY14 chem site costs'!F94</f>
        <v>0</v>
      </c>
      <c r="K96" s="62">
        <f>'FY14 chem site costs'!G94</f>
        <v>0</v>
      </c>
      <c r="L96" s="62">
        <f>'FY14 chem site costs'!H94</f>
        <v>0</v>
      </c>
      <c r="M96" s="62">
        <f>'FY14 chem site costs'!I94</f>
        <v>0</v>
      </c>
      <c r="N96" s="62">
        <f>'FY14 chem site costs'!J94</f>
        <v>0</v>
      </c>
      <c r="O96" s="112">
        <v>0</v>
      </c>
      <c r="P96" s="112">
        <v>0</v>
      </c>
      <c r="Q96" s="63"/>
      <c r="R96" s="63"/>
      <c r="S96" s="63"/>
      <c r="T96" s="37"/>
      <c r="U96" s="37"/>
      <c r="V96" s="37"/>
      <c r="W96" s="37"/>
      <c r="X96" s="37"/>
    </row>
    <row r="97" spans="1:24" s="38" customFormat="1" ht="12" customHeight="1" x14ac:dyDescent="0.2">
      <c r="A97" s="10" t="s">
        <v>294</v>
      </c>
      <c r="B97" s="11" t="s">
        <v>134</v>
      </c>
      <c r="C97" s="11" t="s">
        <v>135</v>
      </c>
      <c r="D97" s="10" t="s">
        <v>387</v>
      </c>
      <c r="E97" s="61" t="s">
        <v>384</v>
      </c>
      <c r="F97" s="240"/>
      <c r="G97" s="246"/>
      <c r="H97" s="240"/>
      <c r="I97" s="62">
        <f>'FY14 chem site costs'!E95</f>
        <v>20000</v>
      </c>
      <c r="J97" s="62">
        <f>'FY14 chem site costs'!F95</f>
        <v>0</v>
      </c>
      <c r="K97" s="62">
        <f>'FY14 chem site costs'!G95</f>
        <v>0</v>
      </c>
      <c r="L97" s="62">
        <f>'FY14 chem site costs'!H95</f>
        <v>0</v>
      </c>
      <c r="M97" s="62">
        <f>'FY14 chem site costs'!I95</f>
        <v>0</v>
      </c>
      <c r="N97" s="62">
        <f>'FY14 chem site costs'!J95</f>
        <v>0</v>
      </c>
      <c r="O97" s="62">
        <f>'FY14 Eco site costs'!O37</f>
        <v>6544.4693634945452</v>
      </c>
      <c r="P97" s="112">
        <v>2999.19</v>
      </c>
      <c r="Q97" s="63"/>
      <c r="R97" s="63"/>
      <c r="S97" s="63"/>
      <c r="T97" s="37"/>
      <c r="U97" s="37"/>
      <c r="V97" s="37"/>
      <c r="W97" s="37"/>
      <c r="X97" s="37"/>
    </row>
    <row r="98" spans="1:24" s="38" customFormat="1" ht="12" customHeight="1" x14ac:dyDescent="0.2">
      <c r="A98" s="9" t="s">
        <v>292</v>
      </c>
      <c r="B98" s="8" t="s">
        <v>110</v>
      </c>
      <c r="C98" s="8" t="s">
        <v>111</v>
      </c>
      <c r="D98" s="9" t="s">
        <v>387</v>
      </c>
      <c r="E98" s="58" t="s">
        <v>384</v>
      </c>
      <c r="F98" s="242">
        <v>69059.38</v>
      </c>
      <c r="G98" s="247"/>
      <c r="H98" s="242"/>
      <c r="I98" s="59">
        <f>'FY14 chem site costs'!E96</f>
        <v>28000</v>
      </c>
      <c r="J98" s="59">
        <f>'FY14 chem site costs'!F96</f>
        <v>0</v>
      </c>
      <c r="K98" s="59">
        <f>'FY14 chem site costs'!G96</f>
        <v>0</v>
      </c>
      <c r="L98" s="59">
        <f>'FY14 chem site costs'!H96</f>
        <v>0</v>
      </c>
      <c r="M98" s="59">
        <f>'FY14 chem site costs'!I96</f>
        <v>0</v>
      </c>
      <c r="N98" s="59">
        <f>'FY14 chem site costs'!J96</f>
        <v>0</v>
      </c>
      <c r="O98" s="59">
        <f>'FY14 Eco site costs'!O38</f>
        <v>7588.2858083972969</v>
      </c>
      <c r="P98" s="59">
        <v>2999.19</v>
      </c>
      <c r="Q98" s="60"/>
      <c r="R98" s="60"/>
      <c r="S98" s="60"/>
    </row>
    <row r="99" spans="1:24" s="38" customFormat="1" ht="12" customHeight="1" x14ac:dyDescent="0.2">
      <c r="A99" s="9" t="s">
        <v>292</v>
      </c>
      <c r="B99" s="8" t="s">
        <v>155</v>
      </c>
      <c r="C99" s="8" t="s">
        <v>156</v>
      </c>
      <c r="D99" s="9" t="s">
        <v>387</v>
      </c>
      <c r="E99" s="58" t="s">
        <v>386</v>
      </c>
      <c r="F99" s="243"/>
      <c r="G99" s="250"/>
      <c r="H99" s="243"/>
      <c r="I99" s="59">
        <f>'FY14 chem site costs'!E97</f>
        <v>133500</v>
      </c>
      <c r="J99" s="59">
        <f>'FY14 chem site costs'!F97</f>
        <v>0</v>
      </c>
      <c r="K99" s="59">
        <f>'FY14 chem site costs'!G97</f>
        <v>0</v>
      </c>
      <c r="L99" s="59">
        <f>'FY14 chem site costs'!H97</f>
        <v>15500</v>
      </c>
      <c r="M99" s="59">
        <f>'FY14 chem site costs'!I97</f>
        <v>0</v>
      </c>
      <c r="N99" s="59">
        <f>'FY14 chem site costs'!J97</f>
        <v>0</v>
      </c>
      <c r="O99" s="59">
        <f>'FY14 Eco site costs'!O39</f>
        <v>19694.987375241788</v>
      </c>
      <c r="P99" s="59">
        <v>2999.19</v>
      </c>
      <c r="Q99" s="60"/>
      <c r="R99" s="60"/>
      <c r="S99" s="60"/>
    </row>
    <row r="100" spans="1:24" s="38" customFormat="1" ht="12" customHeight="1" x14ac:dyDescent="0.2">
      <c r="A100" s="9" t="s">
        <v>292</v>
      </c>
      <c r="B100" s="8" t="s">
        <v>42</v>
      </c>
      <c r="C100" s="8" t="s">
        <v>43</v>
      </c>
      <c r="D100" s="9" t="s">
        <v>387</v>
      </c>
      <c r="E100" s="58" t="s">
        <v>500</v>
      </c>
      <c r="F100" s="244"/>
      <c r="G100" s="248"/>
      <c r="H100" s="244"/>
      <c r="I100" s="59">
        <f>'FY14 chem site costs'!E98</f>
        <v>79500</v>
      </c>
      <c r="J100" s="59">
        <f>'FY14 chem site costs'!F98</f>
        <v>0</v>
      </c>
      <c r="K100" s="59">
        <f>'FY14 chem site costs'!G98</f>
        <v>0</v>
      </c>
      <c r="L100" s="59">
        <f>'FY14 chem site costs'!H98</f>
        <v>0</v>
      </c>
      <c r="M100" s="59">
        <f>'FY14 chem site costs'!I98</f>
        <v>0</v>
      </c>
      <c r="N100" s="59">
        <f>'FY14 chem site costs'!J98</f>
        <v>0</v>
      </c>
      <c r="O100" s="59">
        <v>0</v>
      </c>
      <c r="P100" s="59">
        <v>0</v>
      </c>
      <c r="Q100" s="60"/>
      <c r="R100" s="60"/>
      <c r="S100" s="60"/>
    </row>
    <row r="101" spans="1:24" s="37" customFormat="1" ht="12" customHeight="1" x14ac:dyDescent="0.2">
      <c r="A101" s="10" t="s">
        <v>284</v>
      </c>
      <c r="B101" s="11" t="s">
        <v>89</v>
      </c>
      <c r="C101" s="11" t="s">
        <v>90</v>
      </c>
      <c r="D101" s="153" t="s">
        <v>387</v>
      </c>
      <c r="E101" s="61" t="s">
        <v>384</v>
      </c>
      <c r="F101" s="208">
        <v>4122.72</v>
      </c>
      <c r="G101" s="207"/>
      <c r="H101" s="187"/>
      <c r="I101" s="62">
        <f>'FY14 chem site costs'!E99</f>
        <v>25500</v>
      </c>
      <c r="J101" s="62">
        <f>'FY14 chem site costs'!F99</f>
        <v>0</v>
      </c>
      <c r="K101" s="62">
        <f>'FY14 chem site costs'!G99</f>
        <v>0</v>
      </c>
      <c r="L101" s="62">
        <f>'FY14 chem site costs'!H99</f>
        <v>0</v>
      </c>
      <c r="M101" s="62">
        <f>'FY14 chem site costs'!I99</f>
        <v>0</v>
      </c>
      <c r="N101" s="62">
        <f>'FY14 chem site costs'!J99</f>
        <v>0</v>
      </c>
      <c r="O101" s="62">
        <f>'FY14 Eco site costs'!O40</f>
        <v>21652.128374345622</v>
      </c>
      <c r="P101" s="112">
        <v>2999.19</v>
      </c>
      <c r="Q101" s="63"/>
      <c r="R101" s="63"/>
      <c r="S101" s="63"/>
    </row>
    <row r="102" spans="1:24" s="38" customFormat="1" ht="12" customHeight="1" x14ac:dyDescent="0.2">
      <c r="A102" s="9" t="s">
        <v>286</v>
      </c>
      <c r="B102" s="8" t="s">
        <v>178</v>
      </c>
      <c r="C102" s="8" t="s">
        <v>179</v>
      </c>
      <c r="D102" s="9" t="s">
        <v>387</v>
      </c>
      <c r="E102" s="58" t="s">
        <v>233</v>
      </c>
      <c r="F102" s="242">
        <v>26699.32</v>
      </c>
      <c r="G102" s="247"/>
      <c r="H102" s="242"/>
      <c r="I102" s="59">
        <f>'FY14 chem site costs'!E100</f>
        <v>35500</v>
      </c>
      <c r="J102" s="59">
        <f>'FY14 chem site costs'!F100</f>
        <v>0</v>
      </c>
      <c r="K102" s="59">
        <f>'FY14 chem site costs'!G100</f>
        <v>0</v>
      </c>
      <c r="L102" s="59">
        <f>'FY14 chem site costs'!H100</f>
        <v>0</v>
      </c>
      <c r="M102" s="59">
        <f>'FY14 chem site costs'!I100</f>
        <v>0</v>
      </c>
      <c r="N102" s="59">
        <f>'FY14 chem site costs'!J100</f>
        <v>0</v>
      </c>
      <c r="O102" s="59">
        <f>'FY14 Eco site costs'!O41</f>
        <v>24301.902950902062</v>
      </c>
      <c r="P102" s="59">
        <v>2999.19</v>
      </c>
      <c r="Q102" s="60"/>
      <c r="R102" s="60"/>
      <c r="S102" s="60"/>
    </row>
    <row r="103" spans="1:24" s="38" customFormat="1" ht="12" customHeight="1" x14ac:dyDescent="0.2">
      <c r="A103" s="9" t="s">
        <v>286</v>
      </c>
      <c r="B103" s="8" t="s">
        <v>144</v>
      </c>
      <c r="C103" s="8" t="s">
        <v>145</v>
      </c>
      <c r="D103" s="9" t="s">
        <v>387</v>
      </c>
      <c r="E103" s="58" t="s">
        <v>500</v>
      </c>
      <c r="F103" s="244"/>
      <c r="G103" s="248"/>
      <c r="H103" s="244"/>
      <c r="I103" s="59">
        <f>'FY14 chem site costs'!E101</f>
        <v>86500</v>
      </c>
      <c r="J103" s="59">
        <f>'FY14 chem site costs'!F101</f>
        <v>0</v>
      </c>
      <c r="K103" s="59">
        <f>'FY14 chem site costs'!G101</f>
        <v>0</v>
      </c>
      <c r="L103" s="59">
        <f>'FY14 chem site costs'!H101</f>
        <v>0</v>
      </c>
      <c r="M103" s="59">
        <f>'FY14 chem site costs'!I101</f>
        <v>0</v>
      </c>
      <c r="N103" s="59">
        <f>'FY14 chem site costs'!J101</f>
        <v>0</v>
      </c>
      <c r="O103" s="59">
        <v>0</v>
      </c>
      <c r="P103" s="113">
        <v>0</v>
      </c>
      <c r="Q103" s="60"/>
      <c r="R103" s="60"/>
      <c r="S103" s="60"/>
    </row>
    <row r="104" spans="1:24" x14ac:dyDescent="0.2">
      <c r="F104" s="16">
        <f>SUM(F4:F103)</f>
        <v>1613615.3400000003</v>
      </c>
      <c r="G104" s="16">
        <f>SUM(G4:G103)</f>
        <v>569496.19999999995</v>
      </c>
      <c r="H104" s="16">
        <f>SUM(H5:H103)</f>
        <v>90306.4</v>
      </c>
      <c r="I104" s="16">
        <f>SUM(I4:I103)</f>
        <v>4456200</v>
      </c>
      <c r="J104" s="16">
        <f>SUM(J2:J103)</f>
        <v>1521000</v>
      </c>
      <c r="K104" s="16">
        <f>SUM(K2:K103)</f>
        <v>234500</v>
      </c>
      <c r="L104" s="16">
        <f>SUM(L2:L103)</f>
        <v>278700</v>
      </c>
      <c r="M104" s="16">
        <f t="shared" ref="M104:N104" si="0">SUM(M2:M103)</f>
        <v>57000</v>
      </c>
      <c r="N104" s="16">
        <f t="shared" si="0"/>
        <v>3200</v>
      </c>
      <c r="O104" s="16">
        <f>SUM(O2:O103)</f>
        <v>632403.61020203354</v>
      </c>
      <c r="P104" s="16">
        <f>SUM(P2:P103)</f>
        <v>116968.41000000006</v>
      </c>
    </row>
    <row r="105" spans="1:24" x14ac:dyDescent="0.2">
      <c r="A105" s="40"/>
      <c r="F105" s="16"/>
    </row>
    <row r="107" spans="1:24" x14ac:dyDescent="0.2">
      <c r="A107" s="40"/>
    </row>
    <row r="108" spans="1:24" x14ac:dyDescent="0.2">
      <c r="A108" s="40"/>
    </row>
    <row r="109" spans="1:24" x14ac:dyDescent="0.2">
      <c r="A109" s="40"/>
    </row>
    <row r="110" spans="1:24" x14ac:dyDescent="0.2">
      <c r="A110" s="40"/>
    </row>
  </sheetData>
  <autoFilter ref="A3:O103"/>
  <sortState ref="A4:O102">
    <sortCondition ref="A4:A102"/>
  </sortState>
  <mergeCells count="95">
    <mergeCell ref="F58:F59"/>
    <mergeCell ref="G58:G59"/>
    <mergeCell ref="H58:H59"/>
    <mergeCell ref="P1:P2"/>
    <mergeCell ref="K1:K2"/>
    <mergeCell ref="L1:L2"/>
    <mergeCell ref="B1:C1"/>
    <mergeCell ref="E1:E2"/>
    <mergeCell ref="O1:O2"/>
    <mergeCell ref="N1:N2"/>
    <mergeCell ref="G1:G2"/>
    <mergeCell ref="H1:H2"/>
    <mergeCell ref="F1:F2"/>
    <mergeCell ref="I1:I2"/>
    <mergeCell ref="J1:J2"/>
    <mergeCell ref="M1:M2"/>
    <mergeCell ref="F20:F22"/>
    <mergeCell ref="F14:F19"/>
    <mergeCell ref="G10:G13"/>
    <mergeCell ref="H10:H13"/>
    <mergeCell ref="A1:A2"/>
    <mergeCell ref="G14:G19"/>
    <mergeCell ref="H14:H19"/>
    <mergeCell ref="G20:G22"/>
    <mergeCell ref="H20:H22"/>
    <mergeCell ref="H7:H9"/>
    <mergeCell ref="F5:F6"/>
    <mergeCell ref="F10:F13"/>
    <mergeCell ref="H5:H6"/>
    <mergeCell ref="G5:G6"/>
    <mergeCell ref="F7:F9"/>
    <mergeCell ref="G7:G9"/>
    <mergeCell ref="F23:F25"/>
    <mergeCell ref="F27:F29"/>
    <mergeCell ref="F35:F36"/>
    <mergeCell ref="F38:F39"/>
    <mergeCell ref="H27:H29"/>
    <mergeCell ref="G23:G25"/>
    <mergeCell ref="H23:H25"/>
    <mergeCell ref="G27:G29"/>
    <mergeCell ref="G35:G36"/>
    <mergeCell ref="H35:H36"/>
    <mergeCell ref="G38:G39"/>
    <mergeCell ref="H38:H39"/>
    <mergeCell ref="F30:F34"/>
    <mergeCell ref="G30:G34"/>
    <mergeCell ref="H30:H34"/>
    <mergeCell ref="F63:F65"/>
    <mergeCell ref="F66:F68"/>
    <mergeCell ref="H66:H68"/>
    <mergeCell ref="G66:G68"/>
    <mergeCell ref="F70:F73"/>
    <mergeCell ref="G63:G65"/>
    <mergeCell ref="H63:H65"/>
    <mergeCell ref="H70:H73"/>
    <mergeCell ref="G70:G73"/>
    <mergeCell ref="G53:G56"/>
    <mergeCell ref="F83:F87"/>
    <mergeCell ref="H83:H87"/>
    <mergeCell ref="F95:F97"/>
    <mergeCell ref="F78:F80"/>
    <mergeCell ref="G78:G80"/>
    <mergeCell ref="H78:H80"/>
    <mergeCell ref="G83:G87"/>
    <mergeCell ref="F75:F76"/>
    <mergeCell ref="G75:G76"/>
    <mergeCell ref="H75:H76"/>
    <mergeCell ref="H53:H56"/>
    <mergeCell ref="F60:F62"/>
    <mergeCell ref="G60:G62"/>
    <mergeCell ref="H60:H62"/>
    <mergeCell ref="F53:F56"/>
    <mergeCell ref="F102:F103"/>
    <mergeCell ref="G102:G103"/>
    <mergeCell ref="H102:H103"/>
    <mergeCell ref="F88:F89"/>
    <mergeCell ref="G88:G89"/>
    <mergeCell ref="H88:H89"/>
    <mergeCell ref="G95:G97"/>
    <mergeCell ref="H95:H97"/>
    <mergeCell ref="H90:H94"/>
    <mergeCell ref="G90:G94"/>
    <mergeCell ref="F90:F94"/>
    <mergeCell ref="F98:F100"/>
    <mergeCell ref="G98:G100"/>
    <mergeCell ref="H98:H100"/>
    <mergeCell ref="F40:F41"/>
    <mergeCell ref="F46:F52"/>
    <mergeCell ref="F42:F45"/>
    <mergeCell ref="H42:H45"/>
    <mergeCell ref="H46:H52"/>
    <mergeCell ref="G46:G52"/>
    <mergeCell ref="G42:G45"/>
    <mergeCell ref="G40:G41"/>
    <mergeCell ref="H40:H4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"/>
  <sheetViews>
    <sheetView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F5" sqref="F5"/>
    </sheetView>
  </sheetViews>
  <sheetFormatPr defaultRowHeight="12.75" x14ac:dyDescent="0.2"/>
  <cols>
    <col min="1" max="1" width="14.5703125" customWidth="1"/>
    <col min="2" max="2" width="10.42578125" style="24" customWidth="1"/>
    <col min="3" max="3" width="13.28515625" style="24" bestFit="1" customWidth="1"/>
    <col min="4" max="10" width="10.85546875" style="24" customWidth="1"/>
    <col min="11" max="11" width="10.42578125" style="24" customWidth="1"/>
    <col min="12" max="12" width="12.28515625" style="24" customWidth="1"/>
    <col min="13" max="13" width="10.42578125" style="24" customWidth="1"/>
    <col min="14" max="15" width="10.42578125" style="24" bestFit="1" customWidth="1"/>
    <col min="16" max="16" width="10.42578125" style="24" customWidth="1"/>
    <col min="17" max="18" width="10.42578125" style="24" bestFit="1" customWidth="1"/>
    <col min="19" max="19" width="10.42578125" style="24" customWidth="1"/>
    <col min="20" max="21" width="10.42578125" style="24" bestFit="1" customWidth="1"/>
  </cols>
  <sheetData>
    <row r="1" spans="1:21" s="17" customFormat="1" ht="30" customHeight="1" x14ac:dyDescent="0.2">
      <c r="A1" s="268">
        <v>41498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</row>
    <row r="2" spans="1:21" s="17" customFormat="1" ht="15.75" customHeight="1" thickBot="1" x14ac:dyDescent="0.25">
      <c r="A2" s="269"/>
      <c r="B2" s="270" t="s">
        <v>434</v>
      </c>
      <c r="C2" s="270"/>
      <c r="D2" s="270"/>
      <c r="E2" s="270" t="s">
        <v>431</v>
      </c>
      <c r="F2" s="270"/>
      <c r="G2" s="270"/>
      <c r="H2" s="270" t="s">
        <v>432</v>
      </c>
      <c r="I2" s="270"/>
      <c r="J2" s="270"/>
      <c r="K2" s="271" t="s">
        <v>433</v>
      </c>
      <c r="L2" s="272"/>
      <c r="M2" s="264" t="s">
        <v>442</v>
      </c>
      <c r="N2" s="265"/>
      <c r="O2" s="266"/>
      <c r="P2" s="264" t="s">
        <v>443</v>
      </c>
      <c r="Q2" s="265"/>
      <c r="R2" s="266"/>
      <c r="S2" s="264" t="s">
        <v>444</v>
      </c>
      <c r="T2" s="265"/>
      <c r="U2" s="266"/>
    </row>
    <row r="3" spans="1:21" s="17" customFormat="1" ht="45.75" thickBot="1" x14ac:dyDescent="0.25">
      <c r="A3" s="155" t="s">
        <v>277</v>
      </c>
      <c r="B3" s="181" t="s">
        <v>146</v>
      </c>
      <c r="C3" s="181" t="s">
        <v>261</v>
      </c>
      <c r="D3" s="181" t="s">
        <v>147</v>
      </c>
      <c r="E3" s="181" t="s">
        <v>146</v>
      </c>
      <c r="F3" s="181" t="s">
        <v>261</v>
      </c>
      <c r="G3" s="181" t="s">
        <v>147</v>
      </c>
      <c r="H3" s="181" t="s">
        <v>146</v>
      </c>
      <c r="I3" s="181" t="s">
        <v>261</v>
      </c>
      <c r="J3" s="181" t="s">
        <v>147</v>
      </c>
      <c r="K3" s="18" t="s">
        <v>146</v>
      </c>
      <c r="L3" s="18" t="s">
        <v>261</v>
      </c>
      <c r="M3" s="198" t="s">
        <v>148</v>
      </c>
      <c r="N3" s="198" t="s">
        <v>475</v>
      </c>
      <c r="O3" s="199" t="s">
        <v>149</v>
      </c>
      <c r="P3" s="198" t="s">
        <v>148</v>
      </c>
      <c r="Q3" s="198" t="s">
        <v>408</v>
      </c>
      <c r="R3" s="199" t="s">
        <v>149</v>
      </c>
      <c r="S3" s="198" t="s">
        <v>148</v>
      </c>
      <c r="T3" s="198" t="s">
        <v>408</v>
      </c>
      <c r="U3" s="199" t="s">
        <v>149</v>
      </c>
    </row>
    <row r="4" spans="1:21" s="20" customFormat="1" thickTop="1" x14ac:dyDescent="0.2">
      <c r="A4" s="19" t="s">
        <v>303</v>
      </c>
      <c r="B4" s="39">
        <f>SUM('SW sites'!I4)</f>
        <v>0</v>
      </c>
      <c r="C4" s="39">
        <f>SUM('SW sites'!F4)</f>
        <v>0</v>
      </c>
      <c r="D4" s="39">
        <f>SUM('SW sites'!L4)</f>
        <v>0</v>
      </c>
      <c r="E4" s="39">
        <f>SUM('SW sites'!J4)</f>
        <v>76500</v>
      </c>
      <c r="F4" s="39">
        <f>SUM('SW sites'!G4)</f>
        <v>7806.56</v>
      </c>
      <c r="G4" s="39">
        <f>SUM('SW sites'!M4)</f>
        <v>0</v>
      </c>
      <c r="H4" s="39">
        <f>SUM('SW sites'!K4)</f>
        <v>0</v>
      </c>
      <c r="I4" s="39">
        <f>SUM('SW sites'!H4)</f>
        <v>0</v>
      </c>
      <c r="J4" s="39">
        <f>SUM('SW sites'!N4)</f>
        <v>0</v>
      </c>
      <c r="K4" s="39">
        <f>SUM('SW sites'!O4)</f>
        <v>0</v>
      </c>
      <c r="L4" s="209">
        <v>0</v>
      </c>
      <c r="M4" s="25">
        <f t="shared" ref="M4:M40" si="0">C4+L4</f>
        <v>0</v>
      </c>
      <c r="N4" s="26">
        <f t="shared" ref="N4:N40" si="1">B4+K4+D4</f>
        <v>0</v>
      </c>
      <c r="O4" s="27">
        <f t="shared" ref="O4:O40" si="2">M4+N4</f>
        <v>0</v>
      </c>
      <c r="P4" s="25">
        <f t="shared" ref="P4:P40" si="3">F4</f>
        <v>7806.56</v>
      </c>
      <c r="Q4" s="26">
        <f t="shared" ref="Q4:Q40" si="4">E4+G4</f>
        <v>76500</v>
      </c>
      <c r="R4" s="27">
        <f t="shared" ref="R4:R40" si="5">P4+Q4</f>
        <v>84306.559999999998</v>
      </c>
      <c r="S4" s="25">
        <f t="shared" ref="S4:S40" si="6">I4</f>
        <v>0</v>
      </c>
      <c r="T4" s="26">
        <f t="shared" ref="T4:T40" si="7">H4+J4</f>
        <v>0</v>
      </c>
      <c r="U4" s="27">
        <f t="shared" ref="U4:U40" si="8">S4+T4</f>
        <v>0</v>
      </c>
    </row>
    <row r="5" spans="1:21" s="20" customFormat="1" ht="12" x14ac:dyDescent="0.2">
      <c r="A5" s="19" t="s">
        <v>276</v>
      </c>
      <c r="B5" s="39">
        <f>SUM('SW sites'!I6:'SW sites'!I5)</f>
        <v>86500</v>
      </c>
      <c r="C5" s="39">
        <f>SUM('SW sites'!F6:'SW sites'!F5)</f>
        <v>28027.32</v>
      </c>
      <c r="D5" s="39">
        <f>SUM('SW sites'!L6:'SW sites'!L5)</f>
        <v>0</v>
      </c>
      <c r="E5" s="39">
        <f>SUM('SW sites'!J6:'SW sites'!J5)</f>
        <v>78000</v>
      </c>
      <c r="F5" s="39">
        <f>SUM('SW sites'!G6:'SW sites'!G5)</f>
        <v>22576.6</v>
      </c>
      <c r="G5" s="39">
        <f>SUM('SW sites'!M5:'SW sites'!M6)</f>
        <v>0</v>
      </c>
      <c r="H5" s="39">
        <f>SUM('SW sites'!K5:'SW sites'!K6)</f>
        <v>0</v>
      </c>
      <c r="I5" s="39">
        <f>SUM('SW sites'!H5:'SW sites'!H6)</f>
        <v>0</v>
      </c>
      <c r="J5" s="39">
        <f>SUM('SW sites'!N5:'SW sites'!N6)</f>
        <v>0</v>
      </c>
      <c r="K5" s="39">
        <f>SUM('SW sites'!O5:'SW sites'!O6)</f>
        <v>0</v>
      </c>
      <c r="L5" s="209">
        <v>0</v>
      </c>
      <c r="M5" s="229">
        <f>C5+L5</f>
        <v>28027.32</v>
      </c>
      <c r="N5" s="26">
        <f t="shared" ref="N5:N6" si="9">B5+K5+D5</f>
        <v>86500</v>
      </c>
      <c r="O5" s="27">
        <f>M5+N5</f>
        <v>114527.32</v>
      </c>
      <c r="P5" s="25">
        <f>F5</f>
        <v>22576.6</v>
      </c>
      <c r="Q5" s="26">
        <f t="shared" ref="Q5:Q6" si="10">E5+G5</f>
        <v>78000</v>
      </c>
      <c r="R5" s="27">
        <f>P5+Q5</f>
        <v>100576.6</v>
      </c>
      <c r="S5" s="25">
        <f>I5</f>
        <v>0</v>
      </c>
      <c r="T5" s="26">
        <f>H5+J5</f>
        <v>0</v>
      </c>
      <c r="U5" s="27">
        <f>S5+T5</f>
        <v>0</v>
      </c>
    </row>
    <row r="6" spans="1:21" s="20" customFormat="1" ht="12" x14ac:dyDescent="0.2">
      <c r="A6" s="19" t="s">
        <v>297</v>
      </c>
      <c r="B6" s="39">
        <f>SUM('SW sites'!I7:'SW sites'!I9)</f>
        <v>39000</v>
      </c>
      <c r="C6" s="39">
        <f>SUM('SW sites'!F7:'SW sites'!F9)</f>
        <v>8245.44</v>
      </c>
      <c r="D6" s="39">
        <f>SUM('SW sites'!L7:'SW sites'!L9)</f>
        <v>0</v>
      </c>
      <c r="E6" s="39">
        <f>SUM('SW sites'!J7:'SW sites'!J9)</f>
        <v>56000</v>
      </c>
      <c r="F6" s="39">
        <f>SUM('SW sites'!G7:'SW sites'!G9)</f>
        <v>22576.6</v>
      </c>
      <c r="G6" s="39">
        <f>SUM('SW sites'!M7:'SW sites'!M9)</f>
        <v>5500</v>
      </c>
      <c r="H6" s="39">
        <f>SUM('SW sites'!K7:'SW sites'!K9)</f>
        <v>0</v>
      </c>
      <c r="I6" s="39">
        <f>SUM('SW sites'!H7:'SW sites'!H9)</f>
        <v>0</v>
      </c>
      <c r="J6" s="39">
        <f>SUM('SW sites'!N7:'SW sites'!N9)</f>
        <v>0</v>
      </c>
      <c r="K6" s="39">
        <f>SUM('SW sites'!O7:'SW sites'!O9)</f>
        <v>38119.175447071335</v>
      </c>
      <c r="L6" s="209">
        <v>5998.38</v>
      </c>
      <c r="M6" s="229">
        <f t="shared" ref="M6" si="11">C6+L6</f>
        <v>14243.82</v>
      </c>
      <c r="N6" s="26">
        <f t="shared" si="9"/>
        <v>77119.175447071335</v>
      </c>
      <c r="O6" s="27">
        <f t="shared" ref="O6" si="12">M6+N6</f>
        <v>91362.995447071327</v>
      </c>
      <c r="P6" s="25">
        <f t="shared" ref="P6" si="13">F6</f>
        <v>22576.6</v>
      </c>
      <c r="Q6" s="26">
        <f t="shared" si="10"/>
        <v>61500</v>
      </c>
      <c r="R6" s="27">
        <f t="shared" ref="R6" si="14">P6+Q6</f>
        <v>84076.6</v>
      </c>
      <c r="S6" s="25">
        <f t="shared" ref="S6" si="15">I6</f>
        <v>0</v>
      </c>
      <c r="T6" s="26">
        <f t="shared" ref="T6" si="16">H6+J6</f>
        <v>0</v>
      </c>
      <c r="U6" s="27">
        <f t="shared" ref="U6" si="17">S6+T6</f>
        <v>0</v>
      </c>
    </row>
    <row r="7" spans="1:21" s="20" customFormat="1" ht="12" x14ac:dyDescent="0.2">
      <c r="A7" s="19" t="s">
        <v>293</v>
      </c>
      <c r="B7" s="39">
        <f>SUM('SW sites'!I10:'SW sites'!I13)</f>
        <v>120000</v>
      </c>
      <c r="C7" s="39">
        <f>SUM('SW sites'!F10:'SW sites'!F13)</f>
        <v>30822.04</v>
      </c>
      <c r="D7" s="39">
        <f>SUM('SW sites'!L10:'SW sites'!L13)</f>
        <v>0</v>
      </c>
      <c r="E7" s="39">
        <f>SUM('SW sites'!J10:'SW sites'!J13)</f>
        <v>50000</v>
      </c>
      <c r="F7" s="39">
        <f>SUM('SW sites'!G10:'SW sites'!G13)</f>
        <v>19851.240000000002</v>
      </c>
      <c r="G7" s="39">
        <f>SUM('SW sites'!M10:'SW sites'!M13)</f>
        <v>0</v>
      </c>
      <c r="H7" s="39">
        <f>SUM('SW sites'!K10:'SW sites'!K13)</f>
        <v>0</v>
      </c>
      <c r="I7" s="39">
        <f>SUM('SW sites'!H10:'SW sites'!H13)</f>
        <v>0</v>
      </c>
      <c r="J7" s="39">
        <f>SUM('SW sites'!N10:'SW sites'!N13)</f>
        <v>0</v>
      </c>
      <c r="K7" s="39">
        <f>SUM('SW sites'!O10:'SW sites'!O13)</f>
        <v>33093.889714301855</v>
      </c>
      <c r="L7" s="209">
        <v>5998.38</v>
      </c>
      <c r="M7" s="229">
        <f t="shared" si="0"/>
        <v>36820.42</v>
      </c>
      <c r="N7" s="26">
        <f t="shared" si="1"/>
        <v>153093.88971430185</v>
      </c>
      <c r="O7" s="27">
        <f t="shared" si="2"/>
        <v>189914.30971430184</v>
      </c>
      <c r="P7" s="25">
        <f t="shared" si="3"/>
        <v>19851.240000000002</v>
      </c>
      <c r="Q7" s="26">
        <f t="shared" si="4"/>
        <v>50000</v>
      </c>
      <c r="R7" s="27">
        <f t="shared" si="5"/>
        <v>69851.240000000005</v>
      </c>
      <c r="S7" s="25">
        <f t="shared" si="6"/>
        <v>0</v>
      </c>
      <c r="T7" s="26">
        <f t="shared" si="7"/>
        <v>0</v>
      </c>
      <c r="U7" s="27">
        <f t="shared" si="8"/>
        <v>0</v>
      </c>
    </row>
    <row r="8" spans="1:21" s="20" customFormat="1" ht="12" x14ac:dyDescent="0.2">
      <c r="A8" s="19" t="s">
        <v>289</v>
      </c>
      <c r="B8" s="39">
        <f>SUM('SW sites'!I14:'SW sites'!I19)</f>
        <v>350500</v>
      </c>
      <c r="C8" s="39">
        <f>SUM('SW sites'!F14:'SW sites'!F19)</f>
        <v>112767.6</v>
      </c>
      <c r="D8" s="39">
        <f>SUM('SW sites'!L14:'SW sites'!L19)</f>
        <v>22500</v>
      </c>
      <c r="E8" s="39">
        <f>SUM('SW sites'!J14:'SW sites'!J19)</f>
        <v>0</v>
      </c>
      <c r="F8" s="39">
        <f>SUM('SW sites'!G14:'SW sites'!G19)</f>
        <v>0</v>
      </c>
      <c r="G8" s="39">
        <f>SUM('SW sites'!M14:'SW sites'!M19)</f>
        <v>0</v>
      </c>
      <c r="H8" s="39">
        <f>SUM('SW sites'!K14:'SW sites'!K19)</f>
        <v>0</v>
      </c>
      <c r="I8" s="39">
        <f>SUM('SW sites'!H14:'SW sites'!H19)</f>
        <v>0</v>
      </c>
      <c r="J8" s="39">
        <f>SUM('SW sites'!N14:'SW sites'!N19)</f>
        <v>0</v>
      </c>
      <c r="K8" s="39">
        <f>SUM('SW sites'!O14:'SW sites'!O19)</f>
        <v>51037.899250610135</v>
      </c>
      <c r="L8" s="209">
        <v>8997.57</v>
      </c>
      <c r="M8" s="229">
        <f t="shared" si="0"/>
        <v>121765.17000000001</v>
      </c>
      <c r="N8" s="26">
        <f t="shared" si="1"/>
        <v>424037.89925061015</v>
      </c>
      <c r="O8" s="27">
        <f t="shared" si="2"/>
        <v>545803.06925061019</v>
      </c>
      <c r="P8" s="25">
        <f t="shared" si="3"/>
        <v>0</v>
      </c>
      <c r="Q8" s="26">
        <f t="shared" si="4"/>
        <v>0</v>
      </c>
      <c r="R8" s="27">
        <f t="shared" si="5"/>
        <v>0</v>
      </c>
      <c r="S8" s="25">
        <f t="shared" si="6"/>
        <v>0</v>
      </c>
      <c r="T8" s="26">
        <f t="shared" si="7"/>
        <v>0</v>
      </c>
      <c r="U8" s="27">
        <f t="shared" si="8"/>
        <v>0</v>
      </c>
    </row>
    <row r="9" spans="1:21" s="20" customFormat="1" ht="12" x14ac:dyDescent="0.2">
      <c r="A9" s="19" t="s">
        <v>285</v>
      </c>
      <c r="B9" s="39">
        <f>SUM('SW sites'!I20:'SW sites'!I22)</f>
        <v>249000</v>
      </c>
      <c r="C9" s="39">
        <f>SUM('SW sites'!F20:'SW sites'!F22)</f>
        <v>92963.98</v>
      </c>
      <c r="D9" s="39">
        <f>SUM('SW sites'!L20:'SW sites'!L22)</f>
        <v>0</v>
      </c>
      <c r="E9" s="39">
        <f>SUM('SW sites'!J20:'SW sites'!J22)</f>
        <v>0</v>
      </c>
      <c r="F9" s="39">
        <f>SUM('SW sites'!G20:'SW sites'!G22)</f>
        <v>0</v>
      </c>
      <c r="G9" s="39">
        <f>SUM('SW sites'!M20:'SW sites'!M22)</f>
        <v>0</v>
      </c>
      <c r="H9" s="39">
        <f>SUM('SW sites'!K20:'SW sites'!K22)</f>
        <v>0</v>
      </c>
      <c r="I9" s="39">
        <f>SUM('SW sites'!H20:'SW sites'!H22)</f>
        <v>0</v>
      </c>
      <c r="J9" s="39">
        <f>SUM('SW sites'!N20:'SW sites'!N22)</f>
        <v>0</v>
      </c>
      <c r="K9" s="39">
        <f>SUM('SW sites'!O20:'SW sites'!O22)</f>
        <v>13210.838513286999</v>
      </c>
      <c r="L9" s="209">
        <v>2999.19</v>
      </c>
      <c r="M9" s="229">
        <f t="shared" si="0"/>
        <v>95963.17</v>
      </c>
      <c r="N9" s="26">
        <f t="shared" si="1"/>
        <v>262210.83851328702</v>
      </c>
      <c r="O9" s="27">
        <f t="shared" si="2"/>
        <v>358174.008513287</v>
      </c>
      <c r="P9" s="25">
        <f t="shared" si="3"/>
        <v>0</v>
      </c>
      <c r="Q9" s="26">
        <f t="shared" si="4"/>
        <v>0</v>
      </c>
      <c r="R9" s="27">
        <f t="shared" si="5"/>
        <v>0</v>
      </c>
      <c r="S9" s="25">
        <f t="shared" si="6"/>
        <v>0</v>
      </c>
      <c r="T9" s="26">
        <f t="shared" si="7"/>
        <v>0</v>
      </c>
      <c r="U9" s="27">
        <f t="shared" si="8"/>
        <v>0</v>
      </c>
    </row>
    <row r="10" spans="1:21" s="20" customFormat="1" ht="12" x14ac:dyDescent="0.2">
      <c r="A10" s="19" t="s">
        <v>270</v>
      </c>
      <c r="B10" s="39">
        <f>SUM('SW sites'!I23:'SW sites'!I25)</f>
        <v>200000</v>
      </c>
      <c r="C10" s="39">
        <f>SUM('SW sites'!F23:'SW sites'!F25)</f>
        <v>69059.38</v>
      </c>
      <c r="D10" s="39">
        <f>SUM('SW sites'!L23:'SW sites'!L25)</f>
        <v>0</v>
      </c>
      <c r="E10" s="39">
        <f>SUM('SW sites'!J23:'SW sites'!J25)</f>
        <v>0</v>
      </c>
      <c r="F10" s="39">
        <f>SUM('SW sites'!G23:'SW sites'!G25)</f>
        <v>0</v>
      </c>
      <c r="G10" s="39">
        <f>SUM('SW sites'!M23:'SW sites'!M25)</f>
        <v>0</v>
      </c>
      <c r="H10" s="39">
        <f>SUM('SW sites'!K23:'SW sites'!K25)</f>
        <v>0</v>
      </c>
      <c r="I10" s="39">
        <f>SUM('SW sites'!H23:'SW sites'!H25)</f>
        <v>0</v>
      </c>
      <c r="J10" s="39">
        <f>SUM('SW sites'!N23:'SW sites'!N25)</f>
        <v>0</v>
      </c>
      <c r="K10" s="39">
        <f>SUM('SW sites'!O23:'SW sites'!O25)</f>
        <v>31028.060881196874</v>
      </c>
      <c r="L10" s="209">
        <v>5998.38</v>
      </c>
      <c r="M10" s="229">
        <f t="shared" si="0"/>
        <v>75057.760000000009</v>
      </c>
      <c r="N10" s="26">
        <f t="shared" si="1"/>
        <v>231028.06088119687</v>
      </c>
      <c r="O10" s="27">
        <f t="shared" si="2"/>
        <v>306085.82088119688</v>
      </c>
      <c r="P10" s="25">
        <f t="shared" si="3"/>
        <v>0</v>
      </c>
      <c r="Q10" s="26">
        <f t="shared" si="4"/>
        <v>0</v>
      </c>
      <c r="R10" s="27">
        <f t="shared" si="5"/>
        <v>0</v>
      </c>
      <c r="S10" s="25">
        <f t="shared" si="6"/>
        <v>0</v>
      </c>
      <c r="T10" s="26">
        <f t="shared" si="7"/>
        <v>0</v>
      </c>
      <c r="U10" s="27">
        <f t="shared" si="8"/>
        <v>0</v>
      </c>
    </row>
    <row r="11" spans="1:21" s="20" customFormat="1" ht="12" x14ac:dyDescent="0.2">
      <c r="A11" s="19" t="s">
        <v>312</v>
      </c>
      <c r="B11" s="39">
        <f>SUM('SW sites'!I26)</f>
        <v>0</v>
      </c>
      <c r="C11" s="39">
        <f>SUM('SW sites'!F26)</f>
        <v>0</v>
      </c>
      <c r="D11" s="39">
        <f>SUM('SW sites'!L26)</f>
        <v>0</v>
      </c>
      <c r="E11" s="39">
        <f>SUM('SW sites'!J26)</f>
        <v>0</v>
      </c>
      <c r="F11" s="39">
        <f>SUM('SW sites'!G26)</f>
        <v>0</v>
      </c>
      <c r="G11" s="39">
        <f>SUM('SW sites'!M26)</f>
        <v>0</v>
      </c>
      <c r="H11" s="39">
        <f>SUM('SW sites'!K26)</f>
        <v>54000</v>
      </c>
      <c r="I11" s="39">
        <f>SUM('SW sites'!H26)</f>
        <v>22576.6</v>
      </c>
      <c r="J11" s="39">
        <f>SUM('SW sites'!N26)</f>
        <v>0</v>
      </c>
      <c r="K11" s="39">
        <f>SUM('SW sites'!O26)</f>
        <v>0</v>
      </c>
      <c r="L11" s="209">
        <v>0</v>
      </c>
      <c r="M11" s="229">
        <f t="shared" si="0"/>
        <v>0</v>
      </c>
      <c r="N11" s="26">
        <f t="shared" si="1"/>
        <v>0</v>
      </c>
      <c r="O11" s="27">
        <f t="shared" si="2"/>
        <v>0</v>
      </c>
      <c r="P11" s="25">
        <f t="shared" si="3"/>
        <v>0</v>
      </c>
      <c r="Q11" s="26">
        <f t="shared" si="4"/>
        <v>0</v>
      </c>
      <c r="R11" s="27">
        <f t="shared" si="5"/>
        <v>0</v>
      </c>
      <c r="S11" s="25">
        <f t="shared" si="6"/>
        <v>22576.6</v>
      </c>
      <c r="T11" s="26">
        <f t="shared" si="7"/>
        <v>54000</v>
      </c>
      <c r="U11" s="27">
        <f t="shared" si="8"/>
        <v>76576.600000000006</v>
      </c>
    </row>
    <row r="12" spans="1:21" s="20" customFormat="1" ht="12" x14ac:dyDescent="0.2">
      <c r="A12" s="19" t="s">
        <v>274</v>
      </c>
      <c r="B12" s="39">
        <f>SUM('SW sites'!I27:'SW sites'!I29)</f>
        <v>121500</v>
      </c>
      <c r="C12" s="39">
        <f>SUM('SW sites'!F27:'SW sites'!F29)</f>
        <v>41032.06</v>
      </c>
      <c r="D12" s="39">
        <f>SUM('SW sites'!L27:'SW sites'!L29)</f>
        <v>15500</v>
      </c>
      <c r="E12" s="39">
        <f>SUM('SW sites'!J27:'SW sites'!J29)</f>
        <v>68000</v>
      </c>
      <c r="F12" s="39">
        <f>SUM('SW sites'!G27:'SW sites'!G29)</f>
        <v>22576.6</v>
      </c>
      <c r="G12" s="39">
        <f>SUM('SW sites'!M27:'SW sites'!M29)</f>
        <v>24500</v>
      </c>
      <c r="H12" s="39">
        <f>SUM('SW sites'!K27:'SW sites'!K29)</f>
        <v>0</v>
      </c>
      <c r="I12" s="39">
        <f>SUM('SW sites'!H27:'SW sites'!H29)</f>
        <v>0</v>
      </c>
      <c r="J12" s="39">
        <f>SUM('SW sites'!N27:'SW sites'!N29)</f>
        <v>0</v>
      </c>
      <c r="K12" s="39">
        <f>SUM('SW sites'!O27:'SW sites'!O29)</f>
        <v>25771.909916244636</v>
      </c>
      <c r="L12" s="209">
        <v>5998.38</v>
      </c>
      <c r="M12" s="229">
        <f t="shared" si="0"/>
        <v>47030.439999999995</v>
      </c>
      <c r="N12" s="26">
        <f t="shared" si="1"/>
        <v>162771.90991624462</v>
      </c>
      <c r="O12" s="27">
        <f t="shared" si="2"/>
        <v>209802.34991624462</v>
      </c>
      <c r="P12" s="25">
        <f t="shared" si="3"/>
        <v>22576.6</v>
      </c>
      <c r="Q12" s="26">
        <f t="shared" si="4"/>
        <v>92500</v>
      </c>
      <c r="R12" s="27">
        <f t="shared" si="5"/>
        <v>115076.6</v>
      </c>
      <c r="S12" s="25">
        <f t="shared" si="6"/>
        <v>0</v>
      </c>
      <c r="T12" s="26">
        <f t="shared" si="7"/>
        <v>0</v>
      </c>
      <c r="U12" s="27">
        <f t="shared" si="8"/>
        <v>0</v>
      </c>
    </row>
    <row r="13" spans="1:21" s="20" customFormat="1" ht="12" x14ac:dyDescent="0.2">
      <c r="A13" s="19" t="s">
        <v>278</v>
      </c>
      <c r="B13" s="39">
        <f>SUM('SW sites'!I34:'SW sites'!I30)</f>
        <v>90000</v>
      </c>
      <c r="C13" s="39">
        <f>SUM('SW sites'!F34:'SW sites'!F30)</f>
        <v>36909.339999999997</v>
      </c>
      <c r="D13" s="39">
        <f>SUM('SW sites'!L34:'SW sites'!L30)</f>
        <v>15000</v>
      </c>
      <c r="E13" s="39">
        <f>SUM('SW sites'!J34:'SW sites'!J30)</f>
        <v>216000</v>
      </c>
      <c r="F13" s="39">
        <f>SUM('SW sites'!G34:'SW sites'!G30)</f>
        <v>90306.4</v>
      </c>
      <c r="G13" s="39">
        <f>SUM('SW sites'!M34:'SW sites'!M30)</f>
        <v>0</v>
      </c>
      <c r="H13" s="39">
        <f>SUM('SW sites'!K34:'SW sites'!K30)</f>
        <v>0</v>
      </c>
      <c r="I13" s="39">
        <f>SUM('SW sites'!H34:'SW sites'!H30)</f>
        <v>0</v>
      </c>
      <c r="J13" s="39">
        <f>SUM('SW sites'!N34:'SW sites'!N30)</f>
        <v>0</v>
      </c>
      <c r="K13" s="39">
        <f>SUM('SW sites'!O34:'SW sites'!O30)</f>
        <v>16592.685708071884</v>
      </c>
      <c r="L13" s="209">
        <v>2999.19</v>
      </c>
      <c r="M13" s="229">
        <f t="shared" ref="M13" si="18">C13+L13</f>
        <v>39908.53</v>
      </c>
      <c r="N13" s="26">
        <f t="shared" ref="N13" si="19">B13+K13+D13</f>
        <v>121592.68570807189</v>
      </c>
      <c r="O13" s="27">
        <f t="shared" ref="O13" si="20">M13+N13</f>
        <v>161501.21570807189</v>
      </c>
      <c r="P13" s="25">
        <f t="shared" ref="P13" si="21">F13</f>
        <v>90306.4</v>
      </c>
      <c r="Q13" s="26">
        <f t="shared" ref="Q13" si="22">E13+G13</f>
        <v>216000</v>
      </c>
      <c r="R13" s="27">
        <f t="shared" ref="R13" si="23">P13+Q13</f>
        <v>306306.40000000002</v>
      </c>
      <c r="S13" s="25">
        <f t="shared" ref="S13" si="24">I13</f>
        <v>0</v>
      </c>
      <c r="T13" s="26">
        <f t="shared" ref="T13" si="25">H13+J13</f>
        <v>0</v>
      </c>
      <c r="U13" s="27">
        <f t="shared" ref="U13" si="26">S13+T13</f>
        <v>0</v>
      </c>
    </row>
    <row r="14" spans="1:21" s="20" customFormat="1" ht="12" x14ac:dyDescent="0.2">
      <c r="A14" s="19" t="s">
        <v>291</v>
      </c>
      <c r="B14" s="39">
        <f>SUM('SW sites'!I35:'SW sites'!I36)</f>
        <v>150000</v>
      </c>
      <c r="C14" s="39">
        <f>SUM('SW sites'!F35:'SW sites'!F36)</f>
        <v>59485.94</v>
      </c>
      <c r="D14" s="39">
        <f>SUM('SW sites'!L35:'SW sites'!L36)</f>
        <v>34000</v>
      </c>
      <c r="E14" s="39">
        <f>SUM('SW sites'!J35:'SW sites'!J36)</f>
        <v>0</v>
      </c>
      <c r="F14" s="39">
        <f>SUM('SW sites'!G35:'SW sites'!G36)</f>
        <v>0</v>
      </c>
      <c r="G14" s="39">
        <f>SUM('SW sites'!M35:'SW sites'!M36)</f>
        <v>0</v>
      </c>
      <c r="H14" s="39">
        <f>SUM('SW sites'!K35:'SW sites'!K36)</f>
        <v>0</v>
      </c>
      <c r="I14" s="39">
        <f>SUM('SW sites'!H35:'SW sites'!H36)</f>
        <v>0</v>
      </c>
      <c r="J14" s="39">
        <f>SUM('SW sites'!N35:'SW sites'!N36)</f>
        <v>0</v>
      </c>
      <c r="K14" s="39">
        <f>SUM('SW sites'!O35:'SW sites'!O36)</f>
        <v>18783.814306367254</v>
      </c>
      <c r="L14" s="209">
        <v>2999.19</v>
      </c>
      <c r="M14" s="229">
        <f t="shared" si="0"/>
        <v>62485.130000000005</v>
      </c>
      <c r="N14" s="26">
        <f t="shared" si="1"/>
        <v>202783.81430636725</v>
      </c>
      <c r="O14" s="27">
        <f t="shared" si="2"/>
        <v>265268.94430636725</v>
      </c>
      <c r="P14" s="25">
        <f t="shared" si="3"/>
        <v>0</v>
      </c>
      <c r="Q14" s="26">
        <f t="shared" si="4"/>
        <v>0</v>
      </c>
      <c r="R14" s="27">
        <f t="shared" si="5"/>
        <v>0</v>
      </c>
      <c r="S14" s="25">
        <f t="shared" si="6"/>
        <v>0</v>
      </c>
      <c r="T14" s="26">
        <f t="shared" si="7"/>
        <v>0</v>
      </c>
      <c r="U14" s="27">
        <f t="shared" si="8"/>
        <v>0</v>
      </c>
    </row>
    <row r="15" spans="1:21" s="20" customFormat="1" ht="12" x14ac:dyDescent="0.2">
      <c r="A15" s="19" t="s">
        <v>281</v>
      </c>
      <c r="B15" s="39">
        <f>SUM('SW sites'!I37)</f>
        <v>83000</v>
      </c>
      <c r="C15" s="39">
        <f>SUM('SW sites'!F37)</f>
        <v>22576.6</v>
      </c>
      <c r="D15" s="39">
        <f>SUM('SW sites'!L37)</f>
        <v>0</v>
      </c>
      <c r="E15" s="39">
        <f>SUM('SW sites'!J37)</f>
        <v>0</v>
      </c>
      <c r="F15" s="39">
        <f>SUM('SW sites'!G37)</f>
        <v>0</v>
      </c>
      <c r="G15" s="39">
        <f>SUM('SW sites'!M37)</f>
        <v>0</v>
      </c>
      <c r="H15" s="39">
        <f>SUM('SW sites'!K37)</f>
        <v>0</v>
      </c>
      <c r="I15" s="39">
        <f>SUM('SW sites'!H37)</f>
        <v>0</v>
      </c>
      <c r="J15" s="39">
        <f>SUM('SW sites'!N37)</f>
        <v>0</v>
      </c>
      <c r="K15" s="39">
        <f>SUM('SW sites'!O37)</f>
        <v>0</v>
      </c>
      <c r="L15" s="209">
        <v>0</v>
      </c>
      <c r="M15" s="229">
        <f t="shared" si="0"/>
        <v>22576.6</v>
      </c>
      <c r="N15" s="26">
        <f t="shared" si="1"/>
        <v>83000</v>
      </c>
      <c r="O15" s="27">
        <f t="shared" si="2"/>
        <v>105576.6</v>
      </c>
      <c r="P15" s="25">
        <f t="shared" si="3"/>
        <v>0</v>
      </c>
      <c r="Q15" s="26">
        <f t="shared" si="4"/>
        <v>0</v>
      </c>
      <c r="R15" s="27">
        <f t="shared" si="5"/>
        <v>0</v>
      </c>
      <c r="S15" s="25">
        <f t="shared" si="6"/>
        <v>0</v>
      </c>
      <c r="T15" s="26">
        <f t="shared" si="7"/>
        <v>0</v>
      </c>
      <c r="U15" s="27">
        <f t="shared" si="8"/>
        <v>0</v>
      </c>
    </row>
    <row r="16" spans="1:21" s="20" customFormat="1" ht="12" x14ac:dyDescent="0.2">
      <c r="A16" s="19" t="s">
        <v>283</v>
      </c>
      <c r="B16" s="39">
        <f>SUM('SW sites'!I38:'SW sites'!I39)</f>
        <v>203000</v>
      </c>
      <c r="C16" s="39">
        <f>SUM('SW sites'!F38:'SW sites'!F39)</f>
        <v>64936.66</v>
      </c>
      <c r="D16" s="39">
        <f>SUM('SW sites'!L38:'SW sites'!L39)</f>
        <v>10500</v>
      </c>
      <c r="E16" s="39">
        <f>SUM('SW sites'!J38:'SW sites'!J39)</f>
        <v>0</v>
      </c>
      <c r="F16" s="39">
        <f>SUM('SW sites'!G38:'SW sites'!G39)</f>
        <v>0</v>
      </c>
      <c r="G16" s="39">
        <f>SUM('SW sites'!M38:'SW sites'!M39)</f>
        <v>0</v>
      </c>
      <c r="H16" s="39">
        <f>SUM('SW sites'!K38:'SW sites'!K39)</f>
        <v>0</v>
      </c>
      <c r="I16" s="39">
        <f>SUM('SW sites'!H38:'SW sites'!H39)</f>
        <v>0</v>
      </c>
      <c r="J16" s="39">
        <f>SUM('SW sites'!N38:'SW sites'!N39)</f>
        <v>0</v>
      </c>
      <c r="K16" s="39">
        <f>SUM('SW sites'!O38:'SW sites'!O39)</f>
        <v>12480.289046173972</v>
      </c>
      <c r="L16" s="209">
        <v>2999.19</v>
      </c>
      <c r="M16" s="229">
        <f t="shared" si="0"/>
        <v>67935.850000000006</v>
      </c>
      <c r="N16" s="26">
        <f t="shared" si="1"/>
        <v>225980.28904617397</v>
      </c>
      <c r="O16" s="27">
        <f t="shared" si="2"/>
        <v>293916.13904617401</v>
      </c>
      <c r="P16" s="25">
        <f t="shared" si="3"/>
        <v>0</v>
      </c>
      <c r="Q16" s="26">
        <f t="shared" si="4"/>
        <v>0</v>
      </c>
      <c r="R16" s="27">
        <f t="shared" si="5"/>
        <v>0</v>
      </c>
      <c r="S16" s="25">
        <f t="shared" si="6"/>
        <v>0</v>
      </c>
      <c r="T16" s="26">
        <f t="shared" si="7"/>
        <v>0</v>
      </c>
      <c r="U16" s="27">
        <f t="shared" si="8"/>
        <v>0</v>
      </c>
    </row>
    <row r="17" spans="1:21" s="20" customFormat="1" ht="12" x14ac:dyDescent="0.2">
      <c r="A17" s="19" t="s">
        <v>321</v>
      </c>
      <c r="B17" s="39">
        <f>SUM('SW sites'!I40:'SW sites'!I41)</f>
        <v>64000</v>
      </c>
      <c r="C17" s="39">
        <f>SUM('SW sites'!F40:'SW sites'!F41)</f>
        <v>50603.92</v>
      </c>
      <c r="D17" s="39">
        <f>SUM('SW sites'!L40:'SW sites'!L41)</f>
        <v>0</v>
      </c>
      <c r="E17" s="39">
        <f>SUM('SW sites'!J40:'SW sites'!J41)</f>
        <v>0</v>
      </c>
      <c r="F17" s="39">
        <f>SUM('SW sites'!G40:'SW sites'!G41)</f>
        <v>0</v>
      </c>
      <c r="G17" s="39">
        <f>SUM('SW sites'!M40:'SW sites'!M41)</f>
        <v>0</v>
      </c>
      <c r="H17" s="39">
        <f>SUM('SW sites'!K40:'SW sites'!K41)</f>
        <v>0</v>
      </c>
      <c r="I17" s="39">
        <f>SUM('SW sites'!H40:'SW sites'!H41)</f>
        <v>0</v>
      </c>
      <c r="J17" s="39">
        <f>SUM('SW sites'!N40:'SW sites'!N41)</f>
        <v>0</v>
      </c>
      <c r="K17" s="39">
        <f>SUM('SW sites'!O40:'SW sites'!O41)</f>
        <v>0</v>
      </c>
      <c r="L17" s="209">
        <v>0</v>
      </c>
      <c r="M17" s="229">
        <f t="shared" si="0"/>
        <v>50603.92</v>
      </c>
      <c r="N17" s="26">
        <f t="shared" si="1"/>
        <v>64000</v>
      </c>
      <c r="O17" s="27">
        <f t="shared" si="2"/>
        <v>114603.92</v>
      </c>
      <c r="P17" s="25">
        <f t="shared" si="3"/>
        <v>0</v>
      </c>
      <c r="Q17" s="26">
        <f t="shared" si="4"/>
        <v>0</v>
      </c>
      <c r="R17" s="27">
        <f t="shared" si="5"/>
        <v>0</v>
      </c>
      <c r="S17" s="25">
        <f t="shared" si="6"/>
        <v>0</v>
      </c>
      <c r="T17" s="26">
        <f t="shared" si="7"/>
        <v>0</v>
      </c>
      <c r="U17" s="27">
        <f t="shared" si="8"/>
        <v>0</v>
      </c>
    </row>
    <row r="18" spans="1:21" s="20" customFormat="1" ht="12" x14ac:dyDescent="0.2">
      <c r="A18" s="19" t="s">
        <v>322</v>
      </c>
      <c r="B18" s="39">
        <f>SUM('SW sites'!I42:'SW sites'!I45)</f>
        <v>0</v>
      </c>
      <c r="C18" s="39">
        <f>SUM('SW sites'!F42:'SW sites'!F45)</f>
        <v>0</v>
      </c>
      <c r="D18" s="39">
        <f>SUM('SW sites'!L42:'SW sites'!L45)</f>
        <v>0</v>
      </c>
      <c r="E18" s="39">
        <f>SUM('SW sites'!J42:'SW sites'!J45)</f>
        <v>209500</v>
      </c>
      <c r="F18" s="39">
        <f>SUM('SW sites'!G42:'SW sites'!G45)</f>
        <v>90306.4</v>
      </c>
      <c r="G18" s="39">
        <f>SUM('SW sites'!M42:'SW sites'!M45)</f>
        <v>27000</v>
      </c>
      <c r="H18" s="39">
        <f>SUM('SW sites'!K42:'SW sites'!K45)</f>
        <v>0</v>
      </c>
      <c r="I18" s="39">
        <f>SUM('SW sites'!H42:'SW sites'!H45)</f>
        <v>0</v>
      </c>
      <c r="J18" s="39">
        <f>SUM('SW sites'!N42:'SW sites'!N45)</f>
        <v>0</v>
      </c>
      <c r="K18" s="39">
        <f>SUM('SW sites'!O42:'SW sites'!O45)</f>
        <v>0</v>
      </c>
      <c r="L18" s="209">
        <v>0</v>
      </c>
      <c r="M18" s="229">
        <f t="shared" si="0"/>
        <v>0</v>
      </c>
      <c r="N18" s="26">
        <f t="shared" si="1"/>
        <v>0</v>
      </c>
      <c r="O18" s="27">
        <f t="shared" si="2"/>
        <v>0</v>
      </c>
      <c r="P18" s="25">
        <f t="shared" si="3"/>
        <v>90306.4</v>
      </c>
      <c r="Q18" s="26">
        <f t="shared" si="4"/>
        <v>236500</v>
      </c>
      <c r="R18" s="27">
        <f t="shared" si="5"/>
        <v>326806.40000000002</v>
      </c>
      <c r="S18" s="25">
        <f t="shared" si="6"/>
        <v>0</v>
      </c>
      <c r="T18" s="26">
        <f t="shared" si="7"/>
        <v>0</v>
      </c>
      <c r="U18" s="27">
        <f t="shared" si="8"/>
        <v>0</v>
      </c>
    </row>
    <row r="19" spans="1:21" s="20" customFormat="1" ht="12" x14ac:dyDescent="0.2">
      <c r="A19" s="19" t="s">
        <v>287</v>
      </c>
      <c r="B19" s="39">
        <f>SUM('SW sites'!I46:'SW sites'!I52)</f>
        <v>18000</v>
      </c>
      <c r="C19" s="39">
        <f>SUM('SW sites'!F46:'SW sites'!F52)</f>
        <v>4122.72</v>
      </c>
      <c r="D19" s="39">
        <f>SUM('SW sites'!L46:'SW sites'!L52)</f>
        <v>0</v>
      </c>
      <c r="E19" s="39">
        <f>SUM('SW sites'!J46:'SW sites'!J52)</f>
        <v>404000</v>
      </c>
      <c r="F19" s="39">
        <f>SUM('SW sites'!G46:'SW sites'!G52)</f>
        <v>140910.32</v>
      </c>
      <c r="G19" s="39">
        <f>SUM('SW sites'!M46:'SW sites'!M52)</f>
        <v>0</v>
      </c>
      <c r="H19" s="39">
        <f>SUM('SW sites'!K46:'SW sites'!K52)</f>
        <v>0</v>
      </c>
      <c r="I19" s="39">
        <f>SUM('SW sites'!H46:'SW sites'!H52)</f>
        <v>0</v>
      </c>
      <c r="J19" s="39">
        <f>SUM('SW sites'!N46:'SW sites'!N52)</f>
        <v>0</v>
      </c>
      <c r="K19" s="39">
        <f>SUM('SW sites'!O46:'SW sites'!O52)</f>
        <v>17707.823629558465</v>
      </c>
      <c r="L19" s="209">
        <v>2999.19</v>
      </c>
      <c r="M19" s="229">
        <f t="shared" si="0"/>
        <v>7121.91</v>
      </c>
      <c r="N19" s="26">
        <f t="shared" si="1"/>
        <v>35707.823629558465</v>
      </c>
      <c r="O19" s="27">
        <f t="shared" si="2"/>
        <v>42829.733629558468</v>
      </c>
      <c r="P19" s="25">
        <f t="shared" si="3"/>
        <v>140910.32</v>
      </c>
      <c r="Q19" s="26">
        <f t="shared" si="4"/>
        <v>404000</v>
      </c>
      <c r="R19" s="27">
        <f t="shared" si="5"/>
        <v>544910.32000000007</v>
      </c>
      <c r="S19" s="25">
        <f t="shared" si="6"/>
        <v>0</v>
      </c>
      <c r="T19" s="26">
        <f t="shared" si="7"/>
        <v>0</v>
      </c>
      <c r="U19" s="27">
        <f t="shared" si="8"/>
        <v>0</v>
      </c>
    </row>
    <row r="20" spans="1:21" s="20" customFormat="1" ht="12" x14ac:dyDescent="0.2">
      <c r="A20" s="19" t="s">
        <v>273</v>
      </c>
      <c r="B20" s="39">
        <f>SUM('SW sites'!I53:'SW sites'!I56)</f>
        <v>193500</v>
      </c>
      <c r="C20" s="39">
        <f>SUM('SW sites'!F53:'SW sites'!F56)</f>
        <v>69059.38</v>
      </c>
      <c r="D20" s="39">
        <f>SUM('SW sites'!L53:'SW sites'!L56)</f>
        <v>15300</v>
      </c>
      <c r="E20" s="39">
        <f>SUM('SW sites'!J53:'SW sites'!J56)</f>
        <v>12000</v>
      </c>
      <c r="F20" s="39">
        <f>SUM('SW sites'!G53:'SW sites'!G56)</f>
        <v>22576.6</v>
      </c>
      <c r="G20" s="39">
        <f>SUM('SW sites'!M53:'SW sites'!M56)</f>
        <v>0</v>
      </c>
      <c r="H20" s="39">
        <f>SUM('SW sites'!K53:'SW sites'!K56)</f>
        <v>0</v>
      </c>
      <c r="I20" s="39">
        <f>SUM('SW sites'!H53:'SW sites'!H56)</f>
        <v>0</v>
      </c>
      <c r="J20" s="39">
        <f>SUM('SW sites'!N53:'SW sites'!N56)</f>
        <v>0</v>
      </c>
      <c r="K20" s="39">
        <f>SUM('SW sites'!O53:'SW sites'!O56)</f>
        <v>36070.01807911948</v>
      </c>
      <c r="L20" s="209">
        <v>5998.38</v>
      </c>
      <c r="M20" s="229">
        <f t="shared" si="0"/>
        <v>75057.760000000009</v>
      </c>
      <c r="N20" s="26">
        <f t="shared" si="1"/>
        <v>244870.01807911947</v>
      </c>
      <c r="O20" s="27">
        <f t="shared" si="2"/>
        <v>319927.77807911951</v>
      </c>
      <c r="P20" s="25">
        <f t="shared" si="3"/>
        <v>22576.6</v>
      </c>
      <c r="Q20" s="26">
        <f t="shared" si="4"/>
        <v>12000</v>
      </c>
      <c r="R20" s="27">
        <f t="shared" si="5"/>
        <v>34576.6</v>
      </c>
      <c r="S20" s="25">
        <f t="shared" si="6"/>
        <v>0</v>
      </c>
      <c r="T20" s="26">
        <f t="shared" si="7"/>
        <v>0</v>
      </c>
      <c r="U20" s="27">
        <f t="shared" si="8"/>
        <v>0</v>
      </c>
    </row>
    <row r="21" spans="1:21" s="20" customFormat="1" ht="12" x14ac:dyDescent="0.2">
      <c r="A21" s="19" t="s">
        <v>407</v>
      </c>
      <c r="B21" s="39">
        <f>SUM('SW sites'!I57)</f>
        <v>83500</v>
      </c>
      <c r="C21" s="39">
        <f>SUM('SW sites'!F57)</f>
        <v>36909.339999999997</v>
      </c>
      <c r="D21" s="39">
        <f>SUM('SW sites'!L57)</f>
        <v>16000</v>
      </c>
      <c r="E21" s="39">
        <f>SUM('SW sites'!J57)</f>
        <v>0</v>
      </c>
      <c r="F21" s="39">
        <f>SUM('SW sites'!G57)</f>
        <v>0</v>
      </c>
      <c r="G21" s="39">
        <f>SUM('SW sites'!M57)</f>
        <v>0</v>
      </c>
      <c r="H21" s="39">
        <f>SUM('SW sites'!K57)</f>
        <v>0</v>
      </c>
      <c r="I21" s="39">
        <f>SUM('SW sites'!H57)</f>
        <v>0</v>
      </c>
      <c r="J21" s="39">
        <f>SUM('SW sites'!N57)</f>
        <v>0</v>
      </c>
      <c r="K21" s="39">
        <v>0</v>
      </c>
      <c r="L21" s="209">
        <v>0</v>
      </c>
      <c r="M21" s="229">
        <f t="shared" si="0"/>
        <v>36909.339999999997</v>
      </c>
      <c r="N21" s="26">
        <f t="shared" si="1"/>
        <v>99500</v>
      </c>
      <c r="O21" s="27">
        <f t="shared" si="2"/>
        <v>136409.34</v>
      </c>
      <c r="P21" s="25">
        <f t="shared" si="3"/>
        <v>0</v>
      </c>
      <c r="Q21" s="26">
        <f t="shared" si="4"/>
        <v>0</v>
      </c>
      <c r="R21" s="27">
        <f t="shared" si="5"/>
        <v>0</v>
      </c>
      <c r="S21" s="25">
        <f t="shared" si="6"/>
        <v>0</v>
      </c>
      <c r="T21" s="26">
        <f t="shared" si="7"/>
        <v>0</v>
      </c>
      <c r="U21" s="27">
        <f t="shared" si="8"/>
        <v>0</v>
      </c>
    </row>
    <row r="22" spans="1:21" s="20" customFormat="1" ht="12" x14ac:dyDescent="0.2">
      <c r="A22" s="19" t="s">
        <v>282</v>
      </c>
      <c r="B22" s="39">
        <f>SUM('SW sites'!I58:'SW sites'!I59)</f>
        <v>119000</v>
      </c>
      <c r="C22" s="39">
        <f>SUM('SW sites'!F58:'SW sites'!F59)</f>
        <v>58712.22</v>
      </c>
      <c r="D22" s="39">
        <f>SUM('SW sites'!L58:'SW sites'!L59)</f>
        <v>14200</v>
      </c>
      <c r="E22" s="39">
        <f>SUM('SW sites'!J58:'SW sites'!J59)</f>
        <v>0</v>
      </c>
      <c r="F22" s="39">
        <f>SUM('SW sites'!G58:'SW sites'!G59)</f>
        <v>0</v>
      </c>
      <c r="G22" s="39">
        <f>SUM('SW sites'!M58:'SW sites'!M59)</f>
        <v>0</v>
      </c>
      <c r="H22" s="39">
        <f>SUM('SW sites'!K58:'SW sites'!K59)</f>
        <v>0</v>
      </c>
      <c r="I22" s="39">
        <f>SUM('SW sites'!H58:'SW sites'!H59)</f>
        <v>0</v>
      </c>
      <c r="J22" s="39">
        <f>SUM('SW sites'!N58:'SW sites'!N59)</f>
        <v>0</v>
      </c>
      <c r="K22" s="39">
        <f>SUM('SW sites'!O58:'SW sites'!O59)</f>
        <v>12326.177776287426</v>
      </c>
      <c r="L22" s="209">
        <v>2999.19</v>
      </c>
      <c r="M22" s="229">
        <f t="shared" si="0"/>
        <v>61711.41</v>
      </c>
      <c r="N22" s="26">
        <f t="shared" si="1"/>
        <v>145526.17777628743</v>
      </c>
      <c r="O22" s="27">
        <f t="shared" si="2"/>
        <v>207237.58777628743</v>
      </c>
      <c r="P22" s="25">
        <f t="shared" si="3"/>
        <v>0</v>
      </c>
      <c r="Q22" s="26">
        <f t="shared" si="4"/>
        <v>0</v>
      </c>
      <c r="R22" s="27">
        <f t="shared" si="5"/>
        <v>0</v>
      </c>
      <c r="S22" s="25">
        <f t="shared" si="6"/>
        <v>0</v>
      </c>
      <c r="T22" s="26">
        <f t="shared" si="7"/>
        <v>0</v>
      </c>
      <c r="U22" s="27">
        <f t="shared" si="8"/>
        <v>0</v>
      </c>
    </row>
    <row r="23" spans="1:21" s="20" customFormat="1" ht="13.5" customHeight="1" x14ac:dyDescent="0.2">
      <c r="A23" s="19" t="s">
        <v>351</v>
      </c>
      <c r="B23" s="39">
        <f>SUM('SW sites'!I62:'SW sites'!I60)</f>
        <v>0</v>
      </c>
      <c r="C23" s="39">
        <f>SUM('SW sites'!F62:'SW sites'!F60)</f>
        <v>0</v>
      </c>
      <c r="D23" s="39">
        <f>SUM('SW sites'!L62:'SW sites'!L60)</f>
        <v>0</v>
      </c>
      <c r="E23" s="39">
        <f>SUM('SW sites'!J62:'SW sites'!J60)</f>
        <v>157500</v>
      </c>
      <c r="F23" s="39">
        <f>SUM('SW sites'!G62:'SW sites'!G60)</f>
        <v>67729.8</v>
      </c>
      <c r="G23" s="39">
        <f>SUM('SW sites'!M62:'SW sites'!M60)</f>
        <v>0</v>
      </c>
      <c r="H23" s="39">
        <f>SUM('SW sites'!K62:'SW sites'!K60)</f>
        <v>0</v>
      </c>
      <c r="I23" s="39">
        <f>SUM('SW sites'!H62:'SW sites'!H60)</f>
        <v>0</v>
      </c>
      <c r="J23" s="39">
        <f>SUM('SW sites'!N62:'SW sites'!N60)</f>
        <v>0</v>
      </c>
      <c r="K23" s="39">
        <f>SUM('SW sites'!O62:'SW sites'!O60)</f>
        <v>0</v>
      </c>
      <c r="L23" s="209">
        <v>0</v>
      </c>
      <c r="M23" s="229">
        <f t="shared" ref="M23" si="27">C23+L23</f>
        <v>0</v>
      </c>
      <c r="N23" s="26">
        <f t="shared" ref="N23" si="28">B23+K23+D23</f>
        <v>0</v>
      </c>
      <c r="O23" s="27">
        <f t="shared" ref="O23" si="29">M23+N23</f>
        <v>0</v>
      </c>
      <c r="P23" s="25">
        <f t="shared" ref="P23" si="30">F23</f>
        <v>67729.8</v>
      </c>
      <c r="Q23" s="26">
        <f t="shared" ref="Q23" si="31">E23+G23</f>
        <v>157500</v>
      </c>
      <c r="R23" s="27">
        <f t="shared" ref="R23" si="32">P23+Q23</f>
        <v>225229.8</v>
      </c>
      <c r="S23" s="25">
        <f t="shared" ref="S23" si="33">I23</f>
        <v>0</v>
      </c>
      <c r="T23" s="26">
        <f t="shared" ref="T23" si="34">H23+J23</f>
        <v>0</v>
      </c>
      <c r="U23" s="27">
        <f t="shared" ref="U23" si="35">S23+T23</f>
        <v>0</v>
      </c>
    </row>
    <row r="24" spans="1:21" s="20" customFormat="1" ht="12" x14ac:dyDescent="0.2">
      <c r="A24" s="19" t="s">
        <v>288</v>
      </c>
      <c r="B24" s="39">
        <f>SUM('SW sites'!I63:'SW sites'!I65)</f>
        <v>164500</v>
      </c>
      <c r="C24" s="39">
        <f>SUM('SW sites'!F63:'SW sites'!F65)</f>
        <v>64936.66</v>
      </c>
      <c r="D24" s="39">
        <f>SUM('SW sites'!L63:'SW sites'!L65)</f>
        <v>0</v>
      </c>
      <c r="E24" s="39">
        <f>SUM('SW sites'!J63:'SW sites'!J65)</f>
        <v>0</v>
      </c>
      <c r="F24" s="39">
        <f>SUM('SW sites'!G63:'SW sites'!G65)</f>
        <v>0</v>
      </c>
      <c r="G24" s="39">
        <f>SUM('SW sites'!M63:'SW sites'!M65)</f>
        <v>0</v>
      </c>
      <c r="H24" s="39">
        <f>SUM('SW sites'!K63:'SW sites'!K65)</f>
        <v>54000</v>
      </c>
      <c r="I24" s="39">
        <f>SUM('SW sites'!H63:'SW sites'!H65)</f>
        <v>22576.6</v>
      </c>
      <c r="J24" s="39">
        <f>SUM('SW sites'!N63:'SW sites'!N65)</f>
        <v>3200</v>
      </c>
      <c r="K24" s="39">
        <f>SUM('SW sites'!O63:'SW sites'!O65)</f>
        <v>16975.299679037518</v>
      </c>
      <c r="L24" s="209">
        <v>2999.19</v>
      </c>
      <c r="M24" s="229">
        <f t="shared" si="0"/>
        <v>67935.850000000006</v>
      </c>
      <c r="N24" s="26">
        <f t="shared" si="1"/>
        <v>181475.29967903753</v>
      </c>
      <c r="O24" s="27">
        <f t="shared" si="2"/>
        <v>249411.14967903754</v>
      </c>
      <c r="P24" s="25">
        <f t="shared" si="3"/>
        <v>0</v>
      </c>
      <c r="Q24" s="26">
        <f t="shared" si="4"/>
        <v>0</v>
      </c>
      <c r="R24" s="27">
        <f t="shared" si="5"/>
        <v>0</v>
      </c>
      <c r="S24" s="25">
        <f t="shared" si="6"/>
        <v>22576.6</v>
      </c>
      <c r="T24" s="26">
        <f t="shared" si="7"/>
        <v>57200</v>
      </c>
      <c r="U24" s="27">
        <f t="shared" si="8"/>
        <v>79776.600000000006</v>
      </c>
    </row>
    <row r="25" spans="1:21" s="20" customFormat="1" ht="12" x14ac:dyDescent="0.2">
      <c r="A25" s="19" t="s">
        <v>275</v>
      </c>
      <c r="B25" s="39">
        <f>SUM('SW sites'!I68:'SW sites'!I66)</f>
        <v>231000</v>
      </c>
      <c r="C25" s="39">
        <f>SUM('SW sites'!F68:'SW sites'!F66)</f>
        <v>101846</v>
      </c>
      <c r="D25" s="39">
        <f>SUM('SW sites'!L68:'SW sites'!L66)</f>
        <v>14700</v>
      </c>
      <c r="E25" s="39">
        <f>SUM('SW sites'!J68:'SW sites'!J66)</f>
        <v>0</v>
      </c>
      <c r="F25" s="39">
        <f>SUM('SW sites'!G68:'SW sites'!G66)</f>
        <v>0</v>
      </c>
      <c r="G25" s="39">
        <f>SUM('SW sites'!M68:'SW sites'!M66)</f>
        <v>0</v>
      </c>
      <c r="H25" s="39">
        <f>SUM('SW sites'!K68:'SW sites'!K66)</f>
        <v>0</v>
      </c>
      <c r="I25" s="39">
        <f>SUM('SW sites'!H68:'SW sites'!H66)</f>
        <v>0</v>
      </c>
      <c r="J25" s="39">
        <f>SUM('SW sites'!N68:'SW sites'!N66)</f>
        <v>0</v>
      </c>
      <c r="K25" s="39">
        <f>SUM('SW sites'!O68:'SW sites'!O66)</f>
        <v>25150.519498565576</v>
      </c>
      <c r="L25" s="209">
        <v>5998.38</v>
      </c>
      <c r="M25" s="229">
        <f t="shared" ref="M25:M26" si="36">C25+L25</f>
        <v>107844.38</v>
      </c>
      <c r="N25" s="26">
        <f t="shared" ref="N25:N26" si="37">B25+K25+D25</f>
        <v>270850.51949856558</v>
      </c>
      <c r="O25" s="27">
        <f t="shared" ref="O25:O26" si="38">M25+N25</f>
        <v>378694.89949856559</v>
      </c>
      <c r="P25" s="25">
        <f t="shared" ref="P25:P26" si="39">F25</f>
        <v>0</v>
      </c>
      <c r="Q25" s="26">
        <f t="shared" ref="Q25:Q26" si="40">E25+G25</f>
        <v>0</v>
      </c>
      <c r="R25" s="27">
        <f t="shared" ref="R25:R26" si="41">P25+Q25</f>
        <v>0</v>
      </c>
      <c r="S25" s="25">
        <f t="shared" ref="S25:S26" si="42">I25</f>
        <v>0</v>
      </c>
      <c r="T25" s="26">
        <f t="shared" ref="T25:T26" si="43">H25+J25</f>
        <v>0</v>
      </c>
      <c r="U25" s="27">
        <f t="shared" ref="U25:U26" si="44">S25+T25</f>
        <v>0</v>
      </c>
    </row>
    <row r="26" spans="1:21" s="20" customFormat="1" ht="12" x14ac:dyDescent="0.2">
      <c r="A26" s="19" t="s">
        <v>356</v>
      </c>
      <c r="B26" s="39">
        <f>SUM('SW sites'!I69)</f>
        <v>21000</v>
      </c>
      <c r="C26" s="39">
        <f>SUM('SW sites'!F69)</f>
        <v>22576.6</v>
      </c>
      <c r="D26" s="39">
        <f>SUM('SW sites'!L69)</f>
        <v>0</v>
      </c>
      <c r="E26" s="39">
        <f>SUM('SW sites'!J69)</f>
        <v>0</v>
      </c>
      <c r="F26" s="39">
        <f>SUM('SW sites'!G69)</f>
        <v>0</v>
      </c>
      <c r="G26" s="39">
        <f>SUM('SW sites'!M69)</f>
        <v>0</v>
      </c>
      <c r="H26" s="39">
        <f>SUM('SW sites'!K69)</f>
        <v>0</v>
      </c>
      <c r="I26" s="39">
        <f>SUM('SW sites'!H69)</f>
        <v>0</v>
      </c>
      <c r="J26" s="39">
        <f>SUM('SW sites'!N69)</f>
        <v>0</v>
      </c>
      <c r="K26" s="39">
        <f>SUM('SW sites'!O69)</f>
        <v>0</v>
      </c>
      <c r="L26" s="209">
        <v>0</v>
      </c>
      <c r="M26" s="229">
        <f t="shared" si="36"/>
        <v>22576.6</v>
      </c>
      <c r="N26" s="26">
        <f t="shared" si="37"/>
        <v>21000</v>
      </c>
      <c r="O26" s="27">
        <f t="shared" si="38"/>
        <v>43576.6</v>
      </c>
      <c r="P26" s="25">
        <f t="shared" si="39"/>
        <v>0</v>
      </c>
      <c r="Q26" s="26">
        <f t="shared" si="40"/>
        <v>0</v>
      </c>
      <c r="R26" s="27">
        <f t="shared" si="41"/>
        <v>0</v>
      </c>
      <c r="S26" s="25">
        <f t="shared" si="42"/>
        <v>0</v>
      </c>
      <c r="T26" s="26">
        <f t="shared" si="43"/>
        <v>0</v>
      </c>
      <c r="U26" s="27">
        <f t="shared" si="44"/>
        <v>0</v>
      </c>
    </row>
    <row r="27" spans="1:21" s="20" customFormat="1" ht="12" x14ac:dyDescent="0.2">
      <c r="A27" s="19" t="s">
        <v>48</v>
      </c>
      <c r="B27" s="39">
        <f>SUM('SW sites'!I70:'SW sites'!I73)</f>
        <v>229000</v>
      </c>
      <c r="C27" s="39">
        <f>SUM('SW sites'!F70:'SW sites'!F73)</f>
        <v>91635.98</v>
      </c>
      <c r="D27" s="39">
        <f>SUM('SW sites'!L70:'SW sites'!L73)</f>
        <v>12100</v>
      </c>
      <c r="E27" s="39">
        <f>SUM('SW sites'!J70:'SW sites'!J73)</f>
        <v>0</v>
      </c>
      <c r="F27" s="39">
        <f>SUM('SW sites'!G70:'SW sites'!G73)</f>
        <v>0</v>
      </c>
      <c r="G27" s="39">
        <f>SUM('SW sites'!M70:'SW sites'!M73)</f>
        <v>0</v>
      </c>
      <c r="H27" s="39">
        <f>SUM('SW sites'!K70:'SW sites'!K73)</f>
        <v>0</v>
      </c>
      <c r="I27" s="39">
        <f>SUM('SW sites'!H70:'SW sites'!H73)</f>
        <v>0</v>
      </c>
      <c r="J27" s="39">
        <f>SUM('SW sites'!N70:'SW sites'!N73)</f>
        <v>0</v>
      </c>
      <c r="K27" s="39">
        <f>SUM('SW sites'!O70:'SW sites'!O73)</f>
        <v>40228.74276970244</v>
      </c>
      <c r="L27" s="209">
        <v>5998.38</v>
      </c>
      <c r="M27" s="229">
        <f t="shared" si="0"/>
        <v>97634.36</v>
      </c>
      <c r="N27" s="26">
        <f t="shared" si="1"/>
        <v>281328.74276970245</v>
      </c>
      <c r="O27" s="27">
        <f t="shared" si="2"/>
        <v>378963.10276970244</v>
      </c>
      <c r="P27" s="25">
        <f t="shared" si="3"/>
        <v>0</v>
      </c>
      <c r="Q27" s="26">
        <f t="shared" si="4"/>
        <v>0</v>
      </c>
      <c r="R27" s="27">
        <f t="shared" si="5"/>
        <v>0</v>
      </c>
      <c r="S27" s="25">
        <f t="shared" si="6"/>
        <v>0</v>
      </c>
      <c r="T27" s="26">
        <f t="shared" si="7"/>
        <v>0</v>
      </c>
      <c r="U27" s="27">
        <f t="shared" si="8"/>
        <v>0</v>
      </c>
    </row>
    <row r="28" spans="1:21" s="20" customFormat="1" ht="12" x14ac:dyDescent="0.2">
      <c r="A28" s="19" t="s">
        <v>271</v>
      </c>
      <c r="B28" s="39">
        <f>SUM('SW sites'!I74)</f>
        <v>63000</v>
      </c>
      <c r="C28" s="39">
        <f>SUM('SW sites'!F74)</f>
        <v>22576.6</v>
      </c>
      <c r="D28" s="39">
        <f>SUM('SW sites'!L74)</f>
        <v>0</v>
      </c>
      <c r="E28" s="39">
        <f>SUM('SW sites'!J74)</f>
        <v>0</v>
      </c>
      <c r="F28" s="39">
        <f>SUM('SW sites'!G74)</f>
        <v>0</v>
      </c>
      <c r="G28" s="39">
        <f>SUM('SW sites'!M74)</f>
        <v>0</v>
      </c>
      <c r="H28" s="39">
        <f>SUM('SW sites'!K74)</f>
        <v>0</v>
      </c>
      <c r="I28" s="39">
        <f>SUM('SW sites'!H74)</f>
        <v>0</v>
      </c>
      <c r="J28" s="39">
        <f>SUM('SW sites'!N74)</f>
        <v>0</v>
      </c>
      <c r="K28" s="39">
        <f>SUM('SW sites'!O74)</f>
        <v>0</v>
      </c>
      <c r="L28" s="209">
        <v>0</v>
      </c>
      <c r="M28" s="229">
        <f t="shared" si="0"/>
        <v>22576.6</v>
      </c>
      <c r="N28" s="26">
        <f t="shared" si="1"/>
        <v>63000</v>
      </c>
      <c r="O28" s="27">
        <f t="shared" ref="O28" si="45">M28+N28</f>
        <v>85576.6</v>
      </c>
      <c r="P28" s="25">
        <f t="shared" si="3"/>
        <v>0</v>
      </c>
      <c r="Q28" s="26">
        <f t="shared" si="4"/>
        <v>0</v>
      </c>
      <c r="R28" s="27">
        <f t="shared" ref="R28" si="46">P28+Q28</f>
        <v>0</v>
      </c>
      <c r="S28" s="25">
        <f t="shared" si="6"/>
        <v>0</v>
      </c>
      <c r="T28" s="26">
        <f t="shared" ref="T28" si="47">H28+J28</f>
        <v>0</v>
      </c>
      <c r="U28" s="27">
        <f t="shared" ref="U28" si="48">S28+T28</f>
        <v>0</v>
      </c>
    </row>
    <row r="29" spans="1:21" s="20" customFormat="1" ht="12" x14ac:dyDescent="0.2">
      <c r="A29" s="19" t="s">
        <v>295</v>
      </c>
      <c r="B29" s="39">
        <f>SUM('SW sites'!I75:'SW sites'!I76)</f>
        <v>104500</v>
      </c>
      <c r="C29" s="39">
        <f>SUM('SW sites'!F75:'SW sites'!F76)</f>
        <v>26699.32</v>
      </c>
      <c r="D29" s="39">
        <f>SUM('SW sites'!L75:'SW sites'!L76)</f>
        <v>0</v>
      </c>
      <c r="E29" s="39">
        <f>SUM('SW sites'!J75:'SW sites'!J76)</f>
        <v>0</v>
      </c>
      <c r="F29" s="39">
        <f>SUM('SW sites'!G75:'SW sites'!G76)</f>
        <v>0</v>
      </c>
      <c r="G29" s="39">
        <f>SUM('SW sites'!M75:'SW sites'!M76)</f>
        <v>0</v>
      </c>
      <c r="H29" s="39">
        <f>SUM('SW sites'!K75:'SW sites'!K76)</f>
        <v>0</v>
      </c>
      <c r="I29" s="39">
        <f>SUM('SW sites'!H75:'SW sites'!H76)</f>
        <v>0</v>
      </c>
      <c r="J29" s="39">
        <f>SUM('SW sites'!N75:'SW sites'!N76)</f>
        <v>0</v>
      </c>
      <c r="K29" s="39">
        <f>SUM('SW sites'!O75:'SW sites'!O76)</f>
        <v>22138.33186320306</v>
      </c>
      <c r="L29" s="209">
        <v>2999.19</v>
      </c>
      <c r="M29" s="229">
        <f t="shared" ref="M29:M30" si="49">C29+L29</f>
        <v>29698.51</v>
      </c>
      <c r="N29" s="26">
        <f t="shared" si="1"/>
        <v>126638.33186320306</v>
      </c>
      <c r="O29" s="27">
        <f t="shared" ref="O29:O30" si="50">M29+N29</f>
        <v>156336.84186320307</v>
      </c>
      <c r="P29" s="25">
        <f t="shared" si="3"/>
        <v>0</v>
      </c>
      <c r="Q29" s="26">
        <f t="shared" si="4"/>
        <v>0</v>
      </c>
      <c r="R29" s="27">
        <f t="shared" si="5"/>
        <v>0</v>
      </c>
      <c r="S29" s="25">
        <f t="shared" si="6"/>
        <v>0</v>
      </c>
      <c r="T29" s="26">
        <f t="shared" si="7"/>
        <v>0</v>
      </c>
      <c r="U29" s="27">
        <f t="shared" si="8"/>
        <v>0</v>
      </c>
    </row>
    <row r="30" spans="1:21" s="20" customFormat="1" ht="12" x14ac:dyDescent="0.2">
      <c r="A30" s="19" t="s">
        <v>352</v>
      </c>
      <c r="B30" s="39">
        <f>SUM('SW sites'!I77)</f>
        <v>63500</v>
      </c>
      <c r="C30" s="39">
        <f>SUM('SW sites'!F77)</f>
        <v>28027.32</v>
      </c>
      <c r="D30" s="39">
        <f>SUM('SW sites'!L77)</f>
        <v>0</v>
      </c>
      <c r="E30" s="39">
        <f>SUM('SW sites'!J92)</f>
        <v>0</v>
      </c>
      <c r="F30" s="39">
        <f>SUM('SW sites'!G77)</f>
        <v>0</v>
      </c>
      <c r="G30" s="39">
        <f>SUM('SW sites'!M77)</f>
        <v>0</v>
      </c>
      <c r="H30" s="39">
        <f>SUM('SW sites'!K77)</f>
        <v>0</v>
      </c>
      <c r="I30" s="39">
        <f>SUM('SW sites'!H77)</f>
        <v>0</v>
      </c>
      <c r="J30" s="39">
        <f>SUM('SW sites'!N77)</f>
        <v>0</v>
      </c>
      <c r="K30" s="39">
        <f>SUM('SW sites'!O77)</f>
        <v>0</v>
      </c>
      <c r="L30" s="209">
        <v>0</v>
      </c>
      <c r="M30" s="229">
        <f t="shared" si="49"/>
        <v>28027.32</v>
      </c>
      <c r="N30" s="26">
        <f t="shared" ref="N30" si="51">B30+K30+D30</f>
        <v>63500</v>
      </c>
      <c r="O30" s="27">
        <f t="shared" si="50"/>
        <v>91527.32</v>
      </c>
      <c r="P30" s="25">
        <f t="shared" ref="P30" si="52">F30</f>
        <v>0</v>
      </c>
      <c r="Q30" s="26">
        <f t="shared" ref="Q30" si="53">E30+G30</f>
        <v>0</v>
      </c>
      <c r="R30" s="27">
        <f t="shared" ref="R30" si="54">P30+Q30</f>
        <v>0</v>
      </c>
      <c r="S30" s="25">
        <f t="shared" ref="S30" si="55">I30</f>
        <v>0</v>
      </c>
      <c r="T30" s="26">
        <f t="shared" ref="T30" si="56">H30+J30</f>
        <v>0</v>
      </c>
      <c r="U30" s="27">
        <f t="shared" ref="U30" si="57">S30+T30</f>
        <v>0</v>
      </c>
    </row>
    <row r="31" spans="1:21" s="20" customFormat="1" ht="12" x14ac:dyDescent="0.2">
      <c r="A31" s="19" t="s">
        <v>272</v>
      </c>
      <c r="B31" s="39">
        <f>SUM('SW sites'!I78:'SW sites'!I80)</f>
        <v>112000</v>
      </c>
      <c r="C31" s="39">
        <f>SUM('SW sites'!F78:'SW sites'!F80)</f>
        <v>36909.339999999997</v>
      </c>
      <c r="D31" s="39">
        <f>SUM('SW sites'!L78:'SW sites'!L80)</f>
        <v>15500</v>
      </c>
      <c r="E31" s="39">
        <f>SUM('SW sites'!J78:'SW sites'!J80)</f>
        <v>54500</v>
      </c>
      <c r="F31" s="39">
        <f>SUM('SW sites'!G78:'SW sites'!G80)</f>
        <v>22576.6</v>
      </c>
      <c r="G31" s="39">
        <f>SUM('SW sites'!M78:'SW sites'!M80)</f>
        <v>0</v>
      </c>
      <c r="H31" s="39">
        <f>SUM('SW sites'!K78:'SW sites'!K80)</f>
        <v>66500</v>
      </c>
      <c r="I31" s="39">
        <f>SUM('SW sites'!H78:'SW sites'!H80)</f>
        <v>22576.6</v>
      </c>
      <c r="J31" s="39">
        <f>SUM('SW sites'!N78:'SW sites'!N80)</f>
        <v>0</v>
      </c>
      <c r="K31" s="39">
        <f>SUM('SW sites'!O78:'SW sites'!O80)</f>
        <v>14548.692403569017</v>
      </c>
      <c r="L31" s="209">
        <v>2999.19</v>
      </c>
      <c r="M31" s="229">
        <f t="shared" si="0"/>
        <v>39908.53</v>
      </c>
      <c r="N31" s="26">
        <f t="shared" si="1"/>
        <v>142048.692403569</v>
      </c>
      <c r="O31" s="27">
        <f t="shared" si="2"/>
        <v>181957.222403569</v>
      </c>
      <c r="P31" s="25">
        <f t="shared" si="3"/>
        <v>22576.6</v>
      </c>
      <c r="Q31" s="26">
        <f t="shared" si="4"/>
        <v>54500</v>
      </c>
      <c r="R31" s="27">
        <f t="shared" si="5"/>
        <v>77076.600000000006</v>
      </c>
      <c r="S31" s="25">
        <f t="shared" si="6"/>
        <v>22576.6</v>
      </c>
      <c r="T31" s="26">
        <f t="shared" si="7"/>
        <v>66500</v>
      </c>
      <c r="U31" s="27">
        <f t="shared" si="8"/>
        <v>89076.6</v>
      </c>
    </row>
    <row r="32" spans="1:21" s="20" customFormat="1" ht="12" x14ac:dyDescent="0.2">
      <c r="A32" s="19" t="s">
        <v>280</v>
      </c>
      <c r="B32" s="39">
        <f>SUM('SW sites'!I81)</f>
        <v>83500</v>
      </c>
      <c r="C32" s="39">
        <f>SUM('SW sites'!F81)</f>
        <v>28027.32</v>
      </c>
      <c r="D32" s="39">
        <f>SUM('SW sites'!L81)</f>
        <v>0</v>
      </c>
      <c r="E32" s="39">
        <f>SUM('SW sites'!J81)</f>
        <v>0</v>
      </c>
      <c r="F32" s="39">
        <f>SUM('SW sites'!G57)</f>
        <v>0</v>
      </c>
      <c r="G32" s="39">
        <f>SUM('SW sites'!M57)</f>
        <v>0</v>
      </c>
      <c r="H32" s="39">
        <f>SUM('SW sites'!K81)</f>
        <v>0</v>
      </c>
      <c r="I32" s="39">
        <f>SUM('SW sites'!H81)</f>
        <v>0</v>
      </c>
      <c r="J32" s="39">
        <f>SUM('SW sites'!N81)</f>
        <v>0</v>
      </c>
      <c r="K32" s="39">
        <f>SUM('SW sites'!O57)</f>
        <v>21633.529099848482</v>
      </c>
      <c r="L32" s="209">
        <v>2999.19</v>
      </c>
      <c r="M32" s="229">
        <f t="shared" si="0"/>
        <v>31026.51</v>
      </c>
      <c r="N32" s="26">
        <f t="shared" si="1"/>
        <v>105133.52909984849</v>
      </c>
      <c r="O32" s="27">
        <f t="shared" si="2"/>
        <v>136160.03909984848</v>
      </c>
      <c r="P32" s="25">
        <f t="shared" si="3"/>
        <v>0</v>
      </c>
      <c r="Q32" s="26">
        <f t="shared" si="4"/>
        <v>0</v>
      </c>
      <c r="R32" s="27">
        <f t="shared" si="5"/>
        <v>0</v>
      </c>
      <c r="S32" s="25">
        <f t="shared" si="6"/>
        <v>0</v>
      </c>
      <c r="T32" s="26">
        <f t="shared" si="7"/>
        <v>0</v>
      </c>
      <c r="U32" s="27">
        <f t="shared" si="8"/>
        <v>0</v>
      </c>
    </row>
    <row r="33" spans="1:21" s="20" customFormat="1" ht="12" x14ac:dyDescent="0.2">
      <c r="A33" s="19" t="s">
        <v>361</v>
      </c>
      <c r="B33" s="39">
        <f>SUM('SW sites'!I82)</f>
        <v>21500</v>
      </c>
      <c r="C33" s="39">
        <f>SUM('SW sites'!F82)</f>
        <v>28027.32</v>
      </c>
      <c r="D33" s="39">
        <f>SUM('SW sites'!L82)</f>
        <v>0</v>
      </c>
      <c r="E33" s="39">
        <f>SUM('SW sites'!J82)</f>
        <v>0</v>
      </c>
      <c r="F33" s="39">
        <f>SUM('SW sites'!G82)</f>
        <v>0</v>
      </c>
      <c r="G33" s="39">
        <f>SUM('SW sites'!M82)</f>
        <v>0</v>
      </c>
      <c r="H33" s="39">
        <f>SUM('SW sites'!K82)</f>
        <v>0</v>
      </c>
      <c r="I33" s="39">
        <f>SUM('SW sites'!H82)</f>
        <v>0</v>
      </c>
      <c r="J33" s="39">
        <f>SUM('SW sites'!N82)</f>
        <v>0</v>
      </c>
      <c r="K33" s="39">
        <f>SUM('SW sites'!O82)</f>
        <v>0</v>
      </c>
      <c r="L33" s="209">
        <v>0</v>
      </c>
      <c r="M33" s="229">
        <f t="shared" si="0"/>
        <v>28027.32</v>
      </c>
      <c r="N33" s="26">
        <f t="shared" si="1"/>
        <v>21500</v>
      </c>
      <c r="O33" s="27">
        <f t="shared" si="2"/>
        <v>49527.32</v>
      </c>
      <c r="P33" s="25">
        <f t="shared" si="3"/>
        <v>0</v>
      </c>
      <c r="Q33" s="26">
        <f t="shared" si="4"/>
        <v>0</v>
      </c>
      <c r="R33" s="27">
        <f t="shared" si="5"/>
        <v>0</v>
      </c>
      <c r="S33" s="25">
        <f t="shared" si="6"/>
        <v>0</v>
      </c>
      <c r="T33" s="26">
        <f t="shared" si="7"/>
        <v>0</v>
      </c>
      <c r="U33" s="27">
        <f t="shared" si="8"/>
        <v>0</v>
      </c>
    </row>
    <row r="34" spans="1:21" s="20" customFormat="1" ht="12" x14ac:dyDescent="0.2">
      <c r="A34" s="21" t="s">
        <v>290</v>
      </c>
      <c r="B34" s="39">
        <f>SUM('SW sites'!I83:'SW sites'!I87)</f>
        <v>282200</v>
      </c>
      <c r="C34" s="39">
        <f>SUM('SW sites'!F83:'SW sites'!F87)</f>
        <v>105968.72</v>
      </c>
      <c r="D34" s="39">
        <f>SUM('SW sites'!L83:'SW sites'!L87)</f>
        <v>44400</v>
      </c>
      <c r="E34" s="39">
        <f>SUM('SW sites'!J83:'SW sites'!J87)</f>
        <v>64000</v>
      </c>
      <c r="F34" s="39">
        <f>SUM('SW sites'!G83:'SW sites'!G87)</f>
        <v>19851.240000000002</v>
      </c>
      <c r="G34" s="39">
        <f>SUM('SW sites'!M83:'SW sites'!M87)</f>
        <v>0</v>
      </c>
      <c r="H34" s="39">
        <f>SUM('SW sites'!K83:'SW sites'!K87)</f>
        <v>0</v>
      </c>
      <c r="I34" s="39">
        <f>SUM('SW sites'!H83:'SW sites'!H87)</f>
        <v>0</v>
      </c>
      <c r="J34" s="39">
        <f>SUM('SW sites'!N83:'SW sites'!N87)</f>
        <v>0</v>
      </c>
      <c r="K34" s="39">
        <f>SUM('SW sites'!O83:'SW sites'!O87)</f>
        <v>40984.658796003423</v>
      </c>
      <c r="L34" s="209">
        <v>8997.57</v>
      </c>
      <c r="M34" s="229">
        <f t="shared" si="0"/>
        <v>114966.29000000001</v>
      </c>
      <c r="N34" s="26">
        <f t="shared" si="1"/>
        <v>367584.65879600344</v>
      </c>
      <c r="O34" s="27">
        <f t="shared" si="2"/>
        <v>482550.94879600347</v>
      </c>
      <c r="P34" s="25">
        <f t="shared" si="3"/>
        <v>19851.240000000002</v>
      </c>
      <c r="Q34" s="26">
        <f t="shared" si="4"/>
        <v>64000</v>
      </c>
      <c r="R34" s="27">
        <f t="shared" si="5"/>
        <v>83851.240000000005</v>
      </c>
      <c r="S34" s="25">
        <f t="shared" si="6"/>
        <v>0</v>
      </c>
      <c r="T34" s="26">
        <f t="shared" si="7"/>
        <v>0</v>
      </c>
      <c r="U34" s="27">
        <f t="shared" si="8"/>
        <v>0</v>
      </c>
    </row>
    <row r="35" spans="1:21" s="20" customFormat="1" ht="12" x14ac:dyDescent="0.2">
      <c r="A35" s="19" t="s">
        <v>277</v>
      </c>
      <c r="B35" s="39">
        <f>SUM('SW sites'!I88:'SW sites'!I89)</f>
        <v>122500</v>
      </c>
      <c r="C35" s="39">
        <f>SUM('SW sites'!F88:'SW sites'!F89)</f>
        <v>32150.04</v>
      </c>
      <c r="D35" s="39">
        <f>SUM('SW sites'!L88:'SW sites'!L89)</f>
        <v>17500</v>
      </c>
      <c r="E35" s="39">
        <f>SUM('SW sites'!J88:'SW sites'!J89)</f>
        <v>0</v>
      </c>
      <c r="F35" s="39">
        <f>SUM('SW sites'!G88:'SW sites'!G89)</f>
        <v>0</v>
      </c>
      <c r="G35" s="39">
        <f>SUM('SW sites'!M88:'SW sites'!M89)</f>
        <v>0</v>
      </c>
      <c r="H35" s="39">
        <f>SUM('SW sites'!K88:'SW sites'!K89)</f>
        <v>0</v>
      </c>
      <c r="I35" s="39">
        <f>SUM('SW sites'!H88:'SW sites'!H89)</f>
        <v>0</v>
      </c>
      <c r="J35" s="39">
        <f>SUM('SW sites'!N88:'SW sites'!N89)</f>
        <v>0</v>
      </c>
      <c r="K35" s="39">
        <f>SUM('SW sites'!O88:'SW sites'!O89)</f>
        <v>13096.011022398292</v>
      </c>
      <c r="L35" s="209">
        <v>2999.19</v>
      </c>
      <c r="M35" s="229">
        <f t="shared" si="0"/>
        <v>35149.230000000003</v>
      </c>
      <c r="N35" s="26">
        <f t="shared" si="1"/>
        <v>153096.01102239831</v>
      </c>
      <c r="O35" s="27">
        <f t="shared" si="2"/>
        <v>188245.24102239832</v>
      </c>
      <c r="P35" s="25">
        <f t="shared" si="3"/>
        <v>0</v>
      </c>
      <c r="Q35" s="26">
        <f t="shared" si="4"/>
        <v>0</v>
      </c>
      <c r="R35" s="27">
        <f t="shared" si="5"/>
        <v>0</v>
      </c>
      <c r="S35" s="25">
        <f t="shared" si="6"/>
        <v>0</v>
      </c>
      <c r="T35" s="26">
        <f t="shared" si="7"/>
        <v>0</v>
      </c>
      <c r="U35" s="27">
        <f t="shared" si="8"/>
        <v>0</v>
      </c>
    </row>
    <row r="36" spans="1:21" s="20" customFormat="1" ht="12" x14ac:dyDescent="0.2">
      <c r="A36" s="19" t="s">
        <v>296</v>
      </c>
      <c r="B36" s="39">
        <f>SUM('SW sites'!I90:'SW sites'!I94)</f>
        <v>245000</v>
      </c>
      <c r="C36" s="39">
        <f>SUM('SW sites'!F90:'SW sites'!F94)</f>
        <v>69059.38</v>
      </c>
      <c r="D36" s="39">
        <f>SUM('SW sites'!L90:'SW sites'!L94)</f>
        <v>0</v>
      </c>
      <c r="E36" s="39">
        <f>SUM('SW sites'!J90:'SW sites'!J94)</f>
        <v>75000</v>
      </c>
      <c r="F36" s="39">
        <f>SUM('SW sites'!G90:'SW sites'!G94)</f>
        <v>19851.240000000002</v>
      </c>
      <c r="G36" s="39">
        <f>SUM('SW sites'!M90:'SW sites'!M94)</f>
        <v>0</v>
      </c>
      <c r="H36" s="39">
        <f>SUM('SW sites'!K90:'SW sites'!K94)</f>
        <v>60000</v>
      </c>
      <c r="I36" s="39">
        <f>SUM('SW sites'!H90:'SW sites'!H94)</f>
        <v>22576.6</v>
      </c>
      <c r="J36" s="39">
        <f>SUM('SW sites'!N90:'SW sites'!N94)</f>
        <v>0</v>
      </c>
      <c r="K36" s="39">
        <f>SUM('SW sites'!O90:'SW sites'!O94)</f>
        <v>39613.250745892692</v>
      </c>
      <c r="L36" s="209">
        <v>5998.38</v>
      </c>
      <c r="M36" s="229">
        <f t="shared" si="0"/>
        <v>75057.760000000009</v>
      </c>
      <c r="N36" s="26">
        <f t="shared" si="1"/>
        <v>284613.2507458927</v>
      </c>
      <c r="O36" s="27">
        <f t="shared" si="2"/>
        <v>359671.01074589271</v>
      </c>
      <c r="P36" s="25">
        <f t="shared" si="3"/>
        <v>19851.240000000002</v>
      </c>
      <c r="Q36" s="26">
        <f t="shared" si="4"/>
        <v>75000</v>
      </c>
      <c r="R36" s="27">
        <f t="shared" si="5"/>
        <v>94851.24</v>
      </c>
      <c r="S36" s="25">
        <f t="shared" si="6"/>
        <v>22576.6</v>
      </c>
      <c r="T36" s="26">
        <f t="shared" si="7"/>
        <v>60000</v>
      </c>
      <c r="U36" s="27">
        <f t="shared" si="8"/>
        <v>82576.600000000006</v>
      </c>
    </row>
    <row r="37" spans="1:21" s="20" customFormat="1" ht="12" x14ac:dyDescent="0.2">
      <c r="A37" s="19" t="s">
        <v>294</v>
      </c>
      <c r="B37" s="39">
        <f>SUM('SW sites'!I95:'SW sites'!I97)</f>
        <v>154000</v>
      </c>
      <c r="C37" s="39">
        <f>SUM('SW sites'!F95:'SW sites'!F97)</f>
        <v>69059.38</v>
      </c>
      <c r="D37" s="39">
        <f>SUM('SW sites'!L95:'SW sites'!L97)</f>
        <v>16000</v>
      </c>
      <c r="E37" s="39">
        <f>SUM('SW sites'!J95:'SW sites'!J97)</f>
        <v>0</v>
      </c>
      <c r="F37" s="39">
        <f>SUM('SW sites'!G95:'SW sites'!G97)</f>
        <v>0</v>
      </c>
      <c r="G37" s="39">
        <f>SUM('SW sites'!M95:'SW sites'!M97)</f>
        <v>0</v>
      </c>
      <c r="H37" s="39">
        <f>SUM('SW sites'!K95:'SW sites'!K97)</f>
        <v>0</v>
      </c>
      <c r="I37" s="39">
        <f>SUM('SW sites'!H95:'SW sites'!H97)</f>
        <v>0</v>
      </c>
      <c r="J37" s="39">
        <f>SUM('SW sites'!N95:'SW sites'!N97)</f>
        <v>0</v>
      </c>
      <c r="K37" s="39">
        <f>SUM('SW sites'!O95:'SW sites'!O97)</f>
        <v>18574.687546636014</v>
      </c>
      <c r="L37" s="209">
        <v>5998.38</v>
      </c>
      <c r="M37" s="229">
        <f t="shared" si="0"/>
        <v>75057.760000000009</v>
      </c>
      <c r="N37" s="26">
        <f t="shared" si="1"/>
        <v>188574.68754663601</v>
      </c>
      <c r="O37" s="27">
        <f t="shared" si="2"/>
        <v>263632.44754663599</v>
      </c>
      <c r="P37" s="25">
        <f t="shared" si="3"/>
        <v>0</v>
      </c>
      <c r="Q37" s="26">
        <f t="shared" si="4"/>
        <v>0</v>
      </c>
      <c r="R37" s="27">
        <f t="shared" si="5"/>
        <v>0</v>
      </c>
      <c r="S37" s="25">
        <f t="shared" si="6"/>
        <v>0</v>
      </c>
      <c r="T37" s="26">
        <f t="shared" si="7"/>
        <v>0</v>
      </c>
      <c r="U37" s="27">
        <f t="shared" si="8"/>
        <v>0</v>
      </c>
    </row>
    <row r="38" spans="1:21" s="20" customFormat="1" ht="12" x14ac:dyDescent="0.2">
      <c r="A38" s="19" t="s">
        <v>292</v>
      </c>
      <c r="B38" s="39">
        <f>SUM('SW sites'!I98:'SW sites'!I100)</f>
        <v>241000</v>
      </c>
      <c r="C38" s="39">
        <f>SUM('SW sites'!F98:'SW sites'!F100)</f>
        <v>69059.38</v>
      </c>
      <c r="D38" s="39">
        <f>SUM('SW sites'!L98:'SW sites'!L100)</f>
        <v>15500</v>
      </c>
      <c r="E38" s="39">
        <f>SUM('SW sites'!J98:'SW sites'!J100)</f>
        <v>0</v>
      </c>
      <c r="F38" s="39">
        <f>SUM('SW sites'!G98:'SW sites'!G100)</f>
        <v>0</v>
      </c>
      <c r="G38" s="39">
        <f>SUM('SW sites'!M98:'SW sites'!M100)</f>
        <v>0</v>
      </c>
      <c r="H38" s="39">
        <f>SUM('SW sites'!K98:'SW sites'!K100)</f>
        <v>0</v>
      </c>
      <c r="I38" s="39">
        <f>SUM('SW sites'!H98:'SW sites'!H100)</f>
        <v>0</v>
      </c>
      <c r="J38" s="39">
        <f>SUM('SW sites'!N98:'SW sites'!N100)</f>
        <v>0</v>
      </c>
      <c r="K38" s="39">
        <f>SUM('SW sites'!O98:'SW sites'!O100)</f>
        <v>27283.273183639085</v>
      </c>
      <c r="L38" s="209">
        <v>5998.38</v>
      </c>
      <c r="M38" s="229">
        <f t="shared" si="0"/>
        <v>75057.760000000009</v>
      </c>
      <c r="N38" s="26">
        <f t="shared" si="1"/>
        <v>283783.2731836391</v>
      </c>
      <c r="O38" s="27">
        <f t="shared" si="2"/>
        <v>358841.03318363911</v>
      </c>
      <c r="P38" s="25">
        <f t="shared" si="3"/>
        <v>0</v>
      </c>
      <c r="Q38" s="26">
        <f t="shared" si="4"/>
        <v>0</v>
      </c>
      <c r="R38" s="27">
        <f t="shared" si="5"/>
        <v>0</v>
      </c>
      <c r="S38" s="25">
        <f t="shared" si="6"/>
        <v>0</v>
      </c>
      <c r="T38" s="26">
        <f t="shared" si="7"/>
        <v>0</v>
      </c>
      <c r="U38" s="27">
        <f t="shared" si="8"/>
        <v>0</v>
      </c>
    </row>
    <row r="39" spans="1:21" s="20" customFormat="1" ht="12" x14ac:dyDescent="0.2">
      <c r="A39" s="19" t="s">
        <v>284</v>
      </c>
      <c r="B39" s="39">
        <f>SUM('SW sites'!I101)</f>
        <v>25500</v>
      </c>
      <c r="C39" s="39">
        <f>SUM('SW sites'!F101)</f>
        <v>4122.72</v>
      </c>
      <c r="D39" s="39">
        <f>SUM('SW sites'!L101)</f>
        <v>0</v>
      </c>
      <c r="E39" s="39">
        <f>SUM('SW sites'!J101)</f>
        <v>0</v>
      </c>
      <c r="F39" s="39">
        <f>SUM('SW sites'!G101)</f>
        <v>0</v>
      </c>
      <c r="G39" s="39">
        <f>SUM('SW sites'!M101)</f>
        <v>0</v>
      </c>
      <c r="H39" s="39">
        <f>SUM('SW sites'!K101)</f>
        <v>0</v>
      </c>
      <c r="I39" s="39">
        <f>SUM('SW sites'!H101)</f>
        <v>0</v>
      </c>
      <c r="J39" s="39">
        <f>SUM('SW sites'!N101)</f>
        <v>0</v>
      </c>
      <c r="K39" s="39">
        <f>SUM('SW sites'!O101)</f>
        <v>21652.128374345622</v>
      </c>
      <c r="L39" s="209">
        <v>2999.19</v>
      </c>
      <c r="M39" s="229">
        <f t="shared" si="0"/>
        <v>7121.91</v>
      </c>
      <c r="N39" s="26">
        <f t="shared" si="1"/>
        <v>47152.128374345622</v>
      </c>
      <c r="O39" s="27">
        <f t="shared" si="2"/>
        <v>54274.038374345619</v>
      </c>
      <c r="P39" s="25">
        <f t="shared" si="3"/>
        <v>0</v>
      </c>
      <c r="Q39" s="26">
        <f t="shared" si="4"/>
        <v>0</v>
      </c>
      <c r="R39" s="27">
        <f t="shared" si="5"/>
        <v>0</v>
      </c>
      <c r="S39" s="25">
        <f t="shared" si="6"/>
        <v>0</v>
      </c>
      <c r="T39" s="26">
        <f t="shared" si="7"/>
        <v>0</v>
      </c>
      <c r="U39" s="27">
        <f t="shared" si="8"/>
        <v>0</v>
      </c>
    </row>
    <row r="40" spans="1:21" s="20" customFormat="1" thickBot="1" x14ac:dyDescent="0.25">
      <c r="A40" s="19" t="s">
        <v>286</v>
      </c>
      <c r="B40" s="39">
        <f>SUM('SW sites'!I102:'SW sites'!I103)</f>
        <v>122000</v>
      </c>
      <c r="C40" s="39">
        <f>SUM('SW sites'!F102:'SW sites'!F103)</f>
        <v>26699.32</v>
      </c>
      <c r="D40" s="39">
        <f>SUM('SW sites'!L102:'SW sites'!L103)</f>
        <v>0</v>
      </c>
      <c r="E40" s="39">
        <f>SUM('SW sites'!J102:'SW sites'!J103)</f>
        <v>0</v>
      </c>
      <c r="F40" s="39">
        <f>SUM('SW sites'!G102:'SW sites'!G103)</f>
        <v>0</v>
      </c>
      <c r="G40" s="39">
        <f>SUM('SW sites'!M102:'SW sites'!M103)</f>
        <v>0</v>
      </c>
      <c r="H40" s="39">
        <f>SUM('SW sites'!K102:'SW sites'!K103)</f>
        <v>0</v>
      </c>
      <c r="I40" s="39">
        <f>SUM('SW sites'!H102:'SW sites'!H103)</f>
        <v>0</v>
      </c>
      <c r="J40" s="39">
        <f>SUM('SW sites'!N102:'SW sites'!N103)</f>
        <v>0</v>
      </c>
      <c r="K40" s="39">
        <f>SUM('SW sites'!O102:'SW sites'!O103)</f>
        <v>24301.902950902062</v>
      </c>
      <c r="L40" s="209">
        <v>2999.19</v>
      </c>
      <c r="M40" s="229">
        <f t="shared" si="0"/>
        <v>29698.51</v>
      </c>
      <c r="N40" s="26">
        <f t="shared" si="1"/>
        <v>146301.90295090206</v>
      </c>
      <c r="O40" s="27">
        <f t="shared" si="2"/>
        <v>176000.41295090207</v>
      </c>
      <c r="P40" s="25">
        <f t="shared" si="3"/>
        <v>0</v>
      </c>
      <c r="Q40" s="26">
        <f t="shared" si="4"/>
        <v>0</v>
      </c>
      <c r="R40" s="27">
        <f t="shared" si="5"/>
        <v>0</v>
      </c>
      <c r="S40" s="25">
        <f t="shared" si="6"/>
        <v>0</v>
      </c>
      <c r="T40" s="26">
        <f t="shared" si="7"/>
        <v>0</v>
      </c>
      <c r="U40" s="27">
        <f t="shared" si="8"/>
        <v>0</v>
      </c>
    </row>
    <row r="41" spans="1:21" x14ac:dyDescent="0.2">
      <c r="B41" s="127"/>
      <c r="C41" s="179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</row>
    <row r="42" spans="1:21" x14ac:dyDescent="0.2">
      <c r="A42" s="19"/>
      <c r="B42" s="39">
        <f t="shared" ref="B42:U42" si="58">SUM(B4:B40)</f>
        <v>4456200</v>
      </c>
      <c r="C42" s="178">
        <f t="shared" si="58"/>
        <v>1613615.3400000003</v>
      </c>
      <c r="D42" s="39">
        <f t="shared" si="58"/>
        <v>278700</v>
      </c>
      <c r="E42" s="39">
        <f t="shared" si="58"/>
        <v>1521000</v>
      </c>
      <c r="F42" s="39">
        <f t="shared" si="58"/>
        <v>569496.19999999995</v>
      </c>
      <c r="G42" s="39">
        <f t="shared" si="58"/>
        <v>57000</v>
      </c>
      <c r="H42" s="39">
        <f t="shared" si="58"/>
        <v>234500</v>
      </c>
      <c r="I42" s="39">
        <f t="shared" si="58"/>
        <v>90306.4</v>
      </c>
      <c r="J42" s="39">
        <f t="shared" si="58"/>
        <v>3200</v>
      </c>
      <c r="K42" s="39">
        <f t="shared" si="58"/>
        <v>632403.61020203354</v>
      </c>
      <c r="L42" s="39">
        <f t="shared" si="58"/>
        <v>116968.41000000003</v>
      </c>
      <c r="M42" s="24">
        <f t="shared" si="58"/>
        <v>1730583.7500000002</v>
      </c>
      <c r="N42" s="24">
        <f t="shared" si="58"/>
        <v>5367303.6102020331</v>
      </c>
      <c r="O42" s="24">
        <f t="shared" si="58"/>
        <v>7097887.360202034</v>
      </c>
      <c r="P42" s="24">
        <f t="shared" si="58"/>
        <v>569496.19999999995</v>
      </c>
      <c r="Q42" s="24">
        <f t="shared" si="58"/>
        <v>1578000</v>
      </c>
      <c r="R42" s="24">
        <f t="shared" si="58"/>
        <v>2147496.2000000002</v>
      </c>
      <c r="S42" s="24">
        <f t="shared" si="58"/>
        <v>90306.4</v>
      </c>
      <c r="T42" s="24">
        <f t="shared" si="58"/>
        <v>237700</v>
      </c>
      <c r="U42" s="24">
        <f t="shared" si="58"/>
        <v>328006.40000000002</v>
      </c>
    </row>
    <row r="49" spans="2:21" x14ac:dyDescent="0.2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2:21" x14ac:dyDescent="0.2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2:21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2:21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2:21" x14ac:dyDescent="0.2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2:21" x14ac:dyDescent="0.2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2:21" x14ac:dyDescent="0.2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2:21" x14ac:dyDescent="0.2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2:21" x14ac:dyDescent="0.2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2:21" x14ac:dyDescent="0.2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2:21" x14ac:dyDescent="0.2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2:21" x14ac:dyDescent="0.2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2:21" x14ac:dyDescent="0.2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2:21" x14ac:dyDescent="0.2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2:21" x14ac:dyDescent="0.2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2:21" x14ac:dyDescent="0.2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2:21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2:21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2:21" x14ac:dyDescent="0.2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2:21" x14ac:dyDescent="0.2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2:21" x14ac:dyDescent="0.2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2:21" x14ac:dyDescent="0.2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2:21" x14ac:dyDescent="0.2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2:21" x14ac:dyDescent="0.2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2:21" x14ac:dyDescent="0.2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2:21" x14ac:dyDescent="0.2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2:21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2:21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2:21" x14ac:dyDescent="0.2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2:21" x14ac:dyDescent="0.2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2:21" x14ac:dyDescent="0.2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2:21" x14ac:dyDescent="0.2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2:21" x14ac:dyDescent="0.2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2:21" x14ac:dyDescent="0.2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2:21" x14ac:dyDescent="0.2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2:21" x14ac:dyDescent="0.2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2:21" x14ac:dyDescent="0.2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2:21" x14ac:dyDescent="0.2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2:21" x14ac:dyDescent="0.2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2:21" x14ac:dyDescent="0.2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2:21" x14ac:dyDescent="0.2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2:21" x14ac:dyDescent="0.2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2:21" x14ac:dyDescent="0.2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2:21" x14ac:dyDescent="0.2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2:21" x14ac:dyDescent="0.2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2:21" x14ac:dyDescent="0.2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2:21" x14ac:dyDescent="0.2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2:21" x14ac:dyDescent="0.2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2:21" x14ac:dyDescent="0.2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2:21" x14ac:dyDescent="0.2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2:21" x14ac:dyDescent="0.2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2:21" x14ac:dyDescent="0.2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2:21" x14ac:dyDescent="0.2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2:21" x14ac:dyDescent="0.2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2:21" x14ac:dyDescent="0.2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2:21" x14ac:dyDescent="0.2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2:21" x14ac:dyDescent="0.2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7" spans="2:21" x14ac:dyDescent="0.2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2:21" x14ac:dyDescent="0.2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2:21" x14ac:dyDescent="0.2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2:21" x14ac:dyDescent="0.2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</sheetData>
  <mergeCells count="9">
    <mergeCell ref="P2:R2"/>
    <mergeCell ref="S2:U2"/>
    <mergeCell ref="B1:U1"/>
    <mergeCell ref="A1:A2"/>
    <mergeCell ref="B2:D2"/>
    <mergeCell ref="K2:L2"/>
    <mergeCell ref="M2:O2"/>
    <mergeCell ref="E2:G2"/>
    <mergeCell ref="H2:J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66"/>
  <sheetViews>
    <sheetView tabSelected="1" workbookViewId="0">
      <pane ySplit="1" topLeftCell="A2" activePane="bottomLeft" state="frozen"/>
      <selection pane="bottomLeft" activeCell="H53" sqref="H53"/>
    </sheetView>
  </sheetViews>
  <sheetFormatPr defaultRowHeight="12.75" x14ac:dyDescent="0.2"/>
  <cols>
    <col min="1" max="1" width="22.85546875" customWidth="1"/>
    <col min="2" max="2" width="13.42578125" style="43" customWidth="1"/>
    <col min="3" max="3" width="14" customWidth="1"/>
    <col min="4" max="4" width="10.5703125" customWidth="1"/>
    <col min="5" max="5" width="11" customWidth="1"/>
    <col min="6" max="6" width="10.7109375" bestFit="1" customWidth="1"/>
    <col min="7" max="7" width="9.28515625" bestFit="1" customWidth="1"/>
    <col min="9" max="9" width="10.7109375" bestFit="1" customWidth="1"/>
    <col min="10" max="10" width="10.85546875" customWidth="1"/>
    <col min="11" max="11" width="10.42578125" customWidth="1"/>
  </cols>
  <sheetData>
    <row r="1" spans="1:15" ht="60.75" thickBot="1" x14ac:dyDescent="0.25">
      <c r="A1" s="163" t="s">
        <v>423</v>
      </c>
      <c r="B1" s="163" t="s">
        <v>445</v>
      </c>
      <c r="C1" s="164" t="s">
        <v>446</v>
      </c>
      <c r="D1" s="165" t="s">
        <v>412</v>
      </c>
      <c r="E1" s="165" t="s">
        <v>413</v>
      </c>
      <c r="F1" s="165" t="s">
        <v>414</v>
      </c>
      <c r="G1" s="165" t="s">
        <v>415</v>
      </c>
      <c r="H1" s="165" t="s">
        <v>416</v>
      </c>
      <c r="I1" s="165" t="s">
        <v>417</v>
      </c>
      <c r="J1" s="166" t="s">
        <v>418</v>
      </c>
      <c r="K1" s="166" t="s">
        <v>419</v>
      </c>
      <c r="L1" s="166" t="s">
        <v>420</v>
      </c>
      <c r="M1" s="166" t="s">
        <v>421</v>
      </c>
      <c r="N1" s="166" t="s">
        <v>422</v>
      </c>
      <c r="O1" s="167"/>
    </row>
    <row r="2" spans="1:15" x14ac:dyDescent="0.2">
      <c r="A2" s="196" t="s">
        <v>303</v>
      </c>
      <c r="B2" s="173"/>
      <c r="C2" s="173">
        <f t="shared" ref="C2:C48" si="0">D2+G2+J2+M2</f>
        <v>76500</v>
      </c>
      <c r="D2" s="173">
        <f>SUM('FY14 sampling by SC'!E4)</f>
        <v>76500</v>
      </c>
      <c r="E2" s="173">
        <f>SUM('FY14 sampling by SC'!F4)</f>
        <v>7806.56</v>
      </c>
      <c r="F2" s="173">
        <f>SUM('FY14 sampling by SC'!G4)</f>
        <v>0</v>
      </c>
      <c r="G2" s="173">
        <f>SUM('FY14 sampling by SC'!H4)</f>
        <v>0</v>
      </c>
      <c r="H2" s="173">
        <f>SUM('FY14 sampling by SC'!I4)</f>
        <v>0</v>
      </c>
      <c r="I2" s="173">
        <f>SUM('FY14 sampling by SC'!J4)</f>
        <v>0</v>
      </c>
      <c r="J2" s="173">
        <f>SUM('FY14 sampling by SC'!B4)</f>
        <v>0</v>
      </c>
      <c r="K2" s="173">
        <f>SUM('FY14 sampling by SC'!C4)</f>
        <v>0</v>
      </c>
      <c r="L2" s="173">
        <f>SUM('FY14 sampling by SC'!D4)</f>
        <v>0</v>
      </c>
      <c r="M2" s="214">
        <f>SUM('FY14 sampling by SC'!K4)</f>
        <v>0</v>
      </c>
      <c r="N2" s="214">
        <f>SUM('FY14 sampling by SC'!L4)</f>
        <v>0</v>
      </c>
    </row>
    <row r="3" spans="1:15" x14ac:dyDescent="0.2">
      <c r="A3" s="196" t="s">
        <v>276</v>
      </c>
      <c r="B3" s="173"/>
      <c r="C3" s="173">
        <f t="shared" ref="C3:C4" si="1">D3+G3+J3+M3</f>
        <v>164500</v>
      </c>
      <c r="D3" s="173">
        <f>SUM('FY14 sampling by SC'!E5)</f>
        <v>78000</v>
      </c>
      <c r="E3" s="173">
        <f>SUM('FY14 sampling by SC'!F5)</f>
        <v>22576.6</v>
      </c>
      <c r="F3" s="173">
        <f>SUM('FY14 sampling by SC'!G5)</f>
        <v>0</v>
      </c>
      <c r="G3" s="173">
        <f>SUM('FY14 sampling by SC'!H5)</f>
        <v>0</v>
      </c>
      <c r="H3" s="173">
        <f>SUM('FY14 sampling by SC'!I5)</f>
        <v>0</v>
      </c>
      <c r="I3" s="173">
        <f>SUM('FY14 sampling by SC'!J5)</f>
        <v>0</v>
      </c>
      <c r="J3" s="173">
        <f>SUM('FY14 sampling by SC'!B5)</f>
        <v>86500</v>
      </c>
      <c r="K3" s="173">
        <f>SUM('FY14 sampling by SC'!C5)</f>
        <v>28027.32</v>
      </c>
      <c r="L3" s="173">
        <f>SUM('FY14 sampling by SC'!D5)</f>
        <v>0</v>
      </c>
      <c r="M3" s="214">
        <f>SUM('FY14 sampling by SC'!K5)</f>
        <v>0</v>
      </c>
      <c r="N3" s="214">
        <f>SUM('FY14 sampling by SC'!L5)</f>
        <v>0</v>
      </c>
    </row>
    <row r="4" spans="1:15" x14ac:dyDescent="0.2">
      <c r="A4" s="196" t="s">
        <v>297</v>
      </c>
      <c r="B4" s="173"/>
      <c r="C4" s="173">
        <f t="shared" si="1"/>
        <v>133119.17544707132</v>
      </c>
      <c r="D4" s="173">
        <f>SUM('FY14 sampling by SC'!E6)</f>
        <v>56000</v>
      </c>
      <c r="E4" s="173">
        <f>SUM('FY14 sampling by SC'!F6)</f>
        <v>22576.6</v>
      </c>
      <c r="F4" s="173">
        <f>SUM('FY14 sampling by SC'!G6)</f>
        <v>5500</v>
      </c>
      <c r="G4" s="173">
        <f>SUM('FY14 sampling by SC'!H6)</f>
        <v>0</v>
      </c>
      <c r="H4" s="173">
        <f>SUM('FY14 sampling by SC'!I6)</f>
        <v>0</v>
      </c>
      <c r="I4" s="173">
        <f>SUM('FY14 sampling by SC'!J6)</f>
        <v>0</v>
      </c>
      <c r="J4" s="173">
        <f>SUM('FY14 sampling by SC'!B6)</f>
        <v>39000</v>
      </c>
      <c r="K4" s="173">
        <f>SUM('FY14 sampling by SC'!C6)</f>
        <v>8245.44</v>
      </c>
      <c r="L4" s="173">
        <f>SUM('FY14 sampling by SC'!D6)</f>
        <v>0</v>
      </c>
      <c r="M4" s="214">
        <f>SUM('FY14 sampling by SC'!K6)</f>
        <v>38119.175447071335</v>
      </c>
      <c r="N4" s="214">
        <f>SUM('FY14 sampling by SC'!L6)</f>
        <v>5998.38</v>
      </c>
    </row>
    <row r="5" spans="1:15" x14ac:dyDescent="0.2">
      <c r="A5" s="196" t="s">
        <v>293</v>
      </c>
      <c r="B5" s="173"/>
      <c r="C5" s="173">
        <f t="shared" si="0"/>
        <v>203093.88971430185</v>
      </c>
      <c r="D5" s="173">
        <f>SUM('FY14 sampling by SC'!E7)</f>
        <v>50000</v>
      </c>
      <c r="E5" s="173">
        <f>SUM('FY14 sampling by SC'!F7)</f>
        <v>19851.240000000002</v>
      </c>
      <c r="F5" s="173">
        <f>SUM('FY14 sampling by SC'!G7)</f>
        <v>0</v>
      </c>
      <c r="G5" s="173">
        <f>SUM('FY14 sampling by SC'!H7)</f>
        <v>0</v>
      </c>
      <c r="H5" s="173">
        <f>SUM('FY14 sampling by SC'!I7)</f>
        <v>0</v>
      </c>
      <c r="I5" s="173">
        <f>SUM('FY14 sampling by SC'!J7)</f>
        <v>0</v>
      </c>
      <c r="J5" s="173">
        <f>SUM('FY14 sampling by SC'!B7)</f>
        <v>120000</v>
      </c>
      <c r="K5" s="173">
        <f>SUM('FY14 sampling by SC'!C7)</f>
        <v>30822.04</v>
      </c>
      <c r="L5" s="173">
        <f>SUM('FY14 sampling by SC'!D7)</f>
        <v>0</v>
      </c>
      <c r="M5" s="214">
        <f>SUM('FY14 sampling by SC'!K7)</f>
        <v>33093.889714301855</v>
      </c>
      <c r="N5" s="214">
        <f>SUM('FY14 sampling by SC'!L7)</f>
        <v>5998.38</v>
      </c>
    </row>
    <row r="6" spans="1:15" x14ac:dyDescent="0.2">
      <c r="A6" s="196" t="s">
        <v>289</v>
      </c>
      <c r="B6" s="173"/>
      <c r="C6" s="173">
        <f t="shared" si="0"/>
        <v>401537.89925061015</v>
      </c>
      <c r="D6" s="173">
        <f>SUM('FY14 sampling by SC'!E8)</f>
        <v>0</v>
      </c>
      <c r="E6" s="173">
        <f>SUM('FY14 sampling by SC'!F8)</f>
        <v>0</v>
      </c>
      <c r="F6" s="173">
        <f>SUM('FY14 sampling by SC'!G8)</f>
        <v>0</v>
      </c>
      <c r="G6" s="173">
        <f>SUM('FY14 sampling by SC'!H8)</f>
        <v>0</v>
      </c>
      <c r="H6" s="173">
        <f>SUM('FY14 sampling by SC'!I8)</f>
        <v>0</v>
      </c>
      <c r="I6" s="173">
        <f>SUM('FY14 sampling by SC'!J8)</f>
        <v>0</v>
      </c>
      <c r="J6" s="173">
        <f>SUM('FY14 sampling by SC'!B8)</f>
        <v>350500</v>
      </c>
      <c r="K6" s="173">
        <f>SUM('FY14 sampling by SC'!C8)</f>
        <v>112767.6</v>
      </c>
      <c r="L6" s="173">
        <f>SUM('FY14 sampling by SC'!D8)</f>
        <v>22500</v>
      </c>
      <c r="M6" s="214">
        <f>SUM('FY14 sampling by SC'!K8)</f>
        <v>51037.899250610135</v>
      </c>
      <c r="N6" s="214">
        <f>SUM('FY14 sampling by SC'!L8)</f>
        <v>8997.57</v>
      </c>
    </row>
    <row r="7" spans="1:15" x14ac:dyDescent="0.2">
      <c r="A7" s="196" t="s">
        <v>285</v>
      </c>
      <c r="B7" s="173"/>
      <c r="C7" s="173">
        <f t="shared" si="0"/>
        <v>262210.83851328702</v>
      </c>
      <c r="D7" s="173">
        <f>SUM('FY14 sampling by SC'!E9)</f>
        <v>0</v>
      </c>
      <c r="E7" s="173">
        <f>SUM('FY14 sampling by SC'!F9)</f>
        <v>0</v>
      </c>
      <c r="F7" s="173">
        <f>SUM('FY14 sampling by SC'!G9)</f>
        <v>0</v>
      </c>
      <c r="G7" s="173">
        <f>SUM('FY14 sampling by SC'!H9)</f>
        <v>0</v>
      </c>
      <c r="H7" s="173">
        <f>SUM('FY14 sampling by SC'!I9)</f>
        <v>0</v>
      </c>
      <c r="I7" s="173">
        <f>SUM('FY14 sampling by SC'!J9)</f>
        <v>0</v>
      </c>
      <c r="J7" s="173">
        <f>SUM('FY14 sampling by SC'!B9)</f>
        <v>249000</v>
      </c>
      <c r="K7" s="173">
        <f>SUM('FY14 sampling by SC'!C9)</f>
        <v>92963.98</v>
      </c>
      <c r="L7" s="173">
        <f>SUM('FY14 sampling by SC'!D9)</f>
        <v>0</v>
      </c>
      <c r="M7" s="214">
        <f>SUM('FY14 sampling by SC'!K9)</f>
        <v>13210.838513286999</v>
      </c>
      <c r="N7" s="214">
        <f>SUM('FY14 sampling by SC'!L9)</f>
        <v>2999.19</v>
      </c>
    </row>
    <row r="8" spans="1:15" s="45" customFormat="1" x14ac:dyDescent="0.2">
      <c r="A8" s="196" t="s">
        <v>270</v>
      </c>
      <c r="B8" s="173"/>
      <c r="C8" s="173">
        <f t="shared" si="0"/>
        <v>231028.06088119687</v>
      </c>
      <c r="D8" s="173">
        <f>SUM('FY14 sampling by SC'!E10)</f>
        <v>0</v>
      </c>
      <c r="E8" s="173">
        <f>SUM('FY14 sampling by SC'!F10)</f>
        <v>0</v>
      </c>
      <c r="F8" s="173">
        <f>SUM('FY14 sampling by SC'!G10)</f>
        <v>0</v>
      </c>
      <c r="G8" s="173">
        <f>SUM('FY14 sampling by SC'!H10)</f>
        <v>0</v>
      </c>
      <c r="H8" s="173">
        <f>SUM('FY14 sampling by SC'!I10)</f>
        <v>0</v>
      </c>
      <c r="I8" s="173">
        <f>SUM('FY14 sampling by SC'!J10)</f>
        <v>0</v>
      </c>
      <c r="J8" s="173">
        <f>SUM('FY14 sampling by SC'!B10)</f>
        <v>200000</v>
      </c>
      <c r="K8" s="173">
        <f>SUM('FY14 sampling by SC'!C10)</f>
        <v>69059.38</v>
      </c>
      <c r="L8" s="173">
        <f>SUM('FY14 sampling by SC'!D10)</f>
        <v>0</v>
      </c>
      <c r="M8" s="214">
        <f>SUM('FY14 sampling by SC'!K10)</f>
        <v>31028.060881196874</v>
      </c>
      <c r="N8" s="214">
        <f>SUM('FY14 sampling by SC'!L10)</f>
        <v>5998.38</v>
      </c>
      <c r="O8"/>
    </row>
    <row r="9" spans="1:15" x14ac:dyDescent="0.2">
      <c r="A9" s="196" t="s">
        <v>312</v>
      </c>
      <c r="B9" s="173"/>
      <c r="C9" s="173">
        <f t="shared" si="0"/>
        <v>54000</v>
      </c>
      <c r="D9" s="173">
        <f>SUM('FY14 sampling by SC'!E11)</f>
        <v>0</v>
      </c>
      <c r="E9" s="173">
        <f>SUM('FY14 sampling by SC'!F11)</f>
        <v>0</v>
      </c>
      <c r="F9" s="173">
        <f>SUM('FY14 sampling by SC'!G11)</f>
        <v>0</v>
      </c>
      <c r="G9" s="173">
        <f>SUM('FY14 sampling by SC'!H11)</f>
        <v>54000</v>
      </c>
      <c r="H9" s="173">
        <f>SUM('FY14 sampling by SC'!I11)</f>
        <v>22576.6</v>
      </c>
      <c r="I9" s="173">
        <f>SUM('FY14 sampling by SC'!J11)</f>
        <v>0</v>
      </c>
      <c r="J9" s="173">
        <f>SUM('FY14 sampling by SC'!B11)</f>
        <v>0</v>
      </c>
      <c r="K9" s="173">
        <f>SUM('FY14 sampling by SC'!C11)</f>
        <v>0</v>
      </c>
      <c r="L9" s="173">
        <f>SUM('FY14 sampling by SC'!D11)</f>
        <v>0</v>
      </c>
      <c r="M9" s="214">
        <f>SUM('FY14 sampling by SC'!K11)</f>
        <v>0</v>
      </c>
      <c r="N9" s="214">
        <f>SUM('FY14 sampling by SC'!L11)</f>
        <v>0</v>
      </c>
    </row>
    <row r="10" spans="1:15" x14ac:dyDescent="0.2">
      <c r="A10" s="196" t="s">
        <v>274</v>
      </c>
      <c r="B10" s="173"/>
      <c r="C10" s="173">
        <f t="shared" si="0"/>
        <v>215271.90991624462</v>
      </c>
      <c r="D10" s="173">
        <f>SUM('FY14 sampling by SC'!E12)</f>
        <v>68000</v>
      </c>
      <c r="E10" s="173">
        <f>SUM('FY14 sampling by SC'!F12)</f>
        <v>22576.6</v>
      </c>
      <c r="F10" s="173">
        <f>SUM('FY14 sampling by SC'!G12)</f>
        <v>24500</v>
      </c>
      <c r="G10" s="173">
        <f>SUM('FY14 sampling by SC'!H12)</f>
        <v>0</v>
      </c>
      <c r="H10" s="173">
        <f>SUM('FY14 sampling by SC'!I12)</f>
        <v>0</v>
      </c>
      <c r="I10" s="173">
        <f>SUM('FY14 sampling by SC'!J12)</f>
        <v>0</v>
      </c>
      <c r="J10" s="173">
        <f>SUM('FY14 sampling by SC'!B12)</f>
        <v>121500</v>
      </c>
      <c r="K10" s="173">
        <f>SUM('FY14 sampling by SC'!C12)</f>
        <v>41032.06</v>
      </c>
      <c r="L10" s="173">
        <f>SUM('FY14 sampling by SC'!D12)</f>
        <v>15500</v>
      </c>
      <c r="M10" s="214">
        <f>SUM('FY14 sampling by SC'!K12)</f>
        <v>25771.909916244636</v>
      </c>
      <c r="N10" s="214">
        <f>SUM('FY14 sampling by SC'!L12)</f>
        <v>5998.38</v>
      </c>
    </row>
    <row r="11" spans="1:15" x14ac:dyDescent="0.2">
      <c r="A11" s="196" t="s">
        <v>430</v>
      </c>
      <c r="B11" s="177"/>
      <c r="C11" s="173">
        <f t="shared" si="0"/>
        <v>0</v>
      </c>
      <c r="D11" s="173">
        <v>0</v>
      </c>
      <c r="E11" s="173">
        <v>0</v>
      </c>
      <c r="F11" s="173">
        <v>0</v>
      </c>
      <c r="G11" s="173">
        <v>0</v>
      </c>
      <c r="H11" s="173">
        <v>0</v>
      </c>
      <c r="I11" s="173">
        <v>0</v>
      </c>
      <c r="J11" s="173">
        <v>0</v>
      </c>
      <c r="K11" s="173">
        <v>0</v>
      </c>
      <c r="L11" s="173">
        <v>0</v>
      </c>
      <c r="M11" s="214">
        <v>0</v>
      </c>
      <c r="N11" s="214">
        <v>0</v>
      </c>
    </row>
    <row r="12" spans="1:15" x14ac:dyDescent="0.2">
      <c r="A12" s="196" t="s">
        <v>278</v>
      </c>
      <c r="B12" s="173"/>
      <c r="C12" s="173">
        <f t="shared" ref="C12:C42" si="2">D12+G12+J12+M12</f>
        <v>322592.68570807186</v>
      </c>
      <c r="D12" s="173">
        <f>SUM('FY14 sampling by SC'!E13)</f>
        <v>216000</v>
      </c>
      <c r="E12" s="173">
        <f>SUM('FY14 sampling by SC'!F13)</f>
        <v>90306.4</v>
      </c>
      <c r="F12" s="173">
        <f>SUM('FY14 sampling by SC'!G13)</f>
        <v>0</v>
      </c>
      <c r="G12" s="173">
        <f>SUM('FY14 sampling by SC'!H13)</f>
        <v>0</v>
      </c>
      <c r="H12" s="173">
        <f>SUM('FY14 sampling by SC'!I13)</f>
        <v>0</v>
      </c>
      <c r="I12" s="173">
        <f>SUM('FY14 sampling by SC'!J13)</f>
        <v>0</v>
      </c>
      <c r="J12" s="173">
        <f>SUM('FY14 sampling by SC'!B13)</f>
        <v>90000</v>
      </c>
      <c r="K12" s="173">
        <f>SUM('FY14 sampling by SC'!C13)</f>
        <v>36909.339999999997</v>
      </c>
      <c r="L12" s="173">
        <f>SUM('FY14 sampling by SC'!D13)</f>
        <v>15000</v>
      </c>
      <c r="M12" s="214">
        <f>SUM('FY14 sampling by SC'!K13)</f>
        <v>16592.685708071884</v>
      </c>
      <c r="N12" s="214">
        <f>SUM('FY14 sampling by SC'!L13)</f>
        <v>2999.19</v>
      </c>
    </row>
    <row r="13" spans="1:15" x14ac:dyDescent="0.2">
      <c r="A13" s="196" t="s">
        <v>291</v>
      </c>
      <c r="B13" s="177"/>
      <c r="C13" s="173">
        <f t="shared" si="2"/>
        <v>168783.81430636725</v>
      </c>
      <c r="D13" s="173">
        <f>SUM('FY14 sampling by SC'!E14)</f>
        <v>0</v>
      </c>
      <c r="E13" s="173">
        <f>SUM('FY14 sampling by SC'!F14)</f>
        <v>0</v>
      </c>
      <c r="F13" s="173">
        <f>SUM('FY14 sampling by SC'!G14)</f>
        <v>0</v>
      </c>
      <c r="G13" s="173">
        <f>SUM('FY14 sampling by SC'!H14)</f>
        <v>0</v>
      </c>
      <c r="H13" s="173">
        <f>SUM('FY14 sampling by SC'!I14)</f>
        <v>0</v>
      </c>
      <c r="I13" s="173">
        <f>SUM('FY14 sampling by SC'!J14)</f>
        <v>0</v>
      </c>
      <c r="J13" s="173">
        <f>SUM('FY14 sampling by SC'!B14)</f>
        <v>150000</v>
      </c>
      <c r="K13" s="173">
        <f>SUM('FY14 sampling by SC'!C14)</f>
        <v>59485.94</v>
      </c>
      <c r="L13" s="173">
        <f>SUM('FY14 sampling by SC'!D14)</f>
        <v>34000</v>
      </c>
      <c r="M13" s="214">
        <f>SUM('FY14 sampling by SC'!K14)</f>
        <v>18783.814306367254</v>
      </c>
      <c r="N13" s="214">
        <f>SUM('FY14 sampling by SC'!L14)</f>
        <v>2999.19</v>
      </c>
    </row>
    <row r="14" spans="1:15" x14ac:dyDescent="0.2">
      <c r="A14" s="196" t="s">
        <v>281</v>
      </c>
      <c r="B14" s="173"/>
      <c r="C14" s="173">
        <f t="shared" si="2"/>
        <v>83000</v>
      </c>
      <c r="D14" s="173">
        <f>SUM('FY14 sampling by SC'!E15)</f>
        <v>0</v>
      </c>
      <c r="E14" s="173">
        <f>SUM('FY14 sampling by SC'!F15)</f>
        <v>0</v>
      </c>
      <c r="F14" s="173">
        <f>SUM('FY14 sampling by SC'!G15)</f>
        <v>0</v>
      </c>
      <c r="G14" s="173">
        <f>SUM('FY14 sampling by SC'!H15)</f>
        <v>0</v>
      </c>
      <c r="H14" s="173">
        <f>SUM('FY14 sampling by SC'!I15)</f>
        <v>0</v>
      </c>
      <c r="I14" s="173">
        <f>SUM('FY14 sampling by SC'!J15)</f>
        <v>0</v>
      </c>
      <c r="J14" s="173">
        <f>SUM('FY14 sampling by SC'!B15)</f>
        <v>83000</v>
      </c>
      <c r="K14" s="173">
        <f>SUM('FY14 sampling by SC'!C15)</f>
        <v>22576.6</v>
      </c>
      <c r="L14" s="173">
        <f>SUM('FY14 sampling by SC'!D15)</f>
        <v>0</v>
      </c>
      <c r="M14" s="214">
        <f>SUM('FY14 sampling by SC'!K15)</f>
        <v>0</v>
      </c>
      <c r="N14" s="214">
        <f>SUM('FY14 sampling by SC'!L15)</f>
        <v>0</v>
      </c>
    </row>
    <row r="15" spans="1:15" x14ac:dyDescent="0.2">
      <c r="A15" s="196" t="s">
        <v>283</v>
      </c>
      <c r="B15" s="173"/>
      <c r="C15" s="173">
        <f t="shared" si="2"/>
        <v>215480.28904617397</v>
      </c>
      <c r="D15" s="173">
        <f>SUM('FY14 sampling by SC'!E16)</f>
        <v>0</v>
      </c>
      <c r="E15" s="173">
        <f>SUM('FY14 sampling by SC'!F16)</f>
        <v>0</v>
      </c>
      <c r="F15" s="173">
        <f>SUM('FY14 sampling by SC'!G16)</f>
        <v>0</v>
      </c>
      <c r="G15" s="173">
        <f>SUM('FY14 sampling by SC'!H16)</f>
        <v>0</v>
      </c>
      <c r="H15" s="173">
        <f>SUM('FY14 sampling by SC'!I16)</f>
        <v>0</v>
      </c>
      <c r="I15" s="173">
        <f>SUM('FY14 sampling by SC'!J16)</f>
        <v>0</v>
      </c>
      <c r="J15" s="173">
        <f>SUM('FY14 sampling by SC'!B16)</f>
        <v>203000</v>
      </c>
      <c r="K15" s="173">
        <f>SUM('FY14 sampling by SC'!C16)</f>
        <v>64936.66</v>
      </c>
      <c r="L15" s="173">
        <f>SUM('FY14 sampling by SC'!D16)</f>
        <v>10500</v>
      </c>
      <c r="M15" s="214">
        <f>SUM('FY14 sampling by SC'!K16)</f>
        <v>12480.289046173972</v>
      </c>
      <c r="N15" s="214">
        <f>SUM('FY14 sampling by SC'!L16)</f>
        <v>2999.19</v>
      </c>
    </row>
    <row r="16" spans="1:15" x14ac:dyDescent="0.2">
      <c r="A16" s="196" t="s">
        <v>321</v>
      </c>
      <c r="B16" s="173"/>
      <c r="C16" s="173">
        <f t="shared" si="2"/>
        <v>64000</v>
      </c>
      <c r="D16" s="173">
        <f>SUM('FY14 sampling by SC'!E17)</f>
        <v>0</v>
      </c>
      <c r="E16" s="173">
        <f>SUM('FY14 sampling by SC'!F17)</f>
        <v>0</v>
      </c>
      <c r="F16" s="173">
        <f>SUM('FY14 sampling by SC'!G17)</f>
        <v>0</v>
      </c>
      <c r="G16" s="173">
        <f>SUM('FY14 sampling by SC'!H17)</f>
        <v>0</v>
      </c>
      <c r="H16" s="173">
        <f>SUM('FY14 sampling by SC'!I17)</f>
        <v>0</v>
      </c>
      <c r="I16" s="173">
        <f>SUM('FY14 sampling by SC'!J17)</f>
        <v>0</v>
      </c>
      <c r="J16" s="173">
        <f>SUM('FY14 sampling by SC'!B17)</f>
        <v>64000</v>
      </c>
      <c r="K16" s="173">
        <f>SUM('FY14 sampling by SC'!C17)</f>
        <v>50603.92</v>
      </c>
      <c r="L16" s="173">
        <f>SUM('FY14 sampling by SC'!D17)</f>
        <v>0</v>
      </c>
      <c r="M16" s="214">
        <f>SUM('FY14 sampling by SC'!K17)</f>
        <v>0</v>
      </c>
      <c r="N16" s="214">
        <f>SUM('FY14 sampling by SC'!L17)</f>
        <v>0</v>
      </c>
    </row>
    <row r="17" spans="1:15" x14ac:dyDescent="0.2">
      <c r="A17" s="196" t="s">
        <v>322</v>
      </c>
      <c r="B17" s="173"/>
      <c r="C17" s="173">
        <f t="shared" si="2"/>
        <v>209500</v>
      </c>
      <c r="D17" s="173">
        <f>SUM('FY14 sampling by SC'!E18)</f>
        <v>209500</v>
      </c>
      <c r="E17" s="173">
        <f>SUM('FY14 sampling by SC'!F18)</f>
        <v>90306.4</v>
      </c>
      <c r="F17" s="173">
        <f>SUM('FY14 sampling by SC'!G18)</f>
        <v>27000</v>
      </c>
      <c r="G17" s="173">
        <f>SUM('FY14 sampling by SC'!H18)</f>
        <v>0</v>
      </c>
      <c r="H17" s="173">
        <f>SUM('FY14 sampling by SC'!I18)</f>
        <v>0</v>
      </c>
      <c r="I17" s="173">
        <f>SUM('FY14 sampling by SC'!J18)</f>
        <v>0</v>
      </c>
      <c r="J17" s="173">
        <f>SUM('FY14 sampling by SC'!B18)</f>
        <v>0</v>
      </c>
      <c r="K17" s="173">
        <f>SUM('FY14 sampling by SC'!C18)</f>
        <v>0</v>
      </c>
      <c r="L17" s="173">
        <f>SUM('FY14 sampling by SC'!D18)</f>
        <v>0</v>
      </c>
      <c r="M17" s="214">
        <f>SUM('FY14 sampling by SC'!K18)</f>
        <v>0</v>
      </c>
      <c r="N17" s="214">
        <f>SUM('FY14 sampling by SC'!L18)</f>
        <v>0</v>
      </c>
    </row>
    <row r="18" spans="1:15" x14ac:dyDescent="0.2">
      <c r="A18" s="196" t="s">
        <v>287</v>
      </c>
      <c r="B18" s="173"/>
      <c r="C18" s="173">
        <f t="shared" si="2"/>
        <v>439707.82362955844</v>
      </c>
      <c r="D18" s="173">
        <f>SUM('FY14 sampling by SC'!E19)</f>
        <v>404000</v>
      </c>
      <c r="E18" s="173">
        <f>SUM('FY14 sampling by SC'!F19)</f>
        <v>140910.32</v>
      </c>
      <c r="F18" s="173">
        <f>SUM('FY14 sampling by SC'!G19)</f>
        <v>0</v>
      </c>
      <c r="G18" s="173">
        <f>SUM('FY14 sampling by SC'!H19)</f>
        <v>0</v>
      </c>
      <c r="H18" s="173">
        <f>SUM('FY14 sampling by SC'!I19)</f>
        <v>0</v>
      </c>
      <c r="I18" s="173">
        <f>SUM('FY14 sampling by SC'!J19)</f>
        <v>0</v>
      </c>
      <c r="J18" s="173">
        <f>SUM('FY14 sampling by SC'!B19)</f>
        <v>18000</v>
      </c>
      <c r="K18" s="173">
        <f>SUM('FY14 sampling by SC'!C19)</f>
        <v>4122.72</v>
      </c>
      <c r="L18" s="173">
        <f>SUM('FY14 sampling by SC'!D19)</f>
        <v>0</v>
      </c>
      <c r="M18" s="214">
        <f>SUM('FY14 sampling by SC'!K19)</f>
        <v>17707.823629558465</v>
      </c>
      <c r="N18" s="214">
        <f>SUM('FY14 sampling by SC'!L19)</f>
        <v>2999.19</v>
      </c>
    </row>
    <row r="19" spans="1:15" x14ac:dyDescent="0.2">
      <c r="A19" s="196" t="s">
        <v>424</v>
      </c>
      <c r="B19" s="173"/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0</v>
      </c>
      <c r="M19" s="214">
        <v>0</v>
      </c>
      <c r="N19" s="214">
        <f>SUM('FY14 sampling by SC'!L21)</f>
        <v>0</v>
      </c>
    </row>
    <row r="20" spans="1:15" x14ac:dyDescent="0.2">
      <c r="A20" s="196" t="s">
        <v>273</v>
      </c>
      <c r="B20" s="173"/>
      <c r="C20" s="173">
        <f t="shared" ref="C20:C41" si="3">D20+G20+J20+M20</f>
        <v>241570.01807911947</v>
      </c>
      <c r="D20" s="173">
        <f>SUM('FY14 sampling by SC'!E20)</f>
        <v>12000</v>
      </c>
      <c r="E20" s="173">
        <f>SUM('FY14 sampling by SC'!F20)</f>
        <v>22576.6</v>
      </c>
      <c r="F20" s="173">
        <f>SUM('FY14 sampling by SC'!G20)</f>
        <v>0</v>
      </c>
      <c r="G20" s="173">
        <f>SUM('FY14 sampling by SC'!H20)</f>
        <v>0</v>
      </c>
      <c r="H20" s="173">
        <f>SUM('FY14 sampling by SC'!I20)</f>
        <v>0</v>
      </c>
      <c r="I20" s="173">
        <f>SUM('FY14 sampling by SC'!J20)</f>
        <v>0</v>
      </c>
      <c r="J20" s="173">
        <f>SUM('FY14 sampling by SC'!B20)</f>
        <v>193500</v>
      </c>
      <c r="K20" s="173">
        <f>SUM('FY14 sampling by SC'!C20)</f>
        <v>69059.38</v>
      </c>
      <c r="L20" s="173">
        <f>SUM('FY14 sampling by SC'!D20)</f>
        <v>15300</v>
      </c>
      <c r="M20" s="214">
        <f>SUM('FY14 sampling by SC'!K20)</f>
        <v>36070.01807911948</v>
      </c>
      <c r="N20" s="214">
        <f>SUM('FY14 sampling by SC'!L20)</f>
        <v>5998.38</v>
      </c>
    </row>
    <row r="21" spans="1:15" x14ac:dyDescent="0.2">
      <c r="A21" s="196" t="s">
        <v>425</v>
      </c>
      <c r="B21" s="173"/>
      <c r="C21" s="173">
        <f t="shared" si="3"/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f>SUM('FY14 sampling by SC'!C23)</f>
        <v>0</v>
      </c>
      <c r="L21" s="173">
        <f>SUM('FY14 sampling by SC'!D23)</f>
        <v>0</v>
      </c>
      <c r="M21" s="214">
        <f>SUM('FY14 sampling by SC'!K23)</f>
        <v>0</v>
      </c>
      <c r="N21" s="214">
        <f>SUM('FY14 sampling by SC'!L23)</f>
        <v>0</v>
      </c>
      <c r="O21" s="45"/>
    </row>
    <row r="22" spans="1:15" x14ac:dyDescent="0.2">
      <c r="A22" s="196" t="s">
        <v>279</v>
      </c>
      <c r="B22" s="173"/>
      <c r="C22" s="173">
        <f t="shared" si="3"/>
        <v>83500</v>
      </c>
      <c r="D22" s="173">
        <f>SUM('FY14 sampling by SC'!E21)</f>
        <v>0</v>
      </c>
      <c r="E22" s="173">
        <f>SUM('FY14 sampling by SC'!F21)</f>
        <v>0</v>
      </c>
      <c r="F22" s="173">
        <f>SUM('FY14 sampling by SC'!G21)</f>
        <v>0</v>
      </c>
      <c r="G22" s="173">
        <f>SUM('FY14 sampling by SC'!H21)</f>
        <v>0</v>
      </c>
      <c r="H22" s="173">
        <f>SUM('FY14 sampling by SC'!I21)</f>
        <v>0</v>
      </c>
      <c r="I22" s="173">
        <f>SUM('FY14 sampling by SC'!J21)</f>
        <v>0</v>
      </c>
      <c r="J22" s="173">
        <f>SUM('FY14 sampling by SC'!B21)</f>
        <v>83500</v>
      </c>
      <c r="K22" s="173">
        <f>SUM('FY14 sampling by SC'!C21)</f>
        <v>36909.339999999997</v>
      </c>
      <c r="L22" s="173">
        <f>SUM('FY14 sampling by SC'!D21)</f>
        <v>16000</v>
      </c>
      <c r="M22" s="214">
        <f>SUM('FY14 sampling by SC'!K21)</f>
        <v>0</v>
      </c>
      <c r="N22" s="214">
        <f>SUM('FY14 sampling by SC'!L21)</f>
        <v>0</v>
      </c>
    </row>
    <row r="23" spans="1:15" x14ac:dyDescent="0.2">
      <c r="A23" s="196" t="s">
        <v>282</v>
      </c>
      <c r="B23" s="173"/>
      <c r="C23" s="173">
        <f t="shared" si="3"/>
        <v>131326.17777628743</v>
      </c>
      <c r="D23" s="173">
        <f>SUM('FY14 sampling by SC'!E22)</f>
        <v>0</v>
      </c>
      <c r="E23" s="173">
        <f>SUM('FY14 sampling by SC'!F22)</f>
        <v>0</v>
      </c>
      <c r="F23" s="173">
        <f>SUM('FY14 sampling by SC'!G22)</f>
        <v>0</v>
      </c>
      <c r="G23" s="173">
        <f>SUM('FY14 sampling by SC'!H22)</f>
        <v>0</v>
      </c>
      <c r="H23" s="173">
        <f>SUM('FY14 sampling by SC'!I22)</f>
        <v>0</v>
      </c>
      <c r="I23" s="173">
        <f>SUM('FY14 sampling by SC'!J22)</f>
        <v>0</v>
      </c>
      <c r="J23" s="173">
        <f>SUM('FY14 sampling by SC'!B22)</f>
        <v>119000</v>
      </c>
      <c r="K23" s="173">
        <f>SUM('FY14 sampling by SC'!C22)</f>
        <v>58712.22</v>
      </c>
      <c r="L23" s="173">
        <f>SUM('FY14 sampling by SC'!D22)</f>
        <v>14200</v>
      </c>
      <c r="M23" s="214">
        <f>SUM('FY14 sampling by SC'!K22)</f>
        <v>12326.177776287426</v>
      </c>
      <c r="N23" s="214">
        <f>SUM('FY14 sampling by SC'!L22)</f>
        <v>2999.19</v>
      </c>
    </row>
    <row r="24" spans="1:15" x14ac:dyDescent="0.2">
      <c r="A24" s="196" t="s">
        <v>351</v>
      </c>
      <c r="B24" s="173"/>
      <c r="C24" s="173">
        <f t="shared" si="3"/>
        <v>157500</v>
      </c>
      <c r="D24" s="173">
        <f>SUM('FY14 sampling by SC'!E23)</f>
        <v>157500</v>
      </c>
      <c r="E24" s="173">
        <f>SUM('FY14 sampling by SC'!F23)</f>
        <v>67729.8</v>
      </c>
      <c r="F24" s="173">
        <f>SUM('FY14 sampling by SC'!G23)</f>
        <v>0</v>
      </c>
      <c r="G24" s="173">
        <f>SUM('FY14 sampling by SC'!H23)</f>
        <v>0</v>
      </c>
      <c r="H24" s="173">
        <f>SUM('FY14 sampling by SC'!I23)</f>
        <v>0</v>
      </c>
      <c r="I24" s="173">
        <f>SUM('FY14 sampling by SC'!J23)</f>
        <v>0</v>
      </c>
      <c r="J24" s="173">
        <f>SUM('FY14 sampling by SC'!B23)</f>
        <v>0</v>
      </c>
      <c r="K24" s="173">
        <f>SUM('FY14 sampling by SC'!C23)</f>
        <v>0</v>
      </c>
      <c r="L24" s="173">
        <f>SUM('FY14 sampling by SC'!D23)</f>
        <v>0</v>
      </c>
      <c r="M24" s="214">
        <f>SUM('FY14 sampling by SC'!K23)</f>
        <v>0</v>
      </c>
      <c r="N24" s="214">
        <f>SUM('FY14 sampling by SC'!L23)</f>
        <v>0</v>
      </c>
    </row>
    <row r="25" spans="1:15" x14ac:dyDescent="0.2">
      <c r="A25" s="196" t="s">
        <v>288</v>
      </c>
      <c r="B25" s="173"/>
      <c r="C25" s="173">
        <f t="shared" si="3"/>
        <v>235475.29967903753</v>
      </c>
      <c r="D25" s="173">
        <f>SUM('FY14 sampling by SC'!E24)</f>
        <v>0</v>
      </c>
      <c r="E25" s="173">
        <f>SUM('FY14 sampling by SC'!F24)</f>
        <v>0</v>
      </c>
      <c r="F25" s="173">
        <f>SUM('FY14 sampling by SC'!G24)</f>
        <v>0</v>
      </c>
      <c r="G25" s="173">
        <f>SUM('FY14 sampling by SC'!H24)</f>
        <v>54000</v>
      </c>
      <c r="H25" s="173">
        <f>SUM('FY14 sampling by SC'!I24)</f>
        <v>22576.6</v>
      </c>
      <c r="I25" s="173">
        <f>SUM('FY14 sampling by SC'!J24)</f>
        <v>3200</v>
      </c>
      <c r="J25" s="173">
        <f>SUM('FY14 sampling by SC'!B24)</f>
        <v>164500</v>
      </c>
      <c r="K25" s="173">
        <f>SUM('FY14 sampling by SC'!C24)</f>
        <v>64936.66</v>
      </c>
      <c r="L25" s="173">
        <f>SUM('FY14 sampling by SC'!D24)</f>
        <v>0</v>
      </c>
      <c r="M25" s="214">
        <f>SUM('FY14 sampling by SC'!K24)</f>
        <v>16975.299679037518</v>
      </c>
      <c r="N25" s="214">
        <f>SUM('FY14 sampling by SC'!L24)</f>
        <v>2999.19</v>
      </c>
    </row>
    <row r="26" spans="1:15" x14ac:dyDescent="0.2">
      <c r="A26" s="196" t="s">
        <v>266</v>
      </c>
      <c r="B26" s="173"/>
      <c r="C26" s="173">
        <f t="shared" si="3"/>
        <v>0</v>
      </c>
      <c r="D26" s="173">
        <v>0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0</v>
      </c>
      <c r="M26" s="214">
        <v>0</v>
      </c>
      <c r="N26" s="214">
        <v>0</v>
      </c>
    </row>
    <row r="27" spans="1:15" x14ac:dyDescent="0.2">
      <c r="A27" s="196" t="s">
        <v>275</v>
      </c>
      <c r="B27" s="173"/>
      <c r="C27" s="173">
        <f t="shared" si="3"/>
        <v>256150.51949856558</v>
      </c>
      <c r="D27" s="173">
        <f>SUM('FY14 sampling by SC'!E25)</f>
        <v>0</v>
      </c>
      <c r="E27" s="173">
        <f>SUM('FY14 sampling by SC'!F25)</f>
        <v>0</v>
      </c>
      <c r="F27" s="173">
        <f>SUM('FY14 sampling by SC'!G25)</f>
        <v>0</v>
      </c>
      <c r="G27" s="173">
        <f>SUM('FY14 sampling by SC'!H25)</f>
        <v>0</v>
      </c>
      <c r="H27" s="173">
        <f>SUM('FY14 sampling by SC'!I25)</f>
        <v>0</v>
      </c>
      <c r="I27" s="173">
        <f>SUM('FY14 sampling by SC'!J25)</f>
        <v>0</v>
      </c>
      <c r="J27" s="173">
        <f>SUM('FY14 sampling by SC'!B25)</f>
        <v>231000</v>
      </c>
      <c r="K27" s="173">
        <f>SUM('FY14 sampling by SC'!C25)</f>
        <v>101846</v>
      </c>
      <c r="L27" s="173">
        <f>SUM('FY14 sampling by SC'!D25)</f>
        <v>14700</v>
      </c>
      <c r="M27" s="214">
        <f>SUM('FY14 sampling by SC'!K25)</f>
        <v>25150.519498565576</v>
      </c>
      <c r="N27" s="214">
        <f>SUM('FY14 sampling by SC'!L25)</f>
        <v>5998.38</v>
      </c>
    </row>
    <row r="28" spans="1:15" x14ac:dyDescent="0.2">
      <c r="A28" s="196" t="s">
        <v>356</v>
      </c>
      <c r="B28" s="173"/>
      <c r="C28" s="173">
        <f t="shared" si="3"/>
        <v>21000</v>
      </c>
      <c r="D28" s="173">
        <f>SUM('FY14 sampling by SC'!E26)</f>
        <v>0</v>
      </c>
      <c r="E28" s="173">
        <f>SUM('FY14 sampling by SC'!F26)</f>
        <v>0</v>
      </c>
      <c r="F28" s="173">
        <f>SUM('FY14 sampling by SC'!G26)</f>
        <v>0</v>
      </c>
      <c r="G28" s="173">
        <f>SUM('FY14 sampling by SC'!H26)</f>
        <v>0</v>
      </c>
      <c r="H28" s="173">
        <f>SUM('FY14 sampling by SC'!I26)</f>
        <v>0</v>
      </c>
      <c r="I28" s="173">
        <f>SUM('FY14 sampling by SC'!J26)</f>
        <v>0</v>
      </c>
      <c r="J28" s="173">
        <f>SUM('FY14 sampling by SC'!B26)</f>
        <v>21000</v>
      </c>
      <c r="K28" s="173">
        <f>SUM('FY14 sampling by SC'!C26)</f>
        <v>22576.6</v>
      </c>
      <c r="L28" s="173">
        <f>SUM('FY14 sampling by SC'!D26)</f>
        <v>0</v>
      </c>
      <c r="M28" s="214">
        <f>SUM('FY14 sampling by SC'!K26)</f>
        <v>0</v>
      </c>
      <c r="N28" s="214">
        <f>SUM('FY14 sampling by SC'!L26)</f>
        <v>0</v>
      </c>
    </row>
    <row r="29" spans="1:15" x14ac:dyDescent="0.2">
      <c r="A29" s="196" t="s">
        <v>48</v>
      </c>
      <c r="B29" s="173"/>
      <c r="C29" s="173">
        <f t="shared" si="3"/>
        <v>269228.74276970245</v>
      </c>
      <c r="D29" s="173">
        <f>SUM('FY14 sampling by SC'!E27)</f>
        <v>0</v>
      </c>
      <c r="E29" s="173">
        <f>SUM('FY14 sampling by SC'!F27)</f>
        <v>0</v>
      </c>
      <c r="F29" s="173">
        <f>SUM('FY14 sampling by SC'!G27)</f>
        <v>0</v>
      </c>
      <c r="G29" s="173">
        <f>SUM('FY14 sampling by SC'!H27)</f>
        <v>0</v>
      </c>
      <c r="H29" s="173">
        <f>SUM('FY14 sampling by SC'!I27)</f>
        <v>0</v>
      </c>
      <c r="I29" s="173">
        <f>SUM('FY14 sampling by SC'!J27)</f>
        <v>0</v>
      </c>
      <c r="J29" s="173">
        <f>SUM('FY14 sampling by SC'!B27)</f>
        <v>229000</v>
      </c>
      <c r="K29" s="173">
        <f>SUM('FY14 sampling by SC'!C27)</f>
        <v>91635.98</v>
      </c>
      <c r="L29" s="173">
        <f>SUM('FY14 sampling by SC'!D27)</f>
        <v>12100</v>
      </c>
      <c r="M29" s="214">
        <f>SUM('FY14 sampling by SC'!K27)</f>
        <v>40228.74276970244</v>
      </c>
      <c r="N29" s="214">
        <f>SUM('FY14 sampling by SC'!L27)</f>
        <v>5998.38</v>
      </c>
    </row>
    <row r="30" spans="1:15" x14ac:dyDescent="0.2">
      <c r="A30" s="196" t="s">
        <v>410</v>
      </c>
      <c r="B30" s="173"/>
      <c r="C30" s="173">
        <f t="shared" si="3"/>
        <v>0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0</v>
      </c>
      <c r="M30" s="214">
        <v>0</v>
      </c>
      <c r="N30" s="214">
        <v>0</v>
      </c>
    </row>
    <row r="31" spans="1:15" x14ac:dyDescent="0.2">
      <c r="A31" s="196" t="s">
        <v>271</v>
      </c>
      <c r="B31" s="173"/>
      <c r="C31" s="173">
        <f t="shared" si="3"/>
        <v>63000</v>
      </c>
      <c r="D31" s="173">
        <f>SUM('FY14 sampling by SC'!E28)</f>
        <v>0</v>
      </c>
      <c r="E31" s="173">
        <f>SUM('FY14 sampling by SC'!F28)</f>
        <v>0</v>
      </c>
      <c r="F31" s="173">
        <f>SUM('FY14 sampling by SC'!G28)</f>
        <v>0</v>
      </c>
      <c r="G31" s="173">
        <f>SUM('FY14 sampling by SC'!H28)</f>
        <v>0</v>
      </c>
      <c r="H31" s="173">
        <f>SUM('FY14 sampling by SC'!I28)</f>
        <v>0</v>
      </c>
      <c r="I31" s="173">
        <f>SUM('FY14 sampling by SC'!J28)</f>
        <v>0</v>
      </c>
      <c r="J31" s="173">
        <f>SUM('FY14 sampling by SC'!B28)</f>
        <v>63000</v>
      </c>
      <c r="K31" s="173">
        <f>SUM('FY14 sampling by SC'!C28)</f>
        <v>22576.6</v>
      </c>
      <c r="L31" s="173">
        <f>SUM('FY14 sampling by SC'!D28)</f>
        <v>0</v>
      </c>
      <c r="M31" s="214">
        <f>SUM('FY14 sampling by SC'!K28)</f>
        <v>0</v>
      </c>
      <c r="N31" s="214">
        <f>SUM('FY14 sampling by SC'!L28)</f>
        <v>0</v>
      </c>
    </row>
    <row r="32" spans="1:15" x14ac:dyDescent="0.2">
      <c r="A32" s="196" t="s">
        <v>295</v>
      </c>
      <c r="B32" s="173"/>
      <c r="C32" s="173">
        <f t="shared" si="3"/>
        <v>126638.33186320306</v>
      </c>
      <c r="D32" s="173">
        <f>SUM('FY14 sampling by SC'!E29)</f>
        <v>0</v>
      </c>
      <c r="E32" s="173">
        <f>SUM('FY14 sampling by SC'!F29)</f>
        <v>0</v>
      </c>
      <c r="F32" s="173">
        <f>SUM('FY14 sampling by SC'!G29)</f>
        <v>0</v>
      </c>
      <c r="G32" s="173">
        <f>SUM('FY14 sampling by SC'!H29)</f>
        <v>0</v>
      </c>
      <c r="H32" s="173">
        <f>SUM('FY14 sampling by SC'!I29)</f>
        <v>0</v>
      </c>
      <c r="I32" s="173">
        <f>SUM('FY14 sampling by SC'!J29)</f>
        <v>0</v>
      </c>
      <c r="J32" s="173">
        <f>SUM('FY14 sampling by SC'!B29)</f>
        <v>104500</v>
      </c>
      <c r="K32" s="173">
        <f>SUM('FY14 sampling by SC'!C29)</f>
        <v>26699.32</v>
      </c>
      <c r="L32" s="173">
        <f>SUM('FY14 sampling by SC'!D29)</f>
        <v>0</v>
      </c>
      <c r="M32" s="214">
        <f>SUM('FY14 sampling by SC'!K29)</f>
        <v>22138.33186320306</v>
      </c>
      <c r="N32" s="214">
        <f>SUM('FY14 sampling by SC'!L29)</f>
        <v>2999.19</v>
      </c>
    </row>
    <row r="33" spans="1:14" x14ac:dyDescent="0.2">
      <c r="A33" s="196" t="s">
        <v>352</v>
      </c>
      <c r="B33" s="177"/>
      <c r="C33" s="173">
        <f t="shared" si="3"/>
        <v>63500</v>
      </c>
      <c r="D33" s="173">
        <f>SUM('FY14 sampling by SC'!E30)</f>
        <v>0</v>
      </c>
      <c r="E33" s="173">
        <f>SUM('FY14 sampling by SC'!F30)</f>
        <v>0</v>
      </c>
      <c r="F33" s="173">
        <f>SUM('FY14 sampling by SC'!G30)</f>
        <v>0</v>
      </c>
      <c r="G33" s="173">
        <f>SUM('FY14 sampling by SC'!H30)</f>
        <v>0</v>
      </c>
      <c r="H33" s="173">
        <f>SUM('FY14 sampling by SC'!I30)</f>
        <v>0</v>
      </c>
      <c r="I33" s="173">
        <f>SUM('FY14 sampling by SC'!J30)</f>
        <v>0</v>
      </c>
      <c r="J33" s="173">
        <f>SUM('FY14 sampling by SC'!B30)</f>
        <v>63500</v>
      </c>
      <c r="K33" s="173">
        <f>SUM('FY14 sampling by SC'!C30)</f>
        <v>28027.32</v>
      </c>
      <c r="L33" s="173">
        <f>SUM('FY14 sampling by SC'!D30)</f>
        <v>0</v>
      </c>
      <c r="M33" s="214">
        <f>SUM('FY14 sampling by SC'!K30)</f>
        <v>0</v>
      </c>
      <c r="N33" s="214">
        <f>SUM('FY14 sampling by SC'!L30)</f>
        <v>0</v>
      </c>
    </row>
    <row r="34" spans="1:14" x14ac:dyDescent="0.2">
      <c r="A34" s="196" t="s">
        <v>272</v>
      </c>
      <c r="B34" s="173"/>
      <c r="C34" s="173">
        <f t="shared" si="3"/>
        <v>247548.692403569</v>
      </c>
      <c r="D34" s="173">
        <f>SUM('FY14 sampling by SC'!E31)</f>
        <v>54500</v>
      </c>
      <c r="E34" s="173">
        <f>SUM('FY14 sampling by SC'!F31)</f>
        <v>22576.6</v>
      </c>
      <c r="F34" s="173">
        <f>SUM('FY14 sampling by SC'!G31)</f>
        <v>0</v>
      </c>
      <c r="G34" s="173">
        <f>SUM('FY14 sampling by SC'!H31)</f>
        <v>66500</v>
      </c>
      <c r="H34" s="173">
        <f>SUM('FY14 sampling by SC'!I31)</f>
        <v>22576.6</v>
      </c>
      <c r="I34" s="173">
        <f>SUM('FY14 sampling by SC'!J31)</f>
        <v>0</v>
      </c>
      <c r="J34" s="173">
        <f>SUM('FY14 sampling by SC'!B31)</f>
        <v>112000</v>
      </c>
      <c r="K34" s="173">
        <f>SUM('FY14 sampling by SC'!C31)</f>
        <v>36909.339999999997</v>
      </c>
      <c r="L34" s="173">
        <f>SUM('FY14 sampling by SC'!D31)</f>
        <v>15500</v>
      </c>
      <c r="M34" s="214">
        <f>SUM('FY14 sampling by SC'!K31)</f>
        <v>14548.692403569017</v>
      </c>
      <c r="N34" s="214">
        <f>SUM('FY14 sampling by SC'!L31)</f>
        <v>2999.19</v>
      </c>
    </row>
    <row r="35" spans="1:14" x14ac:dyDescent="0.2">
      <c r="A35" s="196" t="s">
        <v>280</v>
      </c>
      <c r="B35" s="173"/>
      <c r="C35" s="173">
        <f t="shared" si="3"/>
        <v>105133.52909984849</v>
      </c>
      <c r="D35" s="173">
        <f>SUM('FY14 sampling by SC'!E32)</f>
        <v>0</v>
      </c>
      <c r="E35" s="173">
        <f>SUM('FY14 sampling by SC'!F32)</f>
        <v>0</v>
      </c>
      <c r="F35" s="173">
        <f>SUM('FY14 sampling by SC'!G32)</f>
        <v>0</v>
      </c>
      <c r="G35" s="173">
        <f>SUM('FY14 sampling by SC'!H32)</f>
        <v>0</v>
      </c>
      <c r="H35" s="173">
        <f>SUM('FY14 sampling by SC'!I32)</f>
        <v>0</v>
      </c>
      <c r="I35" s="173">
        <f>SUM('FY14 sampling by SC'!J32)</f>
        <v>0</v>
      </c>
      <c r="J35" s="173">
        <f>SUM('FY14 sampling by SC'!B32)</f>
        <v>83500</v>
      </c>
      <c r="K35" s="173">
        <f>SUM('FY14 sampling by SC'!C32)</f>
        <v>28027.32</v>
      </c>
      <c r="L35" s="173">
        <f>SUM('FY14 sampling by SC'!D32)</f>
        <v>0</v>
      </c>
      <c r="M35" s="214">
        <f>SUM('FY14 sampling by SC'!K32)</f>
        <v>21633.529099848482</v>
      </c>
      <c r="N35" s="214">
        <f>SUM('FY14 sampling by SC'!L32)</f>
        <v>2999.19</v>
      </c>
    </row>
    <row r="36" spans="1:14" x14ac:dyDescent="0.2">
      <c r="A36" s="196" t="s">
        <v>361</v>
      </c>
      <c r="B36" s="173"/>
      <c r="C36" s="173">
        <f t="shared" si="3"/>
        <v>21500</v>
      </c>
      <c r="D36" s="173">
        <f>SUM('FY14 sampling by SC'!E33)</f>
        <v>0</v>
      </c>
      <c r="E36" s="173">
        <f>SUM('FY14 sampling by SC'!F33)</f>
        <v>0</v>
      </c>
      <c r="F36" s="173">
        <f>SUM('FY14 sampling by SC'!G33)</f>
        <v>0</v>
      </c>
      <c r="G36" s="173">
        <f>SUM('FY14 sampling by SC'!H33)</f>
        <v>0</v>
      </c>
      <c r="H36" s="173">
        <f>SUM('FY14 sampling by SC'!I33)</f>
        <v>0</v>
      </c>
      <c r="I36" s="173">
        <f>SUM('FY14 sampling by SC'!J33)</f>
        <v>0</v>
      </c>
      <c r="J36" s="173">
        <f>SUM('FY14 sampling by SC'!B33)</f>
        <v>21500</v>
      </c>
      <c r="K36" s="173">
        <f>SUM('FY14 sampling by SC'!C33)</f>
        <v>28027.32</v>
      </c>
      <c r="L36" s="173">
        <f>SUM('FY14 sampling by SC'!D33)</f>
        <v>0</v>
      </c>
      <c r="M36" s="214">
        <f>SUM('FY14 sampling by SC'!K33)</f>
        <v>0</v>
      </c>
      <c r="N36" s="214">
        <f>SUM('FY14 sampling by SC'!L33)</f>
        <v>0</v>
      </c>
    </row>
    <row r="37" spans="1:14" x14ac:dyDescent="0.2">
      <c r="A37" s="196" t="s">
        <v>290</v>
      </c>
      <c r="B37" s="177"/>
      <c r="C37" s="173">
        <f t="shared" si="3"/>
        <v>387184.65879600344</v>
      </c>
      <c r="D37" s="173">
        <f>SUM('FY14 sampling by SC'!E34)</f>
        <v>64000</v>
      </c>
      <c r="E37" s="173">
        <f>SUM('FY14 sampling by SC'!F34)</f>
        <v>19851.240000000002</v>
      </c>
      <c r="F37" s="173">
        <f>SUM('FY14 sampling by SC'!G34)</f>
        <v>0</v>
      </c>
      <c r="G37" s="173">
        <f>SUM('FY14 sampling by SC'!H34)</f>
        <v>0</v>
      </c>
      <c r="H37" s="173">
        <f>SUM('FY14 sampling by SC'!I34)</f>
        <v>0</v>
      </c>
      <c r="I37" s="173">
        <f>SUM('FY14 sampling by SC'!J34)</f>
        <v>0</v>
      </c>
      <c r="J37" s="173">
        <f>SUM('FY14 sampling by SC'!B34)</f>
        <v>282200</v>
      </c>
      <c r="K37" s="173">
        <f>SUM('FY14 sampling by SC'!C34)</f>
        <v>105968.72</v>
      </c>
      <c r="L37" s="173">
        <f>SUM('FY14 sampling by SC'!D34)</f>
        <v>44400</v>
      </c>
      <c r="M37" s="214">
        <f>SUM('FY14 sampling by SC'!K34)</f>
        <v>40984.658796003423</v>
      </c>
      <c r="N37" s="214">
        <f>SUM('FY14 sampling by SC'!L34)</f>
        <v>8997.57</v>
      </c>
    </row>
    <row r="38" spans="1:14" x14ac:dyDescent="0.2">
      <c r="A38" s="196" t="s">
        <v>426</v>
      </c>
      <c r="B38" s="173"/>
      <c r="C38" s="173">
        <f t="shared" si="3"/>
        <v>0</v>
      </c>
      <c r="D38" s="173">
        <v>0</v>
      </c>
      <c r="E38" s="173">
        <v>0</v>
      </c>
      <c r="F38" s="173">
        <v>0</v>
      </c>
      <c r="G38" s="173">
        <v>0</v>
      </c>
      <c r="H38" s="173">
        <v>0</v>
      </c>
      <c r="I38" s="173">
        <v>0</v>
      </c>
      <c r="J38" s="173">
        <v>0</v>
      </c>
      <c r="K38" s="173">
        <v>0</v>
      </c>
      <c r="L38" s="173">
        <v>0</v>
      </c>
      <c r="M38" s="214">
        <v>0</v>
      </c>
      <c r="N38" s="214">
        <v>0</v>
      </c>
    </row>
    <row r="39" spans="1:14" x14ac:dyDescent="0.2">
      <c r="A39" s="196" t="s">
        <v>277</v>
      </c>
      <c r="B39" s="173"/>
      <c r="C39" s="173">
        <f t="shared" si="3"/>
        <v>135596.01102239831</v>
      </c>
      <c r="D39" s="173">
        <f>SUM('FY14 sampling by SC'!E35)</f>
        <v>0</v>
      </c>
      <c r="E39" s="173">
        <f>SUM('FY14 sampling by SC'!F35)</f>
        <v>0</v>
      </c>
      <c r="F39" s="173">
        <f>SUM('FY14 sampling by SC'!G35)</f>
        <v>0</v>
      </c>
      <c r="G39" s="173">
        <f>SUM('FY14 sampling by SC'!H35)</f>
        <v>0</v>
      </c>
      <c r="H39" s="173">
        <f>SUM('FY14 sampling by SC'!I35)</f>
        <v>0</v>
      </c>
      <c r="I39" s="173">
        <f>SUM('FY14 sampling by SC'!J35)</f>
        <v>0</v>
      </c>
      <c r="J39" s="173">
        <f>SUM('FY14 sampling by SC'!B35)</f>
        <v>122500</v>
      </c>
      <c r="K39" s="173">
        <f>SUM('FY14 sampling by SC'!C35)</f>
        <v>32150.04</v>
      </c>
      <c r="L39" s="173">
        <f>SUM('FY14 sampling by SC'!D35)</f>
        <v>17500</v>
      </c>
      <c r="M39" s="214">
        <f>SUM('FY14 sampling by SC'!K35)</f>
        <v>13096.011022398292</v>
      </c>
      <c r="N39" s="214">
        <f>SUM('FY14 sampling by SC'!L35)</f>
        <v>2999.19</v>
      </c>
    </row>
    <row r="40" spans="1:14" x14ac:dyDescent="0.2">
      <c r="A40" s="196" t="s">
        <v>429</v>
      </c>
      <c r="B40" s="173"/>
      <c r="C40" s="173">
        <f t="shared" si="3"/>
        <v>0</v>
      </c>
      <c r="D40" s="173">
        <v>0</v>
      </c>
      <c r="E40" s="173">
        <v>0</v>
      </c>
      <c r="F40" s="173">
        <v>0</v>
      </c>
      <c r="G40" s="173">
        <v>0</v>
      </c>
      <c r="H40" s="173">
        <v>0</v>
      </c>
      <c r="I40" s="173">
        <v>0</v>
      </c>
      <c r="J40" s="173">
        <v>0</v>
      </c>
      <c r="K40" s="173">
        <v>0</v>
      </c>
      <c r="L40" s="173">
        <v>0</v>
      </c>
      <c r="M40" s="214">
        <v>0</v>
      </c>
      <c r="N40" s="214">
        <v>0</v>
      </c>
    </row>
    <row r="41" spans="1:14" x14ac:dyDescent="0.2">
      <c r="A41" s="196" t="s">
        <v>409</v>
      </c>
      <c r="B41" s="173"/>
      <c r="C41" s="173">
        <f t="shared" si="3"/>
        <v>0</v>
      </c>
      <c r="D41" s="173">
        <v>0</v>
      </c>
      <c r="E41" s="173">
        <v>0</v>
      </c>
      <c r="F41" s="173">
        <v>0</v>
      </c>
      <c r="G41" s="173">
        <v>0</v>
      </c>
      <c r="H41" s="173">
        <v>0</v>
      </c>
      <c r="I41" s="173">
        <v>0</v>
      </c>
      <c r="J41" s="173">
        <v>0</v>
      </c>
      <c r="K41" s="173">
        <v>0</v>
      </c>
      <c r="L41" s="173">
        <v>0</v>
      </c>
      <c r="M41" s="214">
        <v>0</v>
      </c>
      <c r="N41" s="214">
        <v>0</v>
      </c>
    </row>
    <row r="42" spans="1:14" x14ac:dyDescent="0.2">
      <c r="A42" s="196" t="s">
        <v>296</v>
      </c>
      <c r="B42" s="173"/>
      <c r="C42" s="173">
        <f t="shared" si="2"/>
        <v>419613.2507458927</v>
      </c>
      <c r="D42" s="173">
        <f>SUM('FY14 sampling by SC'!E36)</f>
        <v>75000</v>
      </c>
      <c r="E42" s="173">
        <f>SUM('FY14 sampling by SC'!F36)</f>
        <v>19851.240000000002</v>
      </c>
      <c r="F42" s="173">
        <f>SUM('FY14 sampling by SC'!G36)</f>
        <v>0</v>
      </c>
      <c r="G42" s="173">
        <f>SUM('FY14 sampling by SC'!H36)</f>
        <v>60000</v>
      </c>
      <c r="H42" s="173">
        <f>SUM('FY14 sampling by SC'!I36)</f>
        <v>22576.6</v>
      </c>
      <c r="I42" s="173">
        <f>SUM('FY14 sampling by SC'!J36)</f>
        <v>0</v>
      </c>
      <c r="J42" s="173">
        <f>SUM('FY14 sampling by SC'!B36)</f>
        <v>245000</v>
      </c>
      <c r="K42" s="173">
        <f>SUM('FY14 sampling by SC'!C36)</f>
        <v>69059.38</v>
      </c>
      <c r="L42" s="173">
        <f>SUM('FY14 sampling by SC'!D36)</f>
        <v>0</v>
      </c>
      <c r="M42" s="214">
        <f>SUM('FY14 sampling by SC'!K36)</f>
        <v>39613.250745892692</v>
      </c>
      <c r="N42" s="214">
        <f>SUM('FY14 sampling by SC'!L36)</f>
        <v>5998.38</v>
      </c>
    </row>
    <row r="43" spans="1:14" x14ac:dyDescent="0.2">
      <c r="A43" s="196" t="s">
        <v>294</v>
      </c>
      <c r="B43" s="177"/>
      <c r="C43" s="173">
        <f t="shared" ref="C43" si="4">D43+G43+J43+M43</f>
        <v>172574.68754663601</v>
      </c>
      <c r="D43" s="173">
        <f>SUM('FY14 sampling by SC'!E37)</f>
        <v>0</v>
      </c>
      <c r="E43" s="173">
        <f>SUM('FY14 sampling by SC'!F37)</f>
        <v>0</v>
      </c>
      <c r="F43" s="173">
        <f>SUM('FY14 sampling by SC'!G37)</f>
        <v>0</v>
      </c>
      <c r="G43" s="173">
        <f>SUM('FY14 sampling by SC'!H37)</f>
        <v>0</v>
      </c>
      <c r="H43" s="173">
        <f>SUM('FY14 sampling by SC'!I37)</f>
        <v>0</v>
      </c>
      <c r="I43" s="173">
        <f>SUM('FY14 sampling by SC'!J37)</f>
        <v>0</v>
      </c>
      <c r="J43" s="173">
        <f>SUM('FY14 sampling by SC'!B37)</f>
        <v>154000</v>
      </c>
      <c r="K43" s="173">
        <f>SUM('FY14 sampling by SC'!C37)</f>
        <v>69059.38</v>
      </c>
      <c r="L43" s="173">
        <f>SUM('FY14 sampling by SC'!D37)</f>
        <v>16000</v>
      </c>
      <c r="M43" s="214">
        <f>SUM('FY14 sampling by SC'!K37)</f>
        <v>18574.687546636014</v>
      </c>
      <c r="N43" s="214">
        <f>SUM('FY14 sampling by SC'!L37)</f>
        <v>5998.38</v>
      </c>
    </row>
    <row r="44" spans="1:14" x14ac:dyDescent="0.2">
      <c r="A44" s="196" t="s">
        <v>427</v>
      </c>
      <c r="B44" s="173"/>
      <c r="C44" s="173">
        <v>0</v>
      </c>
      <c r="D44" s="173">
        <v>0</v>
      </c>
      <c r="E44" s="173">
        <v>0</v>
      </c>
      <c r="F44" s="173">
        <v>0</v>
      </c>
      <c r="G44" s="173">
        <v>0</v>
      </c>
      <c r="H44" s="173">
        <v>0</v>
      </c>
      <c r="I44" s="173">
        <v>0</v>
      </c>
      <c r="J44" s="173">
        <v>0</v>
      </c>
      <c r="K44" s="173">
        <v>0</v>
      </c>
      <c r="L44" s="173">
        <v>0</v>
      </c>
      <c r="M44" s="214">
        <v>0</v>
      </c>
      <c r="N44" s="214">
        <v>0</v>
      </c>
    </row>
    <row r="45" spans="1:14" x14ac:dyDescent="0.2">
      <c r="A45" s="196" t="s">
        <v>292</v>
      </c>
      <c r="B45" s="177"/>
      <c r="C45" s="173">
        <f t="shared" si="0"/>
        <v>268283.2731836391</v>
      </c>
      <c r="D45" s="173">
        <f>SUM('FY14 sampling by SC'!E39)</f>
        <v>0</v>
      </c>
      <c r="E45" s="173">
        <f>SUM('FY14 sampling by SC'!F39)</f>
        <v>0</v>
      </c>
      <c r="F45" s="173">
        <f>SUM('FY14 sampling by SC'!G39)</f>
        <v>0</v>
      </c>
      <c r="G45" s="173">
        <f>SUM('FY14 sampling by SC'!H39)</f>
        <v>0</v>
      </c>
      <c r="H45" s="173">
        <f>SUM('FY14 sampling by SC'!I39)</f>
        <v>0</v>
      </c>
      <c r="I45" s="173">
        <f>SUM('FY14 sampling by SC'!J39)</f>
        <v>0</v>
      </c>
      <c r="J45" s="173">
        <f>SUM('FY14 sampling by SC'!B38)</f>
        <v>241000</v>
      </c>
      <c r="K45" s="173">
        <f>SUM('FY14 sampling by SC'!C38)</f>
        <v>69059.38</v>
      </c>
      <c r="L45" s="173">
        <f>SUM('FY14 sampling by SC'!D38)</f>
        <v>15500</v>
      </c>
      <c r="M45" s="214">
        <f>SUM('FY14 sampling by SC'!K38)</f>
        <v>27283.273183639085</v>
      </c>
      <c r="N45" s="214">
        <f>SUM('FY14 sampling by SC'!L38)</f>
        <v>5998.38</v>
      </c>
    </row>
    <row r="46" spans="1:14" x14ac:dyDescent="0.2">
      <c r="A46" s="196" t="s">
        <v>284</v>
      </c>
      <c r="B46" s="173"/>
      <c r="C46" s="173">
        <f t="shared" ref="C46" si="5">D46+G46+J46+M46</f>
        <v>47152.128374345622</v>
      </c>
      <c r="D46" s="173">
        <f>SUM('FY14 sampling by SC'!E40)</f>
        <v>0</v>
      </c>
      <c r="E46" s="173">
        <f>SUM('FY14 sampling by SC'!F40)</f>
        <v>0</v>
      </c>
      <c r="F46" s="173">
        <f>SUM('FY14 sampling by SC'!G40)</f>
        <v>0</v>
      </c>
      <c r="G46" s="173">
        <f>SUM('FY14 sampling by SC'!H40)</f>
        <v>0</v>
      </c>
      <c r="H46" s="173">
        <f>SUM('FY14 sampling by SC'!I40)</f>
        <v>0</v>
      </c>
      <c r="I46" s="173">
        <f>SUM('FY14 sampling by SC'!J40)</f>
        <v>0</v>
      </c>
      <c r="J46" s="173">
        <f>SUM('FY14 sampling by SC'!B39)</f>
        <v>25500</v>
      </c>
      <c r="K46" s="173">
        <f>SUM('FY14 sampling by SC'!C39)</f>
        <v>4122.72</v>
      </c>
      <c r="L46" s="173">
        <f>SUM('FY14 sampling by SC'!D39)</f>
        <v>0</v>
      </c>
      <c r="M46" s="214">
        <f>SUM('FY14 sampling by SC'!K39)</f>
        <v>21652.128374345622</v>
      </c>
      <c r="N46" s="214">
        <f>SUM('FY14 sampling by SC'!L39)</f>
        <v>2999.19</v>
      </c>
    </row>
    <row r="47" spans="1:14" x14ac:dyDescent="0.2">
      <c r="A47" s="196" t="s">
        <v>428</v>
      </c>
      <c r="B47" s="173"/>
      <c r="C47" s="173">
        <v>0</v>
      </c>
      <c r="D47" s="173">
        <v>0</v>
      </c>
      <c r="E47" s="173">
        <v>0</v>
      </c>
      <c r="F47" s="173">
        <v>0</v>
      </c>
      <c r="G47" s="173">
        <v>0</v>
      </c>
      <c r="H47" s="173">
        <v>0</v>
      </c>
      <c r="I47" s="173">
        <v>0</v>
      </c>
      <c r="J47" s="173">
        <v>0</v>
      </c>
      <c r="K47" s="173">
        <v>0</v>
      </c>
      <c r="L47" s="173">
        <v>0</v>
      </c>
      <c r="M47" s="214">
        <v>0</v>
      </c>
      <c r="N47" s="214">
        <v>0</v>
      </c>
    </row>
    <row r="48" spans="1:14" x14ac:dyDescent="0.2">
      <c r="A48" s="196" t="s">
        <v>286</v>
      </c>
      <c r="B48" s="173"/>
      <c r="C48" s="173">
        <f t="shared" si="0"/>
        <v>146301.90295090206</v>
      </c>
      <c r="D48" s="173">
        <f>SUM('FY14 sampling by SC'!E40)</f>
        <v>0</v>
      </c>
      <c r="E48" s="173">
        <f>SUM('FY14 sampling by SC'!F40)</f>
        <v>0</v>
      </c>
      <c r="F48" s="173">
        <f>SUM('FY14 sampling by SC'!G40)</f>
        <v>0</v>
      </c>
      <c r="G48" s="173">
        <f>SUM('FY14 sampling by SC'!H40)</f>
        <v>0</v>
      </c>
      <c r="H48" s="173">
        <f>SUM('FY14 sampling by SC'!I40)</f>
        <v>0</v>
      </c>
      <c r="I48" s="173">
        <f>SUM('FY14 sampling by SC'!J40)</f>
        <v>0</v>
      </c>
      <c r="J48" s="173">
        <f>SUM('FY14 sampling by SC'!B40)</f>
        <v>122000</v>
      </c>
      <c r="K48" s="173">
        <f>SUM('FY14 sampling by SC'!C40)</f>
        <v>26699.32</v>
      </c>
      <c r="L48" s="173">
        <f>SUM('FY14 sampling by SC'!D40)</f>
        <v>0</v>
      </c>
      <c r="M48" s="214">
        <f>SUM('FY14 sampling by SC'!K40)</f>
        <v>24301.902950902062</v>
      </c>
      <c r="N48" s="214">
        <f>SUM('FY14 sampling by SC'!L40)</f>
        <v>2999.19</v>
      </c>
    </row>
    <row r="49" spans="1:15" x14ac:dyDescent="0.2">
      <c r="A49" s="197"/>
      <c r="B49" s="177"/>
      <c r="C49" s="176"/>
      <c r="D49" s="173"/>
      <c r="E49" s="173"/>
      <c r="F49" s="173"/>
      <c r="G49" s="173"/>
      <c r="H49" s="174"/>
      <c r="I49" s="175"/>
      <c r="J49" s="174"/>
      <c r="K49" s="174"/>
      <c r="L49" s="174"/>
      <c r="M49" s="174"/>
      <c r="N49" s="174"/>
    </row>
    <row r="50" spans="1:15" x14ac:dyDescent="0.2">
      <c r="A50" s="141"/>
      <c r="B50" s="195"/>
      <c r="C50" s="185"/>
      <c r="D50" s="192"/>
      <c r="E50" s="192"/>
      <c r="F50" s="192"/>
      <c r="G50" s="192"/>
      <c r="H50" s="193"/>
      <c r="I50" s="194"/>
      <c r="J50" s="193"/>
      <c r="K50" s="193"/>
    </row>
    <row r="51" spans="1:15" x14ac:dyDescent="0.2">
      <c r="A51" s="137"/>
      <c r="B51" s="177"/>
      <c r="C51" s="176"/>
      <c r="D51" s="173"/>
      <c r="E51" s="173"/>
      <c r="F51" s="173"/>
      <c r="G51" s="173"/>
      <c r="H51" s="174"/>
      <c r="I51" s="175"/>
      <c r="J51" s="174"/>
      <c r="K51" s="174"/>
    </row>
    <row r="52" spans="1:15" x14ac:dyDescent="0.2">
      <c r="A52" s="137"/>
      <c r="B52" s="177"/>
      <c r="C52" s="176"/>
      <c r="D52" s="173"/>
      <c r="E52" s="173"/>
      <c r="F52" s="173"/>
      <c r="G52" s="173"/>
      <c r="H52" s="174"/>
      <c r="I52" s="175"/>
      <c r="J52" s="174"/>
      <c r="K52" s="174"/>
    </row>
    <row r="53" spans="1:15" x14ac:dyDescent="0.2">
      <c r="A53" s="137"/>
      <c r="B53" s="177"/>
      <c r="C53" s="176"/>
      <c r="D53" s="173"/>
      <c r="E53" s="173"/>
      <c r="F53" s="173"/>
      <c r="G53" s="173"/>
      <c r="H53" s="174"/>
      <c r="I53" s="175"/>
      <c r="J53" s="174"/>
      <c r="K53" s="174"/>
    </row>
    <row r="54" spans="1:15" x14ac:dyDescent="0.2">
      <c r="A54" s="28"/>
      <c r="B54" s="41"/>
      <c r="C54" s="33"/>
      <c r="D54" s="33"/>
      <c r="E54" s="33"/>
      <c r="F54" s="33"/>
      <c r="G54" s="33"/>
      <c r="I54" s="30"/>
    </row>
    <row r="55" spans="1:15" x14ac:dyDescent="0.2">
      <c r="A55" s="137"/>
      <c r="B55" s="41"/>
      <c r="C55" s="33"/>
      <c r="D55" s="33"/>
      <c r="E55" s="33"/>
      <c r="F55" s="33"/>
      <c r="G55" s="33"/>
      <c r="I55" s="30"/>
    </row>
    <row r="56" spans="1:15" ht="13.5" thickBot="1" x14ac:dyDescent="0.25">
      <c r="A56" s="32" t="s">
        <v>153</v>
      </c>
      <c r="B56" s="42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</row>
    <row r="57" spans="1:15" ht="13.5" thickTop="1" x14ac:dyDescent="0.2">
      <c r="A57" s="35" t="s">
        <v>154</v>
      </c>
      <c r="B57" s="36">
        <f t="shared" ref="B57:N57" si="6">SUM(B2:B56)</f>
        <v>0</v>
      </c>
      <c r="C57" s="36">
        <f t="shared" si="6"/>
        <v>6844103.6102020331</v>
      </c>
      <c r="D57" s="36">
        <f t="shared" si="6"/>
        <v>1521000</v>
      </c>
      <c r="E57" s="36">
        <f t="shared" si="6"/>
        <v>569496.19999999995</v>
      </c>
      <c r="F57" s="36">
        <f t="shared" si="6"/>
        <v>57000</v>
      </c>
      <c r="G57" s="36">
        <f t="shared" si="6"/>
        <v>234500</v>
      </c>
      <c r="H57" s="36">
        <f t="shared" si="6"/>
        <v>90306.4</v>
      </c>
      <c r="I57" s="36">
        <f t="shared" si="6"/>
        <v>3200</v>
      </c>
      <c r="J57" s="114">
        <f t="shared" si="6"/>
        <v>4456200</v>
      </c>
      <c r="K57" s="114">
        <f t="shared" si="6"/>
        <v>1613615.3400000003</v>
      </c>
      <c r="L57" s="114">
        <f t="shared" si="6"/>
        <v>278700</v>
      </c>
      <c r="M57" s="36">
        <f t="shared" si="6"/>
        <v>632403.61020203354</v>
      </c>
      <c r="N57" s="36">
        <f t="shared" si="6"/>
        <v>116968.41000000003</v>
      </c>
      <c r="O57" s="36"/>
    </row>
    <row r="58" spans="1:15" x14ac:dyDescent="0.2">
      <c r="I58" s="30"/>
    </row>
    <row r="59" spans="1:15" x14ac:dyDescent="0.2">
      <c r="I59" s="30"/>
    </row>
    <row r="60" spans="1:15" x14ac:dyDescent="0.2">
      <c r="C60" s="30"/>
    </row>
    <row r="61" spans="1:15" x14ac:dyDescent="0.2">
      <c r="A61" t="s">
        <v>151</v>
      </c>
      <c r="C61" s="30">
        <f>E57+H57+K57+N57</f>
        <v>2390386.3500000006</v>
      </c>
    </row>
    <row r="62" spans="1:15" x14ac:dyDescent="0.2">
      <c r="A62" t="s">
        <v>152</v>
      </c>
      <c r="C62" s="30">
        <f>F57+I57+L57</f>
        <v>338900</v>
      </c>
    </row>
    <row r="63" spans="1:15" ht="13.5" thickBot="1" x14ac:dyDescent="0.25">
      <c r="A63" s="31" t="s">
        <v>150</v>
      </c>
      <c r="B63" s="44"/>
      <c r="C63" s="29">
        <f>D57+G57+J57+M57</f>
        <v>6844103.6102020331</v>
      </c>
    </row>
    <row r="64" spans="1:15" x14ac:dyDescent="0.2">
      <c r="A64" t="s">
        <v>0</v>
      </c>
      <c r="C64" s="30">
        <f>SUM(C60:C63)</f>
        <v>9573389.9602020346</v>
      </c>
    </row>
    <row r="65" spans="1:3" x14ac:dyDescent="0.2">
      <c r="A65" s="138" t="s">
        <v>447</v>
      </c>
      <c r="C65" s="30">
        <f>C64-C61</f>
        <v>7183003.610202034</v>
      </c>
    </row>
    <row r="66" spans="1:3" x14ac:dyDescent="0.2">
      <c r="C66" s="30"/>
    </row>
  </sheetData>
  <sortState ref="A2:O48">
    <sortCondition ref="A2"/>
  </sortState>
  <phoneticPr fontId="16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4"/>
  <sheetViews>
    <sheetView workbookViewId="0">
      <pane ySplit="1" topLeftCell="A44" activePane="bottomLeft" state="frozen"/>
      <selection pane="bottomLeft" activeCell="L61" sqref="L61"/>
    </sheetView>
  </sheetViews>
  <sheetFormatPr defaultRowHeight="12.75" x14ac:dyDescent="0.2"/>
  <cols>
    <col min="1" max="1" width="14.7109375" customWidth="1"/>
    <col min="2" max="2" width="13.42578125" style="43" customWidth="1"/>
    <col min="3" max="3" width="14" customWidth="1"/>
    <col min="4" max="4" width="11" customWidth="1"/>
    <col min="5" max="5" width="9.28515625" bestFit="1" customWidth="1"/>
    <col min="6" max="6" width="10.7109375" bestFit="1" customWidth="1"/>
    <col min="7" max="7" width="9.28515625" bestFit="1" customWidth="1"/>
    <col min="9" max="9" width="10.7109375" bestFit="1" customWidth="1"/>
    <col min="10" max="10" width="10.85546875" customWidth="1"/>
    <col min="11" max="11" width="10.5703125" customWidth="1"/>
    <col min="13" max="13" width="11.28515625" customWidth="1"/>
  </cols>
  <sheetData>
    <row r="1" spans="1:15" ht="60.75" thickBot="1" x14ac:dyDescent="0.25">
      <c r="A1" s="163" t="s">
        <v>423</v>
      </c>
      <c r="B1" s="163" t="s">
        <v>411</v>
      </c>
      <c r="C1" s="164" t="s">
        <v>435</v>
      </c>
      <c r="D1" s="165" t="s">
        <v>412</v>
      </c>
      <c r="E1" s="165" t="s">
        <v>413</v>
      </c>
      <c r="F1" s="165" t="s">
        <v>414</v>
      </c>
      <c r="G1" s="165" t="s">
        <v>415</v>
      </c>
      <c r="H1" s="165" t="s">
        <v>416</v>
      </c>
      <c r="I1" s="165" t="s">
        <v>417</v>
      </c>
      <c r="J1" s="166" t="s">
        <v>418</v>
      </c>
      <c r="K1" s="166" t="s">
        <v>419</v>
      </c>
      <c r="L1" s="166" t="s">
        <v>420</v>
      </c>
      <c r="M1" s="166" t="s">
        <v>421</v>
      </c>
      <c r="N1" s="166" t="s">
        <v>422</v>
      </c>
      <c r="O1" s="167"/>
    </row>
    <row r="2" spans="1:15" x14ac:dyDescent="0.2">
      <c r="A2" s="168" t="s">
        <v>270</v>
      </c>
      <c r="B2" s="182"/>
      <c r="C2" s="173">
        <f>D2+G2+J2+M2</f>
        <v>231028.06088119687</v>
      </c>
      <c r="D2" s="173">
        <f>SUM('FY14 sampling by SC'!E10)</f>
        <v>0</v>
      </c>
      <c r="E2" s="173">
        <f>SUM('FY14 sampling by SC'!F10)</f>
        <v>0</v>
      </c>
      <c r="F2" s="173">
        <f>SUM('FY14 sampling by SC'!G10)</f>
        <v>0</v>
      </c>
      <c r="G2" s="173">
        <f>SUM('FY14 sampling by SC'!H10)</f>
        <v>0</v>
      </c>
      <c r="H2" s="173">
        <f>SUM('FY14 sampling by SC'!I10)</f>
        <v>0</v>
      </c>
      <c r="I2" s="173">
        <f>SUM('FY14 sampling by SC'!J10)</f>
        <v>0</v>
      </c>
      <c r="J2" s="173">
        <f>SUM('FY14 sampling by SC'!B10)</f>
        <v>200000</v>
      </c>
      <c r="K2" s="173">
        <f>SUM('FY14 sampling by SC'!C10)</f>
        <v>69059.38</v>
      </c>
      <c r="L2" s="173">
        <f>SUM('FY14 sampling by SC'!D10)</f>
        <v>0</v>
      </c>
      <c r="M2" s="214">
        <f>SUM('FY14 sampling by SC'!K10)</f>
        <v>31028.060881196874</v>
      </c>
      <c r="N2" s="214">
        <f>SUM('FY14 sampling by SC'!L10)</f>
        <v>5998.38</v>
      </c>
    </row>
    <row r="3" spans="1:15" x14ac:dyDescent="0.2">
      <c r="A3" s="168" t="s">
        <v>281</v>
      </c>
      <c r="B3" s="183"/>
      <c r="C3" s="173">
        <f t="shared" ref="C3:C48" si="0">D3+G3+J3+M3</f>
        <v>83000</v>
      </c>
      <c r="D3" s="173">
        <f>SUM('FY14 sampling by SC'!E15)</f>
        <v>0</v>
      </c>
      <c r="E3" s="173">
        <f>SUM('FY14 sampling by SC'!F15)</f>
        <v>0</v>
      </c>
      <c r="F3" s="173">
        <f>SUM('FY14 sampling by SC'!G15)</f>
        <v>0</v>
      </c>
      <c r="G3" s="173">
        <f>SUM('FY14 sampling by SC'!H15)</f>
        <v>0</v>
      </c>
      <c r="H3" s="173">
        <f>SUM('FY14 sampling by SC'!I15)</f>
        <v>0</v>
      </c>
      <c r="I3" s="173">
        <f>SUM('FY14 sampling by SC'!J15)</f>
        <v>0</v>
      </c>
      <c r="J3" s="173">
        <f>SUM('FY14 sampling by SC'!B15)</f>
        <v>83000</v>
      </c>
      <c r="K3" s="173">
        <f>SUM('FY14 sampling by SC'!C15)</f>
        <v>22576.6</v>
      </c>
      <c r="L3" s="173">
        <f>SUM('FY14 sampling by SC'!D15)</f>
        <v>0</v>
      </c>
      <c r="M3" s="214">
        <f>SUM('FY14 sampling by SC'!K15)</f>
        <v>0</v>
      </c>
      <c r="N3" s="214">
        <f>SUM('FY14 sampling by SC'!L15)</f>
        <v>0</v>
      </c>
    </row>
    <row r="4" spans="1:15" x14ac:dyDescent="0.2">
      <c r="A4" s="168" t="s">
        <v>283</v>
      </c>
      <c r="B4" s="183"/>
      <c r="C4" s="173">
        <f t="shared" si="0"/>
        <v>215480.28904617397</v>
      </c>
      <c r="D4" s="173">
        <f>SUM('FY14 sampling by SC'!E16)</f>
        <v>0</v>
      </c>
      <c r="E4" s="173">
        <f>SUM('FY14 sampling by SC'!F16)</f>
        <v>0</v>
      </c>
      <c r="F4" s="173">
        <f>SUM('FY14 sampling by SC'!G16)</f>
        <v>0</v>
      </c>
      <c r="G4" s="173">
        <f>SUM('FY14 sampling by SC'!H16)</f>
        <v>0</v>
      </c>
      <c r="H4" s="173">
        <f>SUM('FY14 sampling by SC'!I16)</f>
        <v>0</v>
      </c>
      <c r="I4" s="173">
        <f>SUM('FY14 sampling by SC'!J16)</f>
        <v>0</v>
      </c>
      <c r="J4" s="173">
        <f>SUM('FY14 sampling by SC'!B16)</f>
        <v>203000</v>
      </c>
      <c r="K4" s="173">
        <f>SUM('FY14 sampling by SC'!C16)</f>
        <v>64936.66</v>
      </c>
      <c r="L4" s="173">
        <f>SUM('FY14 sampling by SC'!D16)</f>
        <v>10500</v>
      </c>
      <c r="M4" s="214">
        <f>SUM('FY14 sampling by SC'!K16)</f>
        <v>12480.289046173972</v>
      </c>
      <c r="N4" s="214">
        <f>SUM('FY14 sampling by SC'!L16)</f>
        <v>2999.19</v>
      </c>
    </row>
    <row r="5" spans="1:15" x14ac:dyDescent="0.2">
      <c r="A5" s="169" t="s">
        <v>322</v>
      </c>
      <c r="B5" s="183"/>
      <c r="C5" s="173">
        <f t="shared" si="0"/>
        <v>209500</v>
      </c>
      <c r="D5" s="173">
        <f>SUM('FY14 sampling by SC'!E18)</f>
        <v>209500</v>
      </c>
      <c r="E5" s="173">
        <f>SUM('FY14 sampling by SC'!F18)</f>
        <v>90306.4</v>
      </c>
      <c r="F5" s="173">
        <f>SUM('FY14 sampling by SC'!G18)</f>
        <v>27000</v>
      </c>
      <c r="G5" s="173">
        <f>SUM('FY14 sampling by SC'!H18)</f>
        <v>0</v>
      </c>
      <c r="H5" s="173">
        <f>SUM('FY14 sampling by SC'!I18)</f>
        <v>0</v>
      </c>
      <c r="I5" s="173">
        <f>SUM('FY14 sampling by SC'!J18)</f>
        <v>0</v>
      </c>
      <c r="J5" s="173">
        <f>SUM('FY14 sampling by SC'!B18)</f>
        <v>0</v>
      </c>
      <c r="K5" s="173">
        <f>SUM('FY14 sampling by SC'!C18)</f>
        <v>0</v>
      </c>
      <c r="L5" s="173">
        <f>SUM('FY14 sampling by SC'!D18)</f>
        <v>0</v>
      </c>
      <c r="M5" s="214">
        <f>SUM('FY14 sampling by SC'!K18)</f>
        <v>0</v>
      </c>
      <c r="N5" s="214">
        <f>SUM('FY14 sampling by SC'!L18)</f>
        <v>0</v>
      </c>
    </row>
    <row r="6" spans="1:15" x14ac:dyDescent="0.2">
      <c r="A6" s="168" t="s">
        <v>424</v>
      </c>
      <c r="B6" s="183"/>
      <c r="C6" s="173">
        <f t="shared" si="0"/>
        <v>0</v>
      </c>
      <c r="D6" s="173">
        <v>0</v>
      </c>
      <c r="E6" s="173">
        <v>0</v>
      </c>
      <c r="F6" s="173">
        <v>0</v>
      </c>
      <c r="G6" s="173">
        <v>0</v>
      </c>
      <c r="H6" s="173">
        <v>0</v>
      </c>
      <c r="I6" s="173">
        <v>0</v>
      </c>
      <c r="J6" s="173">
        <v>0</v>
      </c>
      <c r="K6" s="173">
        <v>0</v>
      </c>
      <c r="L6" s="173">
        <v>0</v>
      </c>
      <c r="M6" s="214">
        <v>0</v>
      </c>
      <c r="N6" s="214">
        <v>0</v>
      </c>
    </row>
    <row r="7" spans="1:15" x14ac:dyDescent="0.2">
      <c r="A7" s="168" t="s">
        <v>273</v>
      </c>
      <c r="B7" s="183"/>
      <c r="C7" s="173">
        <f t="shared" si="0"/>
        <v>241570.01807911947</v>
      </c>
      <c r="D7" s="173">
        <f>SUM('FY14 sampling by SC'!E20)</f>
        <v>12000</v>
      </c>
      <c r="E7" s="173">
        <f>SUM('FY14 sampling by SC'!F20)</f>
        <v>22576.6</v>
      </c>
      <c r="F7" s="173">
        <f>SUM('FY14 sampling by SC'!G20)</f>
        <v>0</v>
      </c>
      <c r="G7" s="173">
        <f>SUM('FY14 sampling by SC'!H20)</f>
        <v>0</v>
      </c>
      <c r="H7" s="173">
        <f>SUM('FY14 sampling by SC'!I20)</f>
        <v>0</v>
      </c>
      <c r="I7" s="173">
        <f>SUM('FY14 sampling by SC'!J20)</f>
        <v>0</v>
      </c>
      <c r="J7" s="173">
        <f>SUM('FY14 sampling by SC'!B20)</f>
        <v>193500</v>
      </c>
      <c r="K7" s="173">
        <f>SUM('FY14 sampling by SC'!C20)</f>
        <v>69059.38</v>
      </c>
      <c r="L7" s="173">
        <f>SUM('FY14 sampling by SC'!D20)</f>
        <v>15300</v>
      </c>
      <c r="M7" s="214">
        <f>SUM('FY14 sampling by SC'!K20)</f>
        <v>36070.01807911948</v>
      </c>
      <c r="N7" s="214">
        <f>SUM('FY14 sampling by SC'!L20)</f>
        <v>5998.38</v>
      </c>
    </row>
    <row r="8" spans="1:15" s="45" customFormat="1" x14ac:dyDescent="0.2">
      <c r="A8" s="168" t="s">
        <v>425</v>
      </c>
      <c r="B8" s="183"/>
      <c r="C8" s="173">
        <f t="shared" si="0"/>
        <v>0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214">
        <v>0</v>
      </c>
      <c r="N8" s="214">
        <v>0</v>
      </c>
      <c r="O8"/>
    </row>
    <row r="9" spans="1:15" x14ac:dyDescent="0.2">
      <c r="A9" s="168" t="s">
        <v>279</v>
      </c>
      <c r="B9" s="183"/>
      <c r="C9" s="173">
        <f t="shared" si="0"/>
        <v>83500</v>
      </c>
      <c r="D9" s="173">
        <f>SUM('FY14 sampling by SC'!E21)</f>
        <v>0</v>
      </c>
      <c r="E9" s="173">
        <f>SUM('FY14 sampling by SC'!F21)</f>
        <v>0</v>
      </c>
      <c r="F9" s="173">
        <f>SUM('FY14 sampling by SC'!G21)</f>
        <v>0</v>
      </c>
      <c r="G9" s="173">
        <f>SUM('FY14 sampling by SC'!H21)</f>
        <v>0</v>
      </c>
      <c r="H9" s="173">
        <f>SUM('FY14 sampling by SC'!I21)</f>
        <v>0</v>
      </c>
      <c r="I9" s="173">
        <f>SUM('FY14 sampling by SC'!J21)</f>
        <v>0</v>
      </c>
      <c r="J9" s="173">
        <f>SUM('FY14 sampling by SC'!B21)</f>
        <v>83500</v>
      </c>
      <c r="K9" s="173">
        <f>SUM('FY14 sampling by SC'!C21)</f>
        <v>36909.339999999997</v>
      </c>
      <c r="L9" s="173">
        <f>SUM('FY14 sampling by SC'!D21)</f>
        <v>16000</v>
      </c>
      <c r="M9" s="214">
        <f>SUM('FY14 sampling by SC'!K21)</f>
        <v>0</v>
      </c>
      <c r="N9" s="214">
        <f>SUM('FY14 sampling by SC'!L21)</f>
        <v>0</v>
      </c>
    </row>
    <row r="10" spans="1:15" x14ac:dyDescent="0.2">
      <c r="A10" s="168" t="s">
        <v>410</v>
      </c>
      <c r="B10" s="183"/>
      <c r="C10" s="173">
        <f t="shared" si="0"/>
        <v>0</v>
      </c>
      <c r="D10" s="173">
        <v>0</v>
      </c>
      <c r="E10" s="173">
        <v>0</v>
      </c>
      <c r="F10" s="173">
        <v>0</v>
      </c>
      <c r="G10" s="173">
        <v>0</v>
      </c>
      <c r="H10" s="173">
        <v>0</v>
      </c>
      <c r="I10" s="173">
        <v>0</v>
      </c>
      <c r="J10" s="173">
        <v>0</v>
      </c>
      <c r="K10" s="173">
        <v>0</v>
      </c>
      <c r="L10" s="173">
        <v>0</v>
      </c>
      <c r="M10" s="214">
        <v>0</v>
      </c>
      <c r="N10" s="214">
        <v>0</v>
      </c>
    </row>
    <row r="11" spans="1:15" x14ac:dyDescent="0.2">
      <c r="A11" s="168" t="s">
        <v>271</v>
      </c>
      <c r="B11" s="183"/>
      <c r="C11" s="173">
        <f t="shared" si="0"/>
        <v>63000</v>
      </c>
      <c r="D11" s="173">
        <f>SUM('FY14 sampling by SC'!E28)</f>
        <v>0</v>
      </c>
      <c r="E11" s="173">
        <f>SUM('FY14 sampling by SC'!F28)</f>
        <v>0</v>
      </c>
      <c r="F11" s="173">
        <f>SUM('FY14 sampling by SC'!G28)</f>
        <v>0</v>
      </c>
      <c r="G11" s="173">
        <f>SUM('FY14 sampling by SC'!H28)</f>
        <v>0</v>
      </c>
      <c r="H11" s="173">
        <f>SUM('FY14 sampling by SC'!I28)</f>
        <v>0</v>
      </c>
      <c r="I11" s="173">
        <f>SUM('FY14 sampling by SC'!J28)</f>
        <v>0</v>
      </c>
      <c r="J11" s="173">
        <f>SUM('FY14 sampling by SC'!B28)</f>
        <v>63000</v>
      </c>
      <c r="K11" s="173">
        <f>SUM('FY14 sampling by SC'!C28)</f>
        <v>22576.6</v>
      </c>
      <c r="L11" s="173">
        <f>SUM('FY14 sampling by SC'!D28)</f>
        <v>0</v>
      </c>
      <c r="M11" s="214">
        <f>SUM('FY14 sampling by SC'!K28)</f>
        <v>0</v>
      </c>
      <c r="N11" s="214">
        <f>SUM('FY14 sampling by SC'!L28)</f>
        <v>0</v>
      </c>
    </row>
    <row r="12" spans="1:15" x14ac:dyDescent="0.2">
      <c r="A12" s="168" t="s">
        <v>272</v>
      </c>
      <c r="B12" s="183"/>
      <c r="C12" s="173">
        <f t="shared" si="0"/>
        <v>247548.692403569</v>
      </c>
      <c r="D12" s="173">
        <f>SUM('FY14 sampling by SC'!E31)</f>
        <v>54500</v>
      </c>
      <c r="E12" s="173">
        <f>SUM('FY14 sampling by SC'!F31)</f>
        <v>22576.6</v>
      </c>
      <c r="F12" s="173">
        <f>SUM('FY14 sampling by SC'!G31)</f>
        <v>0</v>
      </c>
      <c r="G12" s="173">
        <f>SUM('FY14 sampling by SC'!H31)</f>
        <v>66500</v>
      </c>
      <c r="H12" s="173">
        <f>SUM('FY14 sampling by SC'!I31)</f>
        <v>22576.6</v>
      </c>
      <c r="I12" s="173">
        <f>SUM('FY14 sampling by SC'!J31)</f>
        <v>0</v>
      </c>
      <c r="J12" s="173">
        <f>SUM('FY14 sampling by SC'!B31)</f>
        <v>112000</v>
      </c>
      <c r="K12" s="173">
        <f>SUM('FY14 sampling by SC'!C31)</f>
        <v>36909.339999999997</v>
      </c>
      <c r="L12" s="173">
        <f>SUM('FY14 sampling by SC'!D31)</f>
        <v>15500</v>
      </c>
      <c r="M12" s="214">
        <f>SUM('FY14 sampling by SC'!K31)</f>
        <v>14548.692403569017</v>
      </c>
      <c r="N12" s="214">
        <f>SUM('FY14 sampling by SC'!L31)</f>
        <v>2999.19</v>
      </c>
    </row>
    <row r="13" spans="1:15" x14ac:dyDescent="0.2">
      <c r="A13" s="168" t="s">
        <v>280</v>
      </c>
      <c r="B13" s="183"/>
      <c r="C13" s="173">
        <f t="shared" si="0"/>
        <v>105133.52909984849</v>
      </c>
      <c r="D13" s="173">
        <f>SUM('FY14 sampling by SC'!E32)</f>
        <v>0</v>
      </c>
      <c r="E13" s="173">
        <f>SUM('FY14 sampling by SC'!F32)</f>
        <v>0</v>
      </c>
      <c r="F13" s="173">
        <f>SUM('FY14 sampling by SC'!G32)</f>
        <v>0</v>
      </c>
      <c r="G13" s="173">
        <f>SUM('FY14 sampling by SC'!H32)</f>
        <v>0</v>
      </c>
      <c r="H13" s="173">
        <f>SUM('FY14 sampling by SC'!I32)</f>
        <v>0</v>
      </c>
      <c r="I13" s="173">
        <f>SUM('FY14 sampling by SC'!J32)</f>
        <v>0</v>
      </c>
      <c r="J13" s="173">
        <f>SUM('FY14 sampling by SC'!B32)</f>
        <v>83500</v>
      </c>
      <c r="K13" s="173">
        <f>SUM('FY14 sampling by SC'!C32)</f>
        <v>28027.32</v>
      </c>
      <c r="L13" s="173">
        <f>SUM('FY14 sampling by SC'!D32)</f>
        <v>0</v>
      </c>
      <c r="M13" s="214">
        <f>SUM('FY14 sampling by SC'!K32)</f>
        <v>21633.529099848482</v>
      </c>
      <c r="N13" s="214">
        <f>SUM('FY14 sampling by SC'!L32)</f>
        <v>2999.19</v>
      </c>
    </row>
    <row r="14" spans="1:15" x14ac:dyDescent="0.2">
      <c r="A14" s="168" t="s">
        <v>426</v>
      </c>
      <c r="B14" s="183"/>
      <c r="C14" s="173">
        <f t="shared" si="0"/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0</v>
      </c>
      <c r="K14" s="173">
        <v>0</v>
      </c>
      <c r="L14" s="173">
        <v>0</v>
      </c>
      <c r="M14" s="214">
        <v>0</v>
      </c>
      <c r="N14" s="214">
        <v>0</v>
      </c>
    </row>
    <row r="15" spans="1:15" x14ac:dyDescent="0.2">
      <c r="A15" s="168" t="s">
        <v>427</v>
      </c>
      <c r="B15" s="183"/>
      <c r="C15" s="173">
        <f t="shared" si="0"/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0</v>
      </c>
      <c r="M15" s="214">
        <v>0</v>
      </c>
      <c r="N15" s="214">
        <v>0</v>
      </c>
    </row>
    <row r="16" spans="1:15" x14ac:dyDescent="0.2">
      <c r="A16" s="168" t="s">
        <v>284</v>
      </c>
      <c r="B16" s="183"/>
      <c r="C16" s="173">
        <f t="shared" si="0"/>
        <v>47152.128374345622</v>
      </c>
      <c r="D16" s="173">
        <f>SUM('FY14 sampling by SC'!E39)</f>
        <v>0</v>
      </c>
      <c r="E16" s="173">
        <f>SUM('FY14 sampling by SC'!F39)</f>
        <v>0</v>
      </c>
      <c r="F16" s="173">
        <f>SUM('FY14 sampling by SC'!G39)</f>
        <v>0</v>
      </c>
      <c r="G16" s="173">
        <f>SUM('FY14 sampling by SC'!H39)</f>
        <v>0</v>
      </c>
      <c r="H16" s="173">
        <f>SUM('FY14 sampling by SC'!I39)</f>
        <v>0</v>
      </c>
      <c r="I16" s="173">
        <f>SUM('FY14 sampling by SC'!J39)</f>
        <v>0</v>
      </c>
      <c r="J16" s="173">
        <f>SUM('FY14 sampling by SC'!B39)</f>
        <v>25500</v>
      </c>
      <c r="K16" s="173">
        <f>SUM('FY14 sampling by SC'!C39)</f>
        <v>4122.72</v>
      </c>
      <c r="L16" s="173">
        <f>SUM('FY14 sampling by SC'!D39)</f>
        <v>0</v>
      </c>
      <c r="M16" s="214">
        <f>SUM('FY14 sampling by SC'!K39)</f>
        <v>21652.128374345622</v>
      </c>
      <c r="N16" s="214">
        <f>SUM('FY14 sampling by SC'!L39)</f>
        <v>2999.19</v>
      </c>
    </row>
    <row r="17" spans="1:15" ht="13.5" thickBot="1" x14ac:dyDescent="0.25">
      <c r="A17" s="169" t="s">
        <v>428</v>
      </c>
      <c r="B17" s="200"/>
      <c r="C17" s="201">
        <f t="shared" si="0"/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0</v>
      </c>
      <c r="M17" s="214">
        <v>0</v>
      </c>
      <c r="N17" s="214">
        <v>0</v>
      </c>
    </row>
    <row r="18" spans="1:15" x14ac:dyDescent="0.2">
      <c r="A18" s="170" t="s">
        <v>297</v>
      </c>
      <c r="B18" s="186"/>
      <c r="C18" s="186">
        <f>D18+G18+J18+M18</f>
        <v>133119.17544707132</v>
      </c>
      <c r="D18" s="186">
        <f>SUM('FY14 sampling by SC'!E6)</f>
        <v>56000</v>
      </c>
      <c r="E18" s="186">
        <f>SUM('FY14 sampling by SC'!F6)</f>
        <v>22576.6</v>
      </c>
      <c r="F18" s="186">
        <f>SUM('FY14 sampling by SC'!G6)</f>
        <v>5500</v>
      </c>
      <c r="G18" s="186">
        <f>SUM('FY14 sampling by SC'!H6)</f>
        <v>0</v>
      </c>
      <c r="H18" s="186">
        <f>SUM('FY14 sampling by SC'!I6)</f>
        <v>0</v>
      </c>
      <c r="I18" s="186">
        <f>SUM('FY14 sampling by SC'!J6)</f>
        <v>0</v>
      </c>
      <c r="J18" s="186">
        <f>SUM('FY14 sampling by SC'!B6)</f>
        <v>39000</v>
      </c>
      <c r="K18" s="186">
        <f>SUM('FY14 sampling by SC'!C6)</f>
        <v>8245.44</v>
      </c>
      <c r="L18" s="186">
        <f>SUM('FY14 sampling by SC'!D6)</f>
        <v>0</v>
      </c>
      <c r="M18" s="215">
        <f>SUM('FY14 sampling by SC'!K6)</f>
        <v>38119.175447071335</v>
      </c>
      <c r="N18" s="215">
        <f>SUM('FY14 sampling by SC'!L6)</f>
        <v>5998.38</v>
      </c>
      <c r="O18" s="202"/>
    </row>
    <row r="19" spans="1:15" x14ac:dyDescent="0.2">
      <c r="A19" s="171" t="s">
        <v>285</v>
      </c>
      <c r="B19" s="191"/>
      <c r="C19" s="192">
        <f t="shared" si="0"/>
        <v>262210.83851328702</v>
      </c>
      <c r="D19" s="192">
        <f>SUM('FY14 sampling by SC'!E9)</f>
        <v>0</v>
      </c>
      <c r="E19" s="192">
        <f>SUM('FY14 sampling by SC'!F9)</f>
        <v>0</v>
      </c>
      <c r="F19" s="192">
        <f>SUM('FY14 sampling by SC'!G9)</f>
        <v>0</v>
      </c>
      <c r="G19" s="192">
        <f>SUM('FY14 sampling by SC'!H9)</f>
        <v>0</v>
      </c>
      <c r="H19" s="192">
        <f>SUM('FY14 sampling by SC'!I9)</f>
        <v>0</v>
      </c>
      <c r="I19" s="192">
        <f>SUM('FY14 sampling by SC'!J9)</f>
        <v>0</v>
      </c>
      <c r="J19" s="192">
        <f>SUM('FY14 sampling by SC'!B9)</f>
        <v>249000</v>
      </c>
      <c r="K19" s="192">
        <f>SUM('FY14 sampling by SC'!C9)</f>
        <v>92963.98</v>
      </c>
      <c r="L19" s="192">
        <f>SUM('FY14 sampling by SC'!D9)</f>
        <v>0</v>
      </c>
      <c r="M19" s="216">
        <f>SUM('FY14 sampling by SC'!K9)</f>
        <v>13210.838513286999</v>
      </c>
      <c r="N19" s="216">
        <f>SUM('FY14 sampling by SC'!L9)</f>
        <v>2999.19</v>
      </c>
    </row>
    <row r="20" spans="1:15" x14ac:dyDescent="0.2">
      <c r="A20" s="171" t="s">
        <v>278</v>
      </c>
      <c r="B20" s="183"/>
      <c r="C20" s="173">
        <f t="shared" si="0"/>
        <v>322592.68570807186</v>
      </c>
      <c r="D20" s="192">
        <f>SUM('FY14 sampling by SC'!E13)</f>
        <v>216000</v>
      </c>
      <c r="E20" s="192">
        <f>SUM('FY14 sampling by SC'!F13)</f>
        <v>90306.4</v>
      </c>
      <c r="F20" s="192">
        <f>SUM('FY14 sampling by SC'!G13)</f>
        <v>0</v>
      </c>
      <c r="G20" s="192">
        <f>SUM('FY14 sampling by SC'!H13)</f>
        <v>0</v>
      </c>
      <c r="H20" s="192">
        <f>SUM('FY14 sampling by SC'!I13)</f>
        <v>0</v>
      </c>
      <c r="I20" s="192">
        <f>SUM('FY14 sampling by SC'!J13)</f>
        <v>0</v>
      </c>
      <c r="J20" s="192">
        <f>SUM('FY14 sampling by SC'!B13)</f>
        <v>90000</v>
      </c>
      <c r="K20" s="192">
        <f>SUM('FY14 sampling by SC'!C13)</f>
        <v>36909.339999999997</v>
      </c>
      <c r="L20" s="192">
        <f>SUM('FY14 sampling by SC'!D13)</f>
        <v>15000</v>
      </c>
      <c r="M20" s="216">
        <f>SUM('FY14 sampling by SC'!K13)</f>
        <v>16592.685708071884</v>
      </c>
      <c r="N20" s="216">
        <f>SUM('FY14 sampling by SC'!L13)</f>
        <v>2999.19</v>
      </c>
    </row>
    <row r="21" spans="1:15" x14ac:dyDescent="0.2">
      <c r="A21" s="171" t="s">
        <v>321</v>
      </c>
      <c r="B21" s="183"/>
      <c r="C21" s="173">
        <f t="shared" si="0"/>
        <v>64000</v>
      </c>
      <c r="D21" s="173">
        <f>SUM('FY14 sampling by SC'!E17)</f>
        <v>0</v>
      </c>
      <c r="E21" s="173">
        <f>SUM('FY14 sampling by SC'!F17)</f>
        <v>0</v>
      </c>
      <c r="F21" s="173">
        <f>SUM('FY14 sampling by SC'!G17)</f>
        <v>0</v>
      </c>
      <c r="G21" s="173">
        <f>SUM('FY14 sampling by SC'!H17)</f>
        <v>0</v>
      </c>
      <c r="H21" s="173">
        <f>SUM('FY14 sampling by SC'!I17)</f>
        <v>0</v>
      </c>
      <c r="I21" s="173">
        <f>SUM('FY14 sampling by SC'!J17)</f>
        <v>0</v>
      </c>
      <c r="J21" s="173">
        <f>SUM('FY14 sampling by SC'!B17)</f>
        <v>64000</v>
      </c>
      <c r="K21" s="173">
        <f>SUM('FY14 sampling by SC'!C17)</f>
        <v>50603.92</v>
      </c>
      <c r="L21" s="173">
        <f>SUM('FY14 sampling by SC'!D17)</f>
        <v>0</v>
      </c>
      <c r="M21" s="214">
        <f>SUM('FY14 sampling by SC'!K17)</f>
        <v>0</v>
      </c>
      <c r="N21" s="214">
        <f>SUM('FY14 sampling by SC'!L17)</f>
        <v>0</v>
      </c>
    </row>
    <row r="22" spans="1:15" x14ac:dyDescent="0.2">
      <c r="A22" s="171" t="s">
        <v>287</v>
      </c>
      <c r="B22" s="183"/>
      <c r="C22" s="173">
        <f t="shared" si="0"/>
        <v>439707.82362955844</v>
      </c>
      <c r="D22" s="173">
        <f>SUM('FY14 sampling by SC'!E19)</f>
        <v>404000</v>
      </c>
      <c r="E22" s="173">
        <f>SUM('FY14 sampling by SC'!F19)</f>
        <v>140910.32</v>
      </c>
      <c r="F22" s="173">
        <f>SUM('FY14 sampling by SC'!G19)</f>
        <v>0</v>
      </c>
      <c r="G22" s="173">
        <f>SUM('FY14 sampling by SC'!H19)</f>
        <v>0</v>
      </c>
      <c r="H22" s="173">
        <f>SUM('FY14 sampling by SC'!I19)</f>
        <v>0</v>
      </c>
      <c r="I22" s="173">
        <f>SUM('FY14 sampling by SC'!J19)</f>
        <v>0</v>
      </c>
      <c r="J22" s="173">
        <f>SUM('FY14 sampling by SC'!B19)</f>
        <v>18000</v>
      </c>
      <c r="K22" s="173">
        <f>SUM('FY14 sampling by SC'!C19)</f>
        <v>4122.72</v>
      </c>
      <c r="L22" s="173">
        <f>SUM('FY14 sampling by SC'!D19)</f>
        <v>0</v>
      </c>
      <c r="M22" s="214">
        <f>SUM('FY14 sampling by SC'!K19)</f>
        <v>17707.823629558465</v>
      </c>
      <c r="N22" s="214">
        <f>SUM('FY14 sampling by SC'!L19)</f>
        <v>2999.19</v>
      </c>
    </row>
    <row r="23" spans="1:15" x14ac:dyDescent="0.2">
      <c r="A23" s="171" t="s">
        <v>282</v>
      </c>
      <c r="B23" s="183"/>
      <c r="C23" s="173">
        <f t="shared" si="0"/>
        <v>131326.17777628743</v>
      </c>
      <c r="D23" s="173">
        <f>SUM('FY14 sampling by SC'!E22)</f>
        <v>0</v>
      </c>
      <c r="E23" s="173">
        <f>SUM('FY14 sampling by SC'!F22)</f>
        <v>0</v>
      </c>
      <c r="F23" s="173">
        <f>SUM('FY14 sampling by SC'!G22)</f>
        <v>0</v>
      </c>
      <c r="G23" s="173">
        <f>SUM('FY14 sampling by SC'!H22)</f>
        <v>0</v>
      </c>
      <c r="H23" s="173">
        <f>SUM('FY14 sampling by SC'!I22)</f>
        <v>0</v>
      </c>
      <c r="I23" s="173">
        <f>SUM('FY14 sampling by SC'!J22)</f>
        <v>0</v>
      </c>
      <c r="J23" s="173">
        <f>SUM('FY14 sampling by SC'!B22)</f>
        <v>119000</v>
      </c>
      <c r="K23" s="173">
        <f>SUM('FY14 sampling by SC'!C22)</f>
        <v>58712.22</v>
      </c>
      <c r="L23" s="173">
        <f>SUM('FY14 sampling by SC'!D22)</f>
        <v>14200</v>
      </c>
      <c r="M23" s="214">
        <f>SUM('FY14 sampling by SC'!K22)</f>
        <v>12326.177776287426</v>
      </c>
      <c r="N23" s="214">
        <f>SUM('FY14 sampling by SC'!L22)</f>
        <v>2999.19</v>
      </c>
    </row>
    <row r="24" spans="1:15" x14ac:dyDescent="0.2">
      <c r="A24" s="171" t="s">
        <v>351</v>
      </c>
      <c r="B24" s="183"/>
      <c r="C24" s="173">
        <f t="shared" si="0"/>
        <v>157500</v>
      </c>
      <c r="D24" s="173">
        <f>SUM('FY14 sampling by SC'!E23)</f>
        <v>157500</v>
      </c>
      <c r="E24" s="173">
        <f>SUM('FY14 sampling by SC'!F23)</f>
        <v>67729.8</v>
      </c>
      <c r="F24" s="173">
        <f>SUM('FY14 sampling by SC'!G23)</f>
        <v>0</v>
      </c>
      <c r="G24" s="173">
        <f>SUM('FY14 sampling by SC'!H23)</f>
        <v>0</v>
      </c>
      <c r="H24" s="173">
        <f>SUM('FY14 sampling by SC'!I23)</f>
        <v>0</v>
      </c>
      <c r="I24" s="173">
        <f>SUM('FY14 sampling by SC'!J23)</f>
        <v>0</v>
      </c>
      <c r="J24" s="173">
        <f>SUM('FY14 sampling by SC'!B23)</f>
        <v>0</v>
      </c>
      <c r="K24" s="173">
        <f>SUM('FY14 sampling by SC'!C23)</f>
        <v>0</v>
      </c>
      <c r="L24" s="173">
        <f>SUM('FY14 sampling by SC'!D23)</f>
        <v>0</v>
      </c>
      <c r="M24" s="214">
        <f>SUM('FY14 sampling by SC'!K23)</f>
        <v>0</v>
      </c>
      <c r="N24" s="214">
        <f>SUM('FY14 sampling by SC'!L23)</f>
        <v>0</v>
      </c>
    </row>
    <row r="25" spans="1:15" x14ac:dyDescent="0.2">
      <c r="A25" s="171" t="s">
        <v>266</v>
      </c>
      <c r="B25" s="183"/>
      <c r="C25" s="173">
        <f t="shared" si="0"/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0</v>
      </c>
      <c r="M25" s="214">
        <v>0</v>
      </c>
      <c r="N25" s="214">
        <v>0</v>
      </c>
    </row>
    <row r="26" spans="1:15" x14ac:dyDescent="0.2">
      <c r="A26" s="171" t="s">
        <v>356</v>
      </c>
      <c r="B26" s="183"/>
      <c r="C26" s="173">
        <f t="shared" si="0"/>
        <v>21000</v>
      </c>
      <c r="D26" s="173">
        <f>SUM('FY14 sampling by SC'!E26)</f>
        <v>0</v>
      </c>
      <c r="E26" s="173">
        <f>SUM('FY14 sampling by SC'!F26)</f>
        <v>0</v>
      </c>
      <c r="F26" s="173">
        <f>SUM('FY14 sampling by SC'!G26)</f>
        <v>0</v>
      </c>
      <c r="G26" s="173">
        <f>SUM('FY14 sampling by SC'!H26)</f>
        <v>0</v>
      </c>
      <c r="H26" s="173">
        <f>SUM('FY14 sampling by SC'!I26)</f>
        <v>0</v>
      </c>
      <c r="I26" s="173">
        <f>SUM('FY14 sampling by SC'!J26)</f>
        <v>0</v>
      </c>
      <c r="J26" s="173">
        <f>SUM('FY14 sampling by SC'!B26)</f>
        <v>21000</v>
      </c>
      <c r="K26" s="173">
        <f>SUM('FY14 sampling by SC'!C26)</f>
        <v>22576.6</v>
      </c>
      <c r="L26" s="173">
        <f>SUM('FY14 sampling by SC'!D26)</f>
        <v>0</v>
      </c>
      <c r="M26" s="214">
        <f>SUM('FY14 sampling by SC'!K26)</f>
        <v>0</v>
      </c>
      <c r="N26" s="214">
        <f>SUM('FY14 sampling by SC'!L26)</f>
        <v>0</v>
      </c>
    </row>
    <row r="27" spans="1:15" x14ac:dyDescent="0.2">
      <c r="A27" s="171" t="s">
        <v>48</v>
      </c>
      <c r="B27" s="183"/>
      <c r="C27" s="173">
        <f t="shared" si="0"/>
        <v>269228.74276970245</v>
      </c>
      <c r="D27" s="173">
        <f>SUM('FY14 sampling by SC'!E27)</f>
        <v>0</v>
      </c>
      <c r="E27" s="173">
        <f>SUM('FY14 sampling by SC'!F27)</f>
        <v>0</v>
      </c>
      <c r="F27" s="173">
        <f>SUM('FY14 sampling by SC'!G27)</f>
        <v>0</v>
      </c>
      <c r="G27" s="173">
        <f>SUM('FY14 sampling by SC'!H27)</f>
        <v>0</v>
      </c>
      <c r="H27" s="173">
        <f>SUM('FY14 sampling by SC'!I27)</f>
        <v>0</v>
      </c>
      <c r="I27" s="173">
        <f>SUM('FY14 sampling by SC'!J27)</f>
        <v>0</v>
      </c>
      <c r="J27" s="173">
        <f>SUM('FY14 sampling by SC'!B27)</f>
        <v>229000</v>
      </c>
      <c r="K27" s="173">
        <f>SUM('FY14 sampling by SC'!C27)</f>
        <v>91635.98</v>
      </c>
      <c r="L27" s="173">
        <f>SUM('FY14 sampling by SC'!D27)</f>
        <v>12100</v>
      </c>
      <c r="M27" s="214">
        <f>SUM('FY14 sampling by SC'!K27)</f>
        <v>40228.74276970244</v>
      </c>
      <c r="N27" s="214">
        <f>SUM('FY14 sampling by SC'!L27)</f>
        <v>5998.38</v>
      </c>
    </row>
    <row r="28" spans="1:15" x14ac:dyDescent="0.2">
      <c r="A28" s="171" t="s">
        <v>295</v>
      </c>
      <c r="B28" s="183"/>
      <c r="C28" s="173">
        <f t="shared" si="0"/>
        <v>126638.33186320306</v>
      </c>
      <c r="D28" s="173">
        <f>SUM('FY14 sampling by SC'!E29)</f>
        <v>0</v>
      </c>
      <c r="E28" s="173">
        <f>SUM('FY14 sampling by SC'!F29)</f>
        <v>0</v>
      </c>
      <c r="F28" s="173">
        <f>SUM('FY14 sampling by SC'!G29)</f>
        <v>0</v>
      </c>
      <c r="G28" s="173">
        <f>SUM('FY14 sampling by SC'!H29)</f>
        <v>0</v>
      </c>
      <c r="H28" s="173">
        <f>SUM('FY14 sampling by SC'!I29)</f>
        <v>0</v>
      </c>
      <c r="I28" s="173">
        <f>SUM('FY14 sampling by SC'!J29)</f>
        <v>0</v>
      </c>
      <c r="J28" s="173">
        <f>SUM('FY14 sampling by SC'!B29)</f>
        <v>104500</v>
      </c>
      <c r="K28" s="173">
        <f>SUM('FY14 sampling by SC'!C29)</f>
        <v>26699.32</v>
      </c>
      <c r="L28" s="173">
        <f>SUM('FY14 sampling by SC'!D29)</f>
        <v>0</v>
      </c>
      <c r="M28" s="214">
        <f>SUM('FY14 sampling by SC'!K29)</f>
        <v>22138.33186320306</v>
      </c>
      <c r="N28" s="214">
        <f>SUM('FY14 sampling by SC'!L29)</f>
        <v>2999.19</v>
      </c>
    </row>
    <row r="29" spans="1:15" x14ac:dyDescent="0.2">
      <c r="A29" s="171" t="s">
        <v>361</v>
      </c>
      <c r="B29" s="183"/>
      <c r="C29" s="173">
        <f t="shared" si="0"/>
        <v>21500</v>
      </c>
      <c r="D29" s="173">
        <f>SUM('FY14 sampling by SC'!E33)</f>
        <v>0</v>
      </c>
      <c r="E29" s="173">
        <f>SUM('FY14 sampling by SC'!F33)</f>
        <v>0</v>
      </c>
      <c r="F29" s="173">
        <f>SUM('FY14 sampling by SC'!G33)</f>
        <v>0</v>
      </c>
      <c r="G29" s="173">
        <f>SUM('FY14 sampling by SC'!H33)</f>
        <v>0</v>
      </c>
      <c r="H29" s="173">
        <f>SUM('FY14 sampling by SC'!I33)</f>
        <v>0</v>
      </c>
      <c r="I29" s="173">
        <f>SUM('FY14 sampling by SC'!J33)</f>
        <v>0</v>
      </c>
      <c r="J29" s="173">
        <f>SUM('FY14 sampling by SC'!B33)</f>
        <v>21500</v>
      </c>
      <c r="K29" s="173">
        <f>SUM('FY14 sampling by SC'!C33)</f>
        <v>28027.32</v>
      </c>
      <c r="L29" s="173">
        <f>SUM('FY14 sampling by SC'!D33)</f>
        <v>0</v>
      </c>
      <c r="M29" s="214">
        <f>SUM('FY14 sampling by SC'!K33)</f>
        <v>0</v>
      </c>
      <c r="N29" s="214">
        <f>SUM('FY14 sampling by SC'!L33)</f>
        <v>0</v>
      </c>
    </row>
    <row r="30" spans="1:15" x14ac:dyDescent="0.2">
      <c r="A30" s="171" t="s">
        <v>429</v>
      </c>
      <c r="B30" s="183"/>
      <c r="C30" s="173">
        <f t="shared" si="0"/>
        <v>0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0</v>
      </c>
      <c r="M30" s="214">
        <v>0</v>
      </c>
      <c r="N30" s="214">
        <v>0</v>
      </c>
    </row>
    <row r="31" spans="1:15" x14ac:dyDescent="0.2">
      <c r="A31" s="171" t="s">
        <v>296</v>
      </c>
      <c r="B31" s="183"/>
      <c r="C31" s="173">
        <f t="shared" si="0"/>
        <v>419613.2507458927</v>
      </c>
      <c r="D31" s="173">
        <f>SUM('FY14 sampling by SC'!E36)</f>
        <v>75000</v>
      </c>
      <c r="E31" s="173">
        <f>SUM('FY14 sampling by SC'!F36)</f>
        <v>19851.240000000002</v>
      </c>
      <c r="F31" s="173">
        <f>SUM('FY14 sampling by SC'!G36)</f>
        <v>0</v>
      </c>
      <c r="G31" s="173">
        <f>SUM('FY14 sampling by SC'!H36)</f>
        <v>60000</v>
      </c>
      <c r="H31" s="173">
        <f>SUM('FY14 sampling by SC'!I36)</f>
        <v>22576.6</v>
      </c>
      <c r="I31" s="173">
        <f>SUM('FY14 sampling by SC'!J36)</f>
        <v>0</v>
      </c>
      <c r="J31" s="173">
        <f>SUM('FY14 sampling by SC'!B36)</f>
        <v>245000</v>
      </c>
      <c r="K31" s="173">
        <f>SUM('FY14 sampling by SC'!C36)</f>
        <v>69059.38</v>
      </c>
      <c r="L31" s="173">
        <f>SUM('FY14 sampling by SC'!D36)</f>
        <v>0</v>
      </c>
      <c r="M31" s="214">
        <f>SUM('FY14 sampling by SC'!K36)</f>
        <v>39613.250745892692</v>
      </c>
      <c r="N31" s="214">
        <f>SUM('FY14 sampling by SC'!L36)</f>
        <v>5998.38</v>
      </c>
    </row>
    <row r="32" spans="1:15" ht="13.5" thickBot="1" x14ac:dyDescent="0.25">
      <c r="A32" s="172" t="s">
        <v>286</v>
      </c>
      <c r="B32" s="183"/>
      <c r="C32" s="173">
        <f t="shared" si="0"/>
        <v>146301.90295090206</v>
      </c>
      <c r="D32" s="173">
        <f>SUM('FY14 sampling by SC'!E40)</f>
        <v>0</v>
      </c>
      <c r="E32" s="173">
        <f>SUM('FY14 sampling by SC'!F40)</f>
        <v>0</v>
      </c>
      <c r="F32" s="173">
        <f>SUM('FY14 sampling by SC'!G40)</f>
        <v>0</v>
      </c>
      <c r="G32" s="173">
        <f>SUM('FY14 sampling by SC'!H40)</f>
        <v>0</v>
      </c>
      <c r="H32" s="173">
        <f>SUM('FY14 sampling by SC'!I40)</f>
        <v>0</v>
      </c>
      <c r="I32" s="173">
        <f>SUM('FY14 sampling by SC'!J40)</f>
        <v>0</v>
      </c>
      <c r="J32" s="173">
        <f>SUM('FY14 sampling by SC'!B40)</f>
        <v>122000</v>
      </c>
      <c r="K32" s="173">
        <f>SUM('FY14 sampling by SC'!C40)</f>
        <v>26699.32</v>
      </c>
      <c r="L32" s="173">
        <f>SUM('FY14 sampling by SC'!D40)</f>
        <v>0</v>
      </c>
      <c r="M32" s="214">
        <f>SUM('FY14 sampling by SC'!K40)</f>
        <v>24301.902950902062</v>
      </c>
      <c r="N32" s="214">
        <f>SUM('FY14 sampling by SC'!L40)</f>
        <v>2999.19</v>
      </c>
    </row>
    <row r="33" spans="1:15" x14ac:dyDescent="0.2">
      <c r="A33" s="170" t="s">
        <v>276</v>
      </c>
      <c r="B33" s="186"/>
      <c r="C33" s="186">
        <f t="shared" si="0"/>
        <v>164500</v>
      </c>
      <c r="D33" s="186">
        <f>SUM('FY14 sampling by SC'!E5)</f>
        <v>78000</v>
      </c>
      <c r="E33" s="186">
        <f>SUM('FY14 sampling by SC'!F5)</f>
        <v>22576.6</v>
      </c>
      <c r="F33" s="186">
        <f>SUM('FY14 sampling by SC'!G5)</f>
        <v>0</v>
      </c>
      <c r="G33" s="186">
        <f>SUM('FY14 sampling by SC'!H5)</f>
        <v>0</v>
      </c>
      <c r="H33" s="186">
        <f>SUM('FY14 sampling by SC'!I5)</f>
        <v>0</v>
      </c>
      <c r="I33" s="186">
        <f>SUM('FY14 sampling by SC'!J5)</f>
        <v>0</v>
      </c>
      <c r="J33" s="186">
        <f>SUM('FY14 sampling by SC'!B5)</f>
        <v>86500</v>
      </c>
      <c r="K33" s="186">
        <f>SUM('FY14 sampling by SC'!C5)</f>
        <v>28027.32</v>
      </c>
      <c r="L33" s="186">
        <f>SUM('FY14 sampling by SC'!D5)</f>
        <v>0</v>
      </c>
      <c r="M33" s="215">
        <f>SUM('FY14 sampling by SC'!K5)</f>
        <v>0</v>
      </c>
      <c r="N33" s="215">
        <f>SUM('FY14 sampling by SC'!L5)</f>
        <v>0</v>
      </c>
      <c r="O33" s="202"/>
    </row>
    <row r="34" spans="1:15" x14ac:dyDescent="0.2">
      <c r="A34" s="171" t="s">
        <v>312</v>
      </c>
      <c r="B34" s="183"/>
      <c r="C34" s="173">
        <f t="shared" si="0"/>
        <v>54000</v>
      </c>
      <c r="D34" s="173">
        <f>SUM('FY14 sampling by SC'!E11)</f>
        <v>0</v>
      </c>
      <c r="E34" s="173">
        <f>SUM('FY14 sampling by SC'!F11)</f>
        <v>0</v>
      </c>
      <c r="F34" s="173">
        <f>SUM('FY14 sampling by SC'!G11)</f>
        <v>0</v>
      </c>
      <c r="G34" s="173">
        <f>SUM('FY14 sampling by SC'!H11)</f>
        <v>54000</v>
      </c>
      <c r="H34" s="173">
        <f>SUM('FY14 sampling by SC'!I11)</f>
        <v>22576.6</v>
      </c>
      <c r="I34" s="173">
        <f>SUM('FY14 sampling by SC'!J11)</f>
        <v>0</v>
      </c>
      <c r="J34" s="173">
        <f>SUM('FY14 sampling by SC'!B11)</f>
        <v>0</v>
      </c>
      <c r="K34" s="173">
        <f>SUM('FY14 sampling by SC'!C11)</f>
        <v>0</v>
      </c>
      <c r="L34" s="173">
        <f>SUM('FY14 sampling by SC'!D11)</f>
        <v>0</v>
      </c>
      <c r="M34" s="214">
        <f>SUM('FY14 sampling by SC'!K11)</f>
        <v>0</v>
      </c>
      <c r="N34" s="214">
        <f>SUM('FY14 sampling by SC'!L11)</f>
        <v>0</v>
      </c>
    </row>
    <row r="35" spans="1:15" x14ac:dyDescent="0.2">
      <c r="A35" s="171" t="s">
        <v>274</v>
      </c>
      <c r="B35" s="183"/>
      <c r="C35" s="173">
        <f t="shared" si="0"/>
        <v>215271.90991624462</v>
      </c>
      <c r="D35" s="173">
        <f>SUM('FY14 sampling by SC'!E12)</f>
        <v>68000</v>
      </c>
      <c r="E35" s="173">
        <f>SUM('FY14 sampling by SC'!F12)</f>
        <v>22576.6</v>
      </c>
      <c r="F35" s="173">
        <f>SUM('FY14 sampling by SC'!G12)</f>
        <v>24500</v>
      </c>
      <c r="G35" s="173">
        <f>SUM('FY14 sampling by SC'!H12)</f>
        <v>0</v>
      </c>
      <c r="H35" s="173">
        <f>SUM('FY14 sampling by SC'!I12)</f>
        <v>0</v>
      </c>
      <c r="I35" s="173">
        <f>SUM('FY14 sampling by SC'!J12)</f>
        <v>0</v>
      </c>
      <c r="J35" s="173">
        <f>SUM('FY14 sampling by SC'!B12)</f>
        <v>121500</v>
      </c>
      <c r="K35" s="173">
        <f>SUM('FY14 sampling by SC'!C12)</f>
        <v>41032.06</v>
      </c>
      <c r="L35" s="173">
        <f>SUM('FY14 sampling by SC'!D12)</f>
        <v>15500</v>
      </c>
      <c r="M35" s="214">
        <f>SUM('FY14 sampling by SC'!K12)</f>
        <v>25771.909916244636</v>
      </c>
      <c r="N35" s="214">
        <f>SUM('FY14 sampling by SC'!L12)</f>
        <v>5998.38</v>
      </c>
    </row>
    <row r="36" spans="1:15" x14ac:dyDescent="0.2">
      <c r="A36" s="171" t="s">
        <v>288</v>
      </c>
      <c r="B36" s="183"/>
      <c r="C36" s="173">
        <f t="shared" si="0"/>
        <v>235475.29967903753</v>
      </c>
      <c r="D36" s="173">
        <f>SUM('FY14 sampling by SC'!E24)</f>
        <v>0</v>
      </c>
      <c r="E36" s="173">
        <f>SUM('FY14 sampling by SC'!F24)</f>
        <v>0</v>
      </c>
      <c r="F36" s="173">
        <f>SUM('FY14 sampling by SC'!G24)</f>
        <v>0</v>
      </c>
      <c r="G36" s="173">
        <f>SUM('FY14 sampling by SC'!H24)</f>
        <v>54000</v>
      </c>
      <c r="H36" s="173">
        <f>SUM('FY14 sampling by SC'!I24)</f>
        <v>22576.6</v>
      </c>
      <c r="I36" s="173">
        <f>SUM('FY14 sampling by SC'!J24)</f>
        <v>3200</v>
      </c>
      <c r="J36" s="173">
        <f>SUM('FY14 sampling by SC'!B24)</f>
        <v>164500</v>
      </c>
      <c r="K36" s="173">
        <f>SUM('FY14 sampling by SC'!C24)</f>
        <v>64936.66</v>
      </c>
      <c r="L36" s="173">
        <f>SUM('FY14 sampling by SC'!D24)</f>
        <v>0</v>
      </c>
      <c r="M36" s="214">
        <f>SUM('FY14 sampling by SC'!K24)</f>
        <v>16975.299679037518</v>
      </c>
      <c r="N36" s="214">
        <f>SUM('FY14 sampling by SC'!L24)</f>
        <v>2999.19</v>
      </c>
    </row>
    <row r="37" spans="1:15" x14ac:dyDescent="0.2">
      <c r="A37" s="171" t="s">
        <v>275</v>
      </c>
      <c r="B37" s="183"/>
      <c r="C37" s="173">
        <f t="shared" si="0"/>
        <v>256150.51949856558</v>
      </c>
      <c r="D37" s="173">
        <f>SUM('FY14 sampling by SC'!E25)</f>
        <v>0</v>
      </c>
      <c r="E37" s="173">
        <f>SUM('FY14 sampling by SC'!F25)</f>
        <v>0</v>
      </c>
      <c r="F37" s="173">
        <f>SUM('FY14 sampling by SC'!G25)</f>
        <v>0</v>
      </c>
      <c r="G37" s="173">
        <f>SUM('FY14 sampling by SC'!H25)</f>
        <v>0</v>
      </c>
      <c r="H37" s="173">
        <f>SUM('FY14 sampling by SC'!I25)</f>
        <v>0</v>
      </c>
      <c r="I37" s="173">
        <f>SUM('FY14 sampling by SC'!J25)</f>
        <v>0</v>
      </c>
      <c r="J37" s="173">
        <f>SUM('FY14 sampling by SC'!B25)</f>
        <v>231000</v>
      </c>
      <c r="K37" s="173">
        <f>SUM('FY14 sampling by SC'!C25)</f>
        <v>101846</v>
      </c>
      <c r="L37" s="173">
        <f>SUM('FY14 sampling by SC'!D25)</f>
        <v>14700</v>
      </c>
      <c r="M37" s="214">
        <f>SUM('FY14 sampling by SC'!K25)</f>
        <v>25150.519498565576</v>
      </c>
      <c r="N37" s="214">
        <f>SUM('FY14 sampling by SC'!L25)</f>
        <v>5998.38</v>
      </c>
    </row>
    <row r="38" spans="1:15" x14ac:dyDescent="0.2">
      <c r="A38" s="171" t="s">
        <v>277</v>
      </c>
      <c r="B38" s="183"/>
      <c r="C38" s="173">
        <f t="shared" si="0"/>
        <v>135596.01102239831</v>
      </c>
      <c r="D38" s="173">
        <f>SUM('FY14 sampling by SC'!E35)</f>
        <v>0</v>
      </c>
      <c r="E38" s="173">
        <f>SUM('FY14 sampling by SC'!F35)</f>
        <v>0</v>
      </c>
      <c r="F38" s="173">
        <f>SUM('FY14 sampling by SC'!G35)</f>
        <v>0</v>
      </c>
      <c r="G38" s="173">
        <f>SUM('FY14 sampling by SC'!H35)</f>
        <v>0</v>
      </c>
      <c r="H38" s="173">
        <f>SUM('FY14 sampling by SC'!I35)</f>
        <v>0</v>
      </c>
      <c r="I38" s="173">
        <f>SUM('FY14 sampling by SC'!J35)</f>
        <v>0</v>
      </c>
      <c r="J38" s="173">
        <f>SUM('FY14 sampling by SC'!B35)</f>
        <v>122500</v>
      </c>
      <c r="K38" s="173">
        <f>SUM('FY14 sampling by SC'!C35)</f>
        <v>32150.04</v>
      </c>
      <c r="L38" s="173">
        <f>SUM('FY14 sampling by SC'!D35)</f>
        <v>17500</v>
      </c>
      <c r="M38" s="214">
        <f>SUM('FY14 sampling by SC'!K35)</f>
        <v>13096.011022398292</v>
      </c>
      <c r="N38" s="214">
        <f>SUM('FY14 sampling by SC'!L35)</f>
        <v>2999.19</v>
      </c>
    </row>
    <row r="39" spans="1:15" ht="13.5" thickBot="1" x14ac:dyDescent="0.25">
      <c r="A39" s="171" t="s">
        <v>409</v>
      </c>
      <c r="B39" s="183"/>
      <c r="C39" s="173">
        <f t="shared" si="0"/>
        <v>0</v>
      </c>
      <c r="D39" s="173">
        <v>0</v>
      </c>
      <c r="E39" s="173">
        <v>0</v>
      </c>
      <c r="F39" s="173">
        <v>0</v>
      </c>
      <c r="G39" s="173">
        <v>0</v>
      </c>
      <c r="H39" s="173">
        <v>0</v>
      </c>
      <c r="I39" s="173">
        <v>0</v>
      </c>
      <c r="J39" s="173">
        <v>0</v>
      </c>
      <c r="K39" s="173">
        <v>0</v>
      </c>
      <c r="L39" s="173">
        <v>0</v>
      </c>
      <c r="M39" s="214">
        <v>0</v>
      </c>
      <c r="N39" s="214">
        <v>0</v>
      </c>
    </row>
    <row r="40" spans="1:15" x14ac:dyDescent="0.2">
      <c r="A40" s="170" t="s">
        <v>303</v>
      </c>
      <c r="B40" s="186"/>
      <c r="C40" s="186">
        <f t="shared" si="0"/>
        <v>76500</v>
      </c>
      <c r="D40" s="186">
        <f>SUM('FY14 sampling by SC'!E4)</f>
        <v>76500</v>
      </c>
      <c r="E40" s="186">
        <f>SUM('FY14 sampling by SC'!F4)</f>
        <v>7806.56</v>
      </c>
      <c r="F40" s="186">
        <f>SUM('FY14 sampling by SC'!G4)</f>
        <v>0</v>
      </c>
      <c r="G40" s="186">
        <f>SUM('FY14 sampling by SC'!H4)</f>
        <v>0</v>
      </c>
      <c r="H40" s="186">
        <f>SUM('FY14 sampling by SC'!I4)</f>
        <v>0</v>
      </c>
      <c r="I40" s="186">
        <f>SUM('FY14 sampling by SC'!J4)</f>
        <v>0</v>
      </c>
      <c r="J40" s="186">
        <f>SUM('FY14 sampling by SC'!B4)</f>
        <v>0</v>
      </c>
      <c r="K40" s="186">
        <f>SUM('FY14 sampling by SC'!C4)</f>
        <v>0</v>
      </c>
      <c r="L40" s="186">
        <f>SUM('FY14 sampling by SC'!D4)</f>
        <v>0</v>
      </c>
      <c r="M40" s="215">
        <f>SUM('FY14 sampling by SC'!K4)</f>
        <v>0</v>
      </c>
      <c r="N40" s="215">
        <f>SUM('FY14 sampling by SC'!L4)</f>
        <v>0</v>
      </c>
      <c r="O40" s="202"/>
    </row>
    <row r="41" spans="1:15" x14ac:dyDescent="0.2">
      <c r="A41" s="171" t="s">
        <v>293</v>
      </c>
      <c r="B41" s="183"/>
      <c r="C41" s="173">
        <f t="shared" si="0"/>
        <v>203093.88971430185</v>
      </c>
      <c r="D41" s="173">
        <f>SUM('FY14 sampling by SC'!E7)</f>
        <v>50000</v>
      </c>
      <c r="E41" s="173">
        <f>SUM('FY14 sampling by SC'!F7)</f>
        <v>19851.240000000002</v>
      </c>
      <c r="F41" s="173">
        <f>SUM('FY14 sampling by SC'!G7)</f>
        <v>0</v>
      </c>
      <c r="G41" s="173">
        <f>SUM('FY14 sampling by SC'!H7)</f>
        <v>0</v>
      </c>
      <c r="H41" s="173">
        <f>SUM('FY14 sampling by SC'!I7)</f>
        <v>0</v>
      </c>
      <c r="I41" s="173">
        <f>SUM('FY14 sampling by SC'!J7)</f>
        <v>0</v>
      </c>
      <c r="J41" s="173">
        <f>SUM('FY14 sampling by SC'!B7)</f>
        <v>120000</v>
      </c>
      <c r="K41" s="173">
        <f>SUM('FY14 sampling by SC'!C7)</f>
        <v>30822.04</v>
      </c>
      <c r="L41" s="173">
        <f>SUM('FY14 sampling by SC'!D7)</f>
        <v>0</v>
      </c>
      <c r="M41" s="214">
        <f>SUM('FY14 sampling by SC'!K7)</f>
        <v>33093.889714301855</v>
      </c>
      <c r="N41" s="214">
        <f>SUM('FY14 sampling by SC'!L7)</f>
        <v>5998.38</v>
      </c>
    </row>
    <row r="42" spans="1:15" x14ac:dyDescent="0.2">
      <c r="A42" s="171" t="s">
        <v>289</v>
      </c>
      <c r="B42" s="183"/>
      <c r="C42" s="173">
        <f t="shared" si="0"/>
        <v>401537.89925061015</v>
      </c>
      <c r="D42" s="173">
        <f>SUM('FY14 sampling by SC'!E8)</f>
        <v>0</v>
      </c>
      <c r="E42" s="173">
        <f>SUM('FY14 sampling by SC'!F8)</f>
        <v>0</v>
      </c>
      <c r="F42" s="173">
        <f>SUM('FY14 sampling by SC'!G8)</f>
        <v>0</v>
      </c>
      <c r="G42" s="173">
        <f>SUM('FY14 sampling by SC'!H8)</f>
        <v>0</v>
      </c>
      <c r="H42" s="173">
        <f>SUM('FY14 sampling by SC'!I8)</f>
        <v>0</v>
      </c>
      <c r="I42" s="173">
        <f>SUM('FY14 sampling by SC'!J8)</f>
        <v>0</v>
      </c>
      <c r="J42" s="173">
        <f>SUM('FY14 sampling by SC'!B8)</f>
        <v>350500</v>
      </c>
      <c r="K42" s="173">
        <f>SUM('FY14 sampling by SC'!C8)</f>
        <v>112767.6</v>
      </c>
      <c r="L42" s="173">
        <f>SUM('FY14 sampling by SC'!D8)</f>
        <v>22500</v>
      </c>
      <c r="M42" s="214">
        <f>SUM('FY14 sampling by SC'!K8)</f>
        <v>51037.899250610135</v>
      </c>
      <c r="N42" s="214">
        <f>SUM('FY14 sampling by SC'!L8)</f>
        <v>8997.57</v>
      </c>
    </row>
    <row r="43" spans="1:15" x14ac:dyDescent="0.2">
      <c r="A43" s="171" t="s">
        <v>430</v>
      </c>
      <c r="B43" s="184"/>
      <c r="C43" s="173">
        <f t="shared" si="0"/>
        <v>0</v>
      </c>
      <c r="D43" s="173">
        <v>0</v>
      </c>
      <c r="E43" s="173">
        <v>0</v>
      </c>
      <c r="F43" s="173">
        <v>0</v>
      </c>
      <c r="G43" s="173">
        <v>0</v>
      </c>
      <c r="H43" s="173">
        <v>0</v>
      </c>
      <c r="I43" s="173">
        <v>0</v>
      </c>
      <c r="J43" s="173">
        <v>0</v>
      </c>
      <c r="K43" s="173">
        <v>0</v>
      </c>
      <c r="L43" s="173">
        <v>0</v>
      </c>
      <c r="M43" s="214">
        <v>0</v>
      </c>
      <c r="N43" s="214">
        <v>0</v>
      </c>
    </row>
    <row r="44" spans="1:15" x14ac:dyDescent="0.2">
      <c r="A44" s="171" t="s">
        <v>291</v>
      </c>
      <c r="B44" s="184"/>
      <c r="C44" s="173">
        <f t="shared" si="0"/>
        <v>168783.81430636725</v>
      </c>
      <c r="D44" s="173">
        <f>SUM('FY14 sampling by SC'!E14)</f>
        <v>0</v>
      </c>
      <c r="E44" s="173">
        <f>SUM('FY14 sampling by SC'!F14)</f>
        <v>0</v>
      </c>
      <c r="F44" s="173">
        <f>SUM('FY14 sampling by SC'!G14)</f>
        <v>0</v>
      </c>
      <c r="G44" s="173">
        <f>SUM('FY14 sampling by SC'!H14)</f>
        <v>0</v>
      </c>
      <c r="H44" s="173">
        <f>SUM('FY14 sampling by SC'!I14)</f>
        <v>0</v>
      </c>
      <c r="I44" s="173">
        <f>SUM('FY14 sampling by SC'!J14)</f>
        <v>0</v>
      </c>
      <c r="J44" s="173">
        <f>SUM('FY14 sampling by SC'!B14)</f>
        <v>150000</v>
      </c>
      <c r="K44" s="173">
        <f>SUM('FY14 sampling by SC'!C14)</f>
        <v>59485.94</v>
      </c>
      <c r="L44" s="173">
        <f>SUM('FY14 sampling by SC'!D14)</f>
        <v>34000</v>
      </c>
      <c r="M44" s="214">
        <f>SUM('FY14 sampling by SC'!K14)</f>
        <v>18783.814306367254</v>
      </c>
      <c r="N44" s="214">
        <f>SUM('FY14 sampling by SC'!L14)</f>
        <v>2999.19</v>
      </c>
    </row>
    <row r="45" spans="1:15" x14ac:dyDescent="0.2">
      <c r="A45" s="171" t="s">
        <v>352</v>
      </c>
      <c r="B45" s="184"/>
      <c r="C45" s="173">
        <f t="shared" ref="C45" si="1">D45+G45+J45+M45</f>
        <v>63500</v>
      </c>
      <c r="D45" s="173">
        <f>SUM('FY14 sampling by SC'!E30)</f>
        <v>0</v>
      </c>
      <c r="E45" s="173">
        <f>SUM('FY14 sampling by SC'!F30)</f>
        <v>0</v>
      </c>
      <c r="F45" s="173">
        <f>SUM('FY14 sampling by SC'!G30)</f>
        <v>0</v>
      </c>
      <c r="G45" s="173">
        <f>SUM('FY14 sampling by SC'!H30)</f>
        <v>0</v>
      </c>
      <c r="H45" s="173">
        <f>SUM('FY14 sampling by SC'!I30)</f>
        <v>0</v>
      </c>
      <c r="I45" s="173">
        <f>SUM('FY14 sampling by SC'!J30)</f>
        <v>0</v>
      </c>
      <c r="J45" s="173">
        <f>SUM('FY14 sampling by SC'!B30)</f>
        <v>63500</v>
      </c>
      <c r="K45" s="173">
        <f>SUM('FY14 sampling by SC'!C30)</f>
        <v>28027.32</v>
      </c>
      <c r="L45" s="173">
        <f>SUM('FY14 sampling by SC'!D30)</f>
        <v>0</v>
      </c>
      <c r="M45" s="214">
        <f>SUM('FY14 sampling by SC'!K30)</f>
        <v>0</v>
      </c>
      <c r="N45" s="214">
        <f>SUM('FY14 sampling by SC'!L30)</f>
        <v>0</v>
      </c>
    </row>
    <row r="46" spans="1:15" x14ac:dyDescent="0.2">
      <c r="A46" s="171" t="s">
        <v>290</v>
      </c>
      <c r="B46" s="184"/>
      <c r="C46" s="173">
        <f t="shared" si="0"/>
        <v>387184.65879600344</v>
      </c>
      <c r="D46" s="173">
        <f>SUM('FY14 sampling by SC'!E34)</f>
        <v>64000</v>
      </c>
      <c r="E46" s="173">
        <f>SUM('FY14 sampling by SC'!F34)</f>
        <v>19851.240000000002</v>
      </c>
      <c r="F46" s="173">
        <f>SUM('FY14 sampling by SC'!G34)</f>
        <v>0</v>
      </c>
      <c r="G46" s="173">
        <f>SUM('FY14 sampling by SC'!H34)</f>
        <v>0</v>
      </c>
      <c r="H46" s="173">
        <f>SUM('FY14 sampling by SC'!I34)</f>
        <v>0</v>
      </c>
      <c r="I46" s="173">
        <f>SUM('FY14 sampling by SC'!J34)</f>
        <v>0</v>
      </c>
      <c r="J46" s="173">
        <f>SUM('FY14 sampling by SC'!B34)</f>
        <v>282200</v>
      </c>
      <c r="K46" s="173">
        <f>SUM('FY14 sampling by SC'!C34)</f>
        <v>105968.72</v>
      </c>
      <c r="L46" s="173">
        <f>SUM('FY14 sampling by SC'!D34)</f>
        <v>44400</v>
      </c>
      <c r="M46" s="214">
        <f>SUM('FY14 sampling by SC'!K34)</f>
        <v>40984.658796003423</v>
      </c>
      <c r="N46" s="214">
        <f>SUM('FY14 sampling by SC'!L34)</f>
        <v>8997.57</v>
      </c>
    </row>
    <row r="47" spans="1:15" x14ac:dyDescent="0.2">
      <c r="A47" s="171" t="s">
        <v>294</v>
      </c>
      <c r="B47" s="184"/>
      <c r="C47" s="173">
        <f t="shared" si="0"/>
        <v>172574.68754663601</v>
      </c>
      <c r="D47" s="173">
        <f>SUM('FY14 sampling by SC'!E37)</f>
        <v>0</v>
      </c>
      <c r="E47" s="173">
        <f>SUM('FY14 sampling by SC'!F37)</f>
        <v>0</v>
      </c>
      <c r="F47" s="173">
        <f>SUM('FY14 sampling by SC'!G37)</f>
        <v>0</v>
      </c>
      <c r="G47" s="173">
        <f>SUM('FY14 sampling by SC'!H37)</f>
        <v>0</v>
      </c>
      <c r="H47" s="173">
        <f>SUM('FY14 sampling by SC'!I37)</f>
        <v>0</v>
      </c>
      <c r="I47" s="173">
        <f>SUM('FY14 sampling by SC'!J37)</f>
        <v>0</v>
      </c>
      <c r="J47" s="173">
        <f>SUM('FY14 sampling by SC'!B37)</f>
        <v>154000</v>
      </c>
      <c r="K47" s="173">
        <f>SUM('FY14 sampling by SC'!C37)</f>
        <v>69059.38</v>
      </c>
      <c r="L47" s="173">
        <f>SUM('FY14 sampling by SC'!D37)</f>
        <v>16000</v>
      </c>
      <c r="M47" s="214">
        <f>SUM('FY14 sampling by SC'!K37)</f>
        <v>18574.687546636014</v>
      </c>
      <c r="N47" s="214">
        <f>SUM('FY14 sampling by SC'!L37)</f>
        <v>5998.38</v>
      </c>
    </row>
    <row r="48" spans="1:15" ht="13.5" thickBot="1" x14ac:dyDescent="0.25">
      <c r="A48" s="172" t="s">
        <v>292</v>
      </c>
      <c r="B48" s="184"/>
      <c r="C48" s="173">
        <f t="shared" si="0"/>
        <v>268283.2731836391</v>
      </c>
      <c r="D48" s="173">
        <f>SUM('FY14 sampling by SC'!E38)</f>
        <v>0</v>
      </c>
      <c r="E48" s="173">
        <f>SUM('FY14 sampling by SC'!F38)</f>
        <v>0</v>
      </c>
      <c r="F48" s="173">
        <f>SUM('FY14 sampling by SC'!G38)</f>
        <v>0</v>
      </c>
      <c r="G48" s="173">
        <f>SUM('FY14 sampling by SC'!H38)</f>
        <v>0</v>
      </c>
      <c r="H48" s="173">
        <f>SUM('FY14 sampling by SC'!I38)</f>
        <v>0</v>
      </c>
      <c r="I48" s="173">
        <f>SUM('FY14 sampling by SC'!J38)</f>
        <v>0</v>
      </c>
      <c r="J48" s="173">
        <f>SUM('FY14 sampling by SC'!B38)</f>
        <v>241000</v>
      </c>
      <c r="K48" s="173">
        <f>SUM('FY14 sampling by SC'!C38)</f>
        <v>69059.38</v>
      </c>
      <c r="L48" s="173">
        <f>SUM('FY14 sampling by SC'!D38)</f>
        <v>15500</v>
      </c>
      <c r="M48" s="214">
        <f>SUM('FY14 sampling by SC'!K38)</f>
        <v>27283.273183639085</v>
      </c>
      <c r="N48" s="214">
        <f>SUM('FY14 sampling by SC'!L38)</f>
        <v>5998.38</v>
      </c>
    </row>
    <row r="49" spans="1:15" x14ac:dyDescent="0.2">
      <c r="A49" s="137"/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215"/>
      <c r="N49" s="215"/>
      <c r="O49" s="202"/>
    </row>
    <row r="50" spans="1:15" x14ac:dyDescent="0.2">
      <c r="A50" s="137"/>
      <c r="B50" s="177"/>
      <c r="C50" s="176"/>
      <c r="D50" s="173"/>
      <c r="E50" s="173"/>
      <c r="F50" s="173"/>
      <c r="G50" s="173"/>
      <c r="H50" s="174"/>
      <c r="I50" s="175"/>
      <c r="J50" s="174"/>
      <c r="K50" s="174"/>
    </row>
    <row r="51" spans="1:15" x14ac:dyDescent="0.2">
      <c r="A51" s="137"/>
      <c r="B51" s="177"/>
      <c r="C51" s="176"/>
      <c r="D51" s="173"/>
      <c r="E51" s="173"/>
      <c r="F51" s="173"/>
      <c r="G51" s="173"/>
      <c r="H51" s="174"/>
      <c r="I51" s="175"/>
      <c r="J51" s="174"/>
      <c r="K51" s="174"/>
    </row>
    <row r="52" spans="1:15" x14ac:dyDescent="0.2">
      <c r="A52" s="137"/>
      <c r="B52" s="177"/>
      <c r="C52" s="176"/>
      <c r="D52" s="173"/>
      <c r="E52" s="173"/>
      <c r="F52" s="173"/>
      <c r="G52" s="173"/>
      <c r="H52" s="174"/>
      <c r="I52" s="175"/>
      <c r="J52" s="174"/>
      <c r="K52" s="174"/>
    </row>
    <row r="53" spans="1:15" x14ac:dyDescent="0.2">
      <c r="A53" s="137"/>
      <c r="B53" s="177"/>
      <c r="C53" s="176"/>
      <c r="D53" s="173"/>
      <c r="E53" s="173"/>
      <c r="F53" s="173"/>
      <c r="G53" s="173"/>
      <c r="H53" s="174"/>
      <c r="I53" s="175"/>
      <c r="J53" s="174"/>
      <c r="K53" s="174"/>
    </row>
    <row r="54" spans="1:15" x14ac:dyDescent="0.2">
      <c r="A54" s="28"/>
      <c r="B54" s="217"/>
      <c r="C54" s="217"/>
      <c r="D54" s="217"/>
      <c r="E54" s="217"/>
      <c r="F54" s="217"/>
      <c r="G54" s="217"/>
      <c r="H54" s="217"/>
      <c r="I54" s="217"/>
      <c r="J54" s="217"/>
      <c r="K54" s="217"/>
      <c r="L54" s="217"/>
    </row>
    <row r="55" spans="1:15" x14ac:dyDescent="0.2">
      <c r="A55" s="28"/>
      <c r="B55" s="177"/>
      <c r="C55" s="176"/>
      <c r="D55" s="173"/>
      <c r="E55" s="173"/>
      <c r="F55" s="173"/>
      <c r="G55" s="173"/>
      <c r="H55" s="174"/>
      <c r="I55" s="175"/>
      <c r="J55" s="174"/>
      <c r="K55" s="174"/>
    </row>
    <row r="56" spans="1:15" x14ac:dyDescent="0.2">
      <c r="A56" s="137"/>
      <c r="B56" s="177"/>
      <c r="C56" s="176"/>
      <c r="D56" s="173"/>
      <c r="E56" s="173"/>
      <c r="F56" s="173"/>
      <c r="G56" s="173"/>
      <c r="H56" s="174"/>
      <c r="I56" s="175"/>
      <c r="J56" s="174"/>
      <c r="K56" s="174"/>
    </row>
    <row r="57" spans="1:15" x14ac:dyDescent="0.2">
      <c r="A57" s="137"/>
      <c r="B57" s="177"/>
      <c r="C57" s="176"/>
      <c r="D57" s="173"/>
      <c r="E57" s="173"/>
      <c r="F57" s="173"/>
      <c r="G57" s="173"/>
      <c r="H57" s="174"/>
      <c r="I57" s="175"/>
      <c r="J57" s="174"/>
      <c r="K57" s="174"/>
    </row>
    <row r="58" spans="1:15" x14ac:dyDescent="0.2">
      <c r="A58" s="141"/>
      <c r="B58" s="177"/>
      <c r="C58" s="176"/>
      <c r="D58" s="173"/>
      <c r="E58" s="173"/>
      <c r="F58" s="173"/>
      <c r="G58" s="173"/>
      <c r="H58" s="174"/>
      <c r="I58" s="175"/>
      <c r="J58" s="174"/>
      <c r="K58" s="174"/>
    </row>
    <row r="59" spans="1:15" x14ac:dyDescent="0.2">
      <c r="A59" s="137"/>
      <c r="B59" s="177"/>
      <c r="C59" s="176"/>
      <c r="D59" s="173"/>
      <c r="E59" s="173"/>
      <c r="F59" s="173"/>
      <c r="G59" s="173"/>
      <c r="H59" s="174"/>
      <c r="I59" s="175"/>
      <c r="J59" s="174"/>
      <c r="K59" s="174"/>
    </row>
    <row r="60" spans="1:15" x14ac:dyDescent="0.2">
      <c r="A60" s="137"/>
      <c r="B60" s="177"/>
      <c r="C60" s="176"/>
      <c r="D60" s="173"/>
      <c r="E60" s="173"/>
      <c r="F60" s="173"/>
      <c r="G60" s="173"/>
      <c r="H60" s="174"/>
      <c r="I60" s="175"/>
      <c r="J60" s="174"/>
      <c r="K60" s="174"/>
    </row>
    <row r="61" spans="1:15" x14ac:dyDescent="0.2">
      <c r="A61" s="137"/>
      <c r="B61" s="177"/>
      <c r="C61" s="176"/>
      <c r="D61" s="173"/>
      <c r="E61" s="173"/>
      <c r="F61" s="173"/>
      <c r="G61" s="173"/>
      <c r="H61" s="174"/>
      <c r="I61" s="175"/>
      <c r="J61" s="174"/>
      <c r="K61" s="174"/>
    </row>
    <row r="62" spans="1:15" x14ac:dyDescent="0.2">
      <c r="A62" s="28"/>
      <c r="B62" s="41"/>
      <c r="C62" s="33"/>
      <c r="D62" s="33"/>
      <c r="E62" s="33"/>
      <c r="F62" s="33"/>
      <c r="G62" s="33"/>
      <c r="I62" s="30"/>
    </row>
    <row r="63" spans="1:15" x14ac:dyDescent="0.2">
      <c r="A63" s="137"/>
      <c r="B63" s="41"/>
      <c r="C63" s="33"/>
      <c r="D63" s="33"/>
      <c r="E63" s="33"/>
      <c r="F63" s="33"/>
      <c r="G63" s="33"/>
      <c r="I63" s="30"/>
    </row>
    <row r="64" spans="1:15" ht="13.5" thickBot="1" x14ac:dyDescent="0.25">
      <c r="A64" s="32" t="s">
        <v>153</v>
      </c>
      <c r="B64" s="42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3.5" thickTop="1" x14ac:dyDescent="0.2">
      <c r="A65" s="35" t="s">
        <v>154</v>
      </c>
      <c r="B65" s="114"/>
      <c r="C65" s="36">
        <f t="shared" ref="B65:O65" si="2">SUM(C1:C64)</f>
        <v>6844103.6102020312</v>
      </c>
      <c r="D65" s="36">
        <f t="shared" si="2"/>
        <v>1521000</v>
      </c>
      <c r="E65" s="36">
        <f t="shared" si="2"/>
        <v>569496.19999999995</v>
      </c>
      <c r="F65" s="36">
        <f t="shared" si="2"/>
        <v>57000</v>
      </c>
      <c r="G65" s="36">
        <f t="shared" si="2"/>
        <v>234500</v>
      </c>
      <c r="H65" s="36">
        <f t="shared" si="2"/>
        <v>90306.4</v>
      </c>
      <c r="I65" s="36">
        <f t="shared" si="2"/>
        <v>3200</v>
      </c>
      <c r="J65" s="36">
        <f t="shared" si="2"/>
        <v>4456200</v>
      </c>
      <c r="K65" s="36">
        <f t="shared" si="2"/>
        <v>1613615.3399999994</v>
      </c>
      <c r="L65" s="36">
        <f t="shared" si="2"/>
        <v>278700</v>
      </c>
      <c r="M65" s="36">
        <f t="shared" si="2"/>
        <v>632403.61020203365</v>
      </c>
      <c r="N65" s="36">
        <f t="shared" si="2"/>
        <v>116968.41000000003</v>
      </c>
      <c r="O65" s="36">
        <f t="shared" si="2"/>
        <v>0</v>
      </c>
    </row>
    <row r="66" spans="1:15" x14ac:dyDescent="0.2">
      <c r="I66" s="30"/>
    </row>
    <row r="67" spans="1:15" x14ac:dyDescent="0.2">
      <c r="I67" s="30"/>
    </row>
    <row r="68" spans="1:15" x14ac:dyDescent="0.2">
      <c r="C68" s="30"/>
    </row>
    <row r="69" spans="1:15" x14ac:dyDescent="0.2">
      <c r="A69" t="s">
        <v>151</v>
      </c>
      <c r="C69" s="30">
        <f>E65+H65+K65+N65</f>
        <v>2390386.3499999996</v>
      </c>
    </row>
    <row r="70" spans="1:15" x14ac:dyDescent="0.2">
      <c r="A70" t="s">
        <v>152</v>
      </c>
      <c r="C70" s="30">
        <f>F65+I65+L65</f>
        <v>338900</v>
      </c>
    </row>
    <row r="71" spans="1:15" ht="13.5" thickBot="1" x14ac:dyDescent="0.25">
      <c r="A71" s="31" t="s">
        <v>150</v>
      </c>
      <c r="B71" s="44"/>
      <c r="C71" s="29">
        <f>D65+G65+J65+M65</f>
        <v>6844103.610202034</v>
      </c>
    </row>
    <row r="72" spans="1:15" x14ac:dyDescent="0.2">
      <c r="A72" t="s">
        <v>0</v>
      </c>
      <c r="C72" s="30">
        <f>SUM(C68:C71)</f>
        <v>9573389.9602020346</v>
      </c>
    </row>
    <row r="73" spans="1:15" x14ac:dyDescent="0.2">
      <c r="A73" s="138" t="s">
        <v>447</v>
      </c>
      <c r="C73" s="30">
        <f>C72-C69</f>
        <v>7183003.6102020349</v>
      </c>
    </row>
    <row r="74" spans="1:15" x14ac:dyDescent="0.2">
      <c r="C74" s="30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chem site information</vt:lpstr>
      <vt:lpstr>FY14 chem site costs</vt:lpstr>
      <vt:lpstr>Eco site information</vt:lpstr>
      <vt:lpstr>FY14 Eco site costs</vt:lpstr>
      <vt:lpstr>SW sites</vt:lpstr>
      <vt:lpstr>FY14 sampling by SC</vt:lpstr>
      <vt:lpstr>Targets sorted by SC</vt:lpstr>
      <vt:lpstr>Targets sorted by Region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Reutter</dc:creator>
  <cp:lastModifiedBy>David C Reutter</cp:lastModifiedBy>
  <cp:lastPrinted>2007-03-28T14:09:05Z</cp:lastPrinted>
  <dcterms:created xsi:type="dcterms:W3CDTF">2004-05-03T14:53:22Z</dcterms:created>
  <dcterms:modified xsi:type="dcterms:W3CDTF">2013-08-14T12:04:45Z</dcterms:modified>
</cp:coreProperties>
</file>