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50" yWindow="645" windowWidth="18660" windowHeight="9780" tabRatio="797"/>
  </bookViews>
  <sheets>
    <sheet name="NFSN Chem Sampling" sheetId="4" r:id="rId1"/>
    <sheet name="NFSN Eco Sampling" sheetId="10" r:id="rId2"/>
    <sheet name="Sample counts" sheetId="11" r:id="rId3"/>
    <sheet name="Sample frequency" sheetId="12" r:id="rId4"/>
    <sheet name="Definitions" sheetId="5" r:id="rId5"/>
  </sheets>
  <definedNames>
    <definedName name="_xlnm._FilterDatabase" localSheetId="1" hidden="1">'NFSN Eco Sampling'!$A$1:$AF$46</definedName>
    <definedName name="_xlnm._FilterDatabase" localSheetId="2" hidden="1">'Sample counts'!$A$1:$Y$47</definedName>
    <definedName name="_xlnm.Print_Titles" localSheetId="0">'NFSN Chem Sampling'!$B:$D</definedName>
    <definedName name="_xlnm.Print_Titles" localSheetId="1">'NFSN Eco Sampling'!$B:$D,'NFSN Eco Sampling'!$2:$4</definedName>
  </definedNames>
  <calcPr calcId="145621"/>
</workbook>
</file>

<file path=xl/calcChain.xml><?xml version="1.0" encoding="utf-8"?>
<calcChain xmlns="http://schemas.openxmlformats.org/spreadsheetml/2006/main">
  <c r="H188" i="4" l="1"/>
  <c r="H187" i="4"/>
  <c r="H185" i="4"/>
  <c r="H186" i="4"/>
  <c r="H184" i="4"/>
  <c r="H183" i="4"/>
  <c r="H182" i="4"/>
  <c r="F103" i="12" l="1"/>
  <c r="M20" i="11" l="1"/>
  <c r="N20" i="11"/>
  <c r="O20" i="11"/>
  <c r="L20" i="11"/>
  <c r="E57" i="12"/>
  <c r="Q97" i="4" l="1"/>
  <c r="R97" i="4"/>
  <c r="S97" i="4"/>
  <c r="T97" i="4"/>
  <c r="U97" i="4"/>
  <c r="V97" i="4"/>
  <c r="W97" i="4"/>
  <c r="X97" i="4"/>
  <c r="Y97" i="4"/>
  <c r="Z97" i="4"/>
  <c r="AA97" i="4"/>
  <c r="AB97" i="4"/>
  <c r="AC97" i="4"/>
  <c r="AD97" i="4"/>
  <c r="AE97" i="4"/>
  <c r="AF97" i="4"/>
  <c r="AG97" i="4"/>
  <c r="AH97" i="4"/>
  <c r="AI97" i="4"/>
  <c r="AJ97" i="4"/>
  <c r="AK97" i="4"/>
  <c r="AL97" i="4"/>
  <c r="AM97" i="4"/>
  <c r="AN97" i="4"/>
  <c r="AO97" i="4"/>
  <c r="AP97" i="4"/>
  <c r="AQ97" i="4"/>
  <c r="AR97" i="4"/>
  <c r="AS97" i="4"/>
  <c r="AT97" i="4"/>
  <c r="AU97" i="4"/>
  <c r="AV97" i="4"/>
  <c r="AW97" i="4"/>
  <c r="AX97" i="4"/>
  <c r="AY97" i="4"/>
  <c r="P97" i="4"/>
  <c r="L95" i="4"/>
  <c r="AF107" i="4" l="1"/>
  <c r="AD107" i="4"/>
  <c r="AB107" i="4"/>
  <c r="X107" i="4"/>
  <c r="V107" i="4"/>
  <c r="AH107" i="4" l="1"/>
  <c r="AJ107" i="4"/>
  <c r="AY177" i="4"/>
  <c r="AX177" i="4"/>
  <c r="AW177" i="4"/>
  <c r="AV177" i="4"/>
  <c r="AU177" i="4"/>
  <c r="AT177" i="4"/>
  <c r="AY173" i="4"/>
  <c r="AX173" i="4"/>
  <c r="AW173" i="4"/>
  <c r="AV173" i="4"/>
  <c r="AU173" i="4"/>
  <c r="AT173" i="4"/>
  <c r="AY170" i="4"/>
  <c r="AX170" i="4"/>
  <c r="AW170" i="4"/>
  <c r="AV170" i="4"/>
  <c r="AU170" i="4"/>
  <c r="AT170" i="4"/>
  <c r="AY165" i="4"/>
  <c r="AX165" i="4"/>
  <c r="AW165" i="4"/>
  <c r="AV165" i="4"/>
  <c r="AU165" i="4"/>
  <c r="AT165" i="4"/>
  <c r="AY160" i="4"/>
  <c r="AX160" i="4"/>
  <c r="AW160" i="4"/>
  <c r="AV160" i="4"/>
  <c r="AU160" i="4"/>
  <c r="AT160" i="4"/>
  <c r="AY153" i="4"/>
  <c r="AX153" i="4"/>
  <c r="AW153" i="4"/>
  <c r="AV153" i="4"/>
  <c r="AU153" i="4"/>
  <c r="AT153" i="4"/>
  <c r="AY149" i="4"/>
  <c r="AX149" i="4"/>
  <c r="AW149" i="4"/>
  <c r="AV149" i="4"/>
  <c r="AU149" i="4"/>
  <c r="AT149" i="4"/>
  <c r="AY142" i="4"/>
  <c r="AX142" i="4"/>
  <c r="AW142" i="4"/>
  <c r="AV142" i="4"/>
  <c r="AU142" i="4"/>
  <c r="AT142" i="4"/>
  <c r="AY139" i="4"/>
  <c r="AX139" i="4"/>
  <c r="AW139" i="4"/>
  <c r="AV139" i="4"/>
  <c r="AU139" i="4"/>
  <c r="AT139" i="4"/>
  <c r="AY136" i="4"/>
  <c r="AX136" i="4"/>
  <c r="AW136" i="4"/>
  <c r="AV136" i="4"/>
  <c r="AU136" i="4"/>
  <c r="AT136" i="4"/>
  <c r="AY133" i="4"/>
  <c r="AX133" i="4"/>
  <c r="AW133" i="4"/>
  <c r="AV133" i="4"/>
  <c r="AU133" i="4"/>
  <c r="AT133" i="4"/>
  <c r="AY128" i="4"/>
  <c r="AX128" i="4"/>
  <c r="AW128" i="4"/>
  <c r="AV128" i="4"/>
  <c r="AU128" i="4"/>
  <c r="AT128" i="4"/>
  <c r="AY123" i="4"/>
  <c r="AX123" i="4"/>
  <c r="AW123" i="4"/>
  <c r="AV123" i="4"/>
  <c r="AU123" i="4"/>
  <c r="AT123" i="4"/>
  <c r="AY119" i="4"/>
  <c r="AX119" i="4"/>
  <c r="AW119" i="4"/>
  <c r="AV119" i="4"/>
  <c r="AU119" i="4"/>
  <c r="AT119" i="4"/>
  <c r="AY116" i="4"/>
  <c r="AX116" i="4"/>
  <c r="AW116" i="4"/>
  <c r="AV116" i="4"/>
  <c r="AU116" i="4"/>
  <c r="AT116" i="4"/>
  <c r="AY113" i="4"/>
  <c r="AX113" i="4"/>
  <c r="AW113" i="4"/>
  <c r="AV113" i="4"/>
  <c r="AU113" i="4"/>
  <c r="AT113" i="4"/>
  <c r="AY107" i="4"/>
  <c r="AX107" i="4"/>
  <c r="AW107" i="4"/>
  <c r="AV107" i="4"/>
  <c r="AU107" i="4"/>
  <c r="AT107" i="4"/>
  <c r="AY102" i="4"/>
  <c r="AX102" i="4"/>
  <c r="AW102" i="4"/>
  <c r="AV102" i="4"/>
  <c r="AU102" i="4"/>
  <c r="AT102" i="4"/>
  <c r="AY93" i="4"/>
  <c r="AX93" i="4"/>
  <c r="AW93" i="4"/>
  <c r="AV93" i="4"/>
  <c r="AU93" i="4"/>
  <c r="AT93" i="4"/>
  <c r="AY90" i="4"/>
  <c r="AX90" i="4"/>
  <c r="AW90" i="4"/>
  <c r="AV90" i="4"/>
  <c r="AU90" i="4"/>
  <c r="AT90" i="4"/>
  <c r="AY84" i="4"/>
  <c r="AX84" i="4"/>
  <c r="AW84" i="4"/>
  <c r="AV84" i="4"/>
  <c r="AU84" i="4"/>
  <c r="AT84" i="4"/>
  <c r="AY75" i="4"/>
  <c r="AX75" i="4"/>
  <c r="AW75" i="4"/>
  <c r="AV75" i="4"/>
  <c r="AU75" i="4"/>
  <c r="AT75" i="4"/>
  <c r="AY69" i="4"/>
  <c r="AX69" i="4"/>
  <c r="AW69" i="4"/>
  <c r="AV69" i="4"/>
  <c r="AU69" i="4"/>
  <c r="AT69" i="4"/>
  <c r="AY65" i="4"/>
  <c r="AX65" i="4"/>
  <c r="AW65" i="4"/>
  <c r="AV65" i="4"/>
  <c r="AU65" i="4"/>
  <c r="AT65" i="4"/>
  <c r="AY58" i="4"/>
  <c r="AX58" i="4"/>
  <c r="AW58" i="4"/>
  <c r="AV58" i="4"/>
  <c r="AU58" i="4"/>
  <c r="AT58" i="4"/>
  <c r="AY54" i="4"/>
  <c r="AX54" i="4"/>
  <c r="AW54" i="4"/>
  <c r="AV54" i="4"/>
  <c r="AU54" i="4"/>
  <c r="AT54" i="4"/>
  <c r="AY51" i="4"/>
  <c r="AX51" i="4"/>
  <c r="AW51" i="4"/>
  <c r="AV51" i="4"/>
  <c r="AU51" i="4"/>
  <c r="AT51" i="4"/>
  <c r="AY47" i="4"/>
  <c r="AX47" i="4"/>
  <c r="AW47" i="4"/>
  <c r="AV47" i="4"/>
  <c r="AU47" i="4"/>
  <c r="AT47" i="4"/>
  <c r="AY42" i="4"/>
  <c r="AX42" i="4"/>
  <c r="AW42" i="4"/>
  <c r="AV42" i="4"/>
  <c r="AU42" i="4"/>
  <c r="AT42" i="4"/>
  <c r="AY39" i="4"/>
  <c r="AX39" i="4"/>
  <c r="AW39" i="4"/>
  <c r="AV39" i="4"/>
  <c r="AU39" i="4"/>
  <c r="AT39" i="4"/>
  <c r="AY34" i="4"/>
  <c r="AX34" i="4"/>
  <c r="AW34" i="4"/>
  <c r="AV34" i="4"/>
  <c r="AU34" i="4"/>
  <c r="AT34" i="4"/>
  <c r="AY29" i="4"/>
  <c r="AX29" i="4"/>
  <c r="AW29" i="4"/>
  <c r="AV29" i="4"/>
  <c r="AU29" i="4"/>
  <c r="AT29" i="4"/>
  <c r="AY21" i="4"/>
  <c r="AX21" i="4"/>
  <c r="AW21" i="4"/>
  <c r="AV21" i="4"/>
  <c r="AU21" i="4"/>
  <c r="AT21" i="4"/>
  <c r="AY16" i="4"/>
  <c r="AX16" i="4"/>
  <c r="AW16" i="4"/>
  <c r="AV16" i="4"/>
  <c r="AU16" i="4"/>
  <c r="AT16" i="4"/>
  <c r="AY10" i="4"/>
  <c r="AX10" i="4"/>
  <c r="AW10" i="4"/>
  <c r="AV10" i="4"/>
  <c r="AU10" i="4"/>
  <c r="AT10" i="4"/>
  <c r="AY7" i="4"/>
  <c r="AX7" i="4"/>
  <c r="AW7" i="4"/>
  <c r="AV7" i="4"/>
  <c r="AU7" i="4"/>
  <c r="AT7" i="4"/>
  <c r="Q84" i="4" l="1"/>
  <c r="R84" i="4"/>
  <c r="S84" i="4"/>
  <c r="T84" i="4"/>
  <c r="U84" i="4"/>
  <c r="V84" i="4"/>
  <c r="W84" i="4"/>
  <c r="X84" i="4"/>
  <c r="Y84" i="4"/>
  <c r="Z84" i="4"/>
  <c r="AA84" i="4"/>
  <c r="AB84" i="4"/>
  <c r="AC84" i="4"/>
  <c r="AD84" i="4"/>
  <c r="AE84" i="4"/>
  <c r="AF84" i="4"/>
  <c r="AG84" i="4"/>
  <c r="AH84" i="4"/>
  <c r="AI84" i="4"/>
  <c r="AJ84" i="4"/>
  <c r="AK84" i="4"/>
  <c r="AL84" i="4"/>
  <c r="AM84" i="4"/>
  <c r="AN84" i="4"/>
  <c r="AO84" i="4"/>
  <c r="AP84" i="4"/>
  <c r="AQ84" i="4"/>
  <c r="AR84" i="4"/>
  <c r="AS84" i="4"/>
  <c r="P84" i="4"/>
  <c r="L77" i="4"/>
  <c r="E56" i="12"/>
  <c r="Q123" i="4"/>
  <c r="R123" i="4"/>
  <c r="S123" i="4"/>
  <c r="T123" i="4"/>
  <c r="U123" i="4"/>
  <c r="V123" i="4"/>
  <c r="W123" i="4"/>
  <c r="X123" i="4"/>
  <c r="Y123" i="4"/>
  <c r="Z123" i="4"/>
  <c r="AA123" i="4"/>
  <c r="AB123" i="4"/>
  <c r="AC123" i="4"/>
  <c r="AD123" i="4"/>
  <c r="AE123" i="4"/>
  <c r="AF123" i="4"/>
  <c r="AG123" i="4"/>
  <c r="AH123" i="4"/>
  <c r="AI123" i="4"/>
  <c r="AJ123" i="4"/>
  <c r="AK123" i="4"/>
  <c r="AL123" i="4"/>
  <c r="AM123" i="4"/>
  <c r="AN123" i="4"/>
  <c r="AO123" i="4"/>
  <c r="AP123" i="4"/>
  <c r="AQ123" i="4"/>
  <c r="AR123" i="4"/>
  <c r="AS123" i="4"/>
  <c r="P123" i="4"/>
  <c r="L121" i="4"/>
  <c r="J26" i="11" l="1"/>
  <c r="E38" i="12"/>
  <c r="E64" i="12"/>
  <c r="E3" i="12"/>
  <c r="E86" i="12"/>
  <c r="E85" i="12"/>
  <c r="E84" i="12"/>
  <c r="E83" i="12"/>
  <c r="E82" i="12"/>
  <c r="E36" i="12"/>
  <c r="E35" i="12"/>
  <c r="E99" i="12"/>
  <c r="E98" i="12"/>
  <c r="E97" i="12"/>
  <c r="E18" i="12"/>
  <c r="E17" i="12"/>
  <c r="E16" i="12"/>
  <c r="E15" i="12"/>
  <c r="E14" i="12"/>
  <c r="E13" i="12"/>
  <c r="E76" i="12"/>
  <c r="E96" i="12"/>
  <c r="E95" i="12"/>
  <c r="E94" i="12"/>
  <c r="E12" i="12"/>
  <c r="E11" i="12"/>
  <c r="E10" i="12"/>
  <c r="E9" i="12"/>
  <c r="E21" i="12"/>
  <c r="E93" i="12"/>
  <c r="E75" i="12"/>
  <c r="E74" i="12"/>
  <c r="E92" i="12"/>
  <c r="E91" i="12"/>
  <c r="E90" i="12"/>
  <c r="E89" i="12"/>
  <c r="E51" i="12"/>
  <c r="E50" i="12"/>
  <c r="E49" i="12"/>
  <c r="E48" i="12"/>
  <c r="E47" i="12"/>
  <c r="E46" i="12"/>
  <c r="E45" i="12"/>
  <c r="E63" i="12"/>
  <c r="E62" i="12"/>
  <c r="E8" i="12"/>
  <c r="E81" i="12"/>
  <c r="E40" i="12"/>
  <c r="E7" i="12"/>
  <c r="E6" i="12"/>
  <c r="E61" i="12"/>
  <c r="E60" i="12"/>
  <c r="E39" i="12"/>
  <c r="E72" i="12"/>
  <c r="E71" i="12"/>
  <c r="E70" i="12"/>
  <c r="E69" i="12"/>
  <c r="E20" i="12"/>
  <c r="E19" i="12"/>
  <c r="E34" i="12"/>
  <c r="E102" i="12"/>
  <c r="E101" i="12"/>
  <c r="E59" i="12"/>
  <c r="E33" i="12"/>
  <c r="E32" i="12"/>
  <c r="E31" i="12"/>
  <c r="E30" i="12"/>
  <c r="E29" i="12"/>
  <c r="E58" i="12"/>
  <c r="E68" i="12"/>
  <c r="E79" i="12"/>
  <c r="E80" i="12"/>
  <c r="E100" i="12"/>
  <c r="E44" i="12"/>
  <c r="E43" i="12"/>
  <c r="E42" i="12"/>
  <c r="E37" i="12"/>
  <c r="E41" i="12"/>
  <c r="E5" i="12"/>
  <c r="E4" i="12"/>
  <c r="E25" i="12"/>
  <c r="E28" i="12"/>
  <c r="E27" i="12"/>
  <c r="E26" i="12"/>
  <c r="E88" i="12"/>
  <c r="E87" i="12"/>
  <c r="E67" i="12"/>
  <c r="E66" i="12"/>
  <c r="E65" i="12"/>
  <c r="E55" i="12"/>
  <c r="E54" i="12"/>
  <c r="E53" i="12"/>
  <c r="E52" i="12"/>
  <c r="E73" i="12"/>
  <c r="E78" i="12"/>
  <c r="E77" i="12"/>
  <c r="E24" i="12"/>
  <c r="E23" i="12"/>
  <c r="E22" i="12"/>
  <c r="U21" i="4" l="1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O38" i="11" l="1"/>
  <c r="O37" i="11"/>
  <c r="O36" i="11"/>
  <c r="O35" i="11"/>
  <c r="O34" i="11"/>
  <c r="O33" i="11"/>
  <c r="O32" i="11"/>
  <c r="O30" i="11"/>
  <c r="O28" i="11"/>
  <c r="O27" i="11"/>
  <c r="O26" i="11"/>
  <c r="O23" i="11"/>
  <c r="O21" i="11"/>
  <c r="O18" i="11"/>
  <c r="O17" i="11"/>
  <c r="O14" i="11"/>
  <c r="O13" i="11"/>
  <c r="O11" i="11"/>
  <c r="O10" i="11"/>
  <c r="O8" i="11"/>
  <c r="O7" i="11"/>
  <c r="O6" i="11"/>
  <c r="O5" i="11"/>
  <c r="O4" i="11"/>
  <c r="N38" i="11"/>
  <c r="N37" i="11"/>
  <c r="N36" i="11"/>
  <c r="N35" i="11"/>
  <c r="N34" i="11"/>
  <c r="N33" i="11"/>
  <c r="N32" i="11"/>
  <c r="N30" i="11"/>
  <c r="N28" i="11"/>
  <c r="N27" i="11"/>
  <c r="N26" i="11"/>
  <c r="N23" i="11"/>
  <c r="N21" i="11"/>
  <c r="N18" i="11"/>
  <c r="N17" i="11"/>
  <c r="N14" i="11"/>
  <c r="N13" i="11"/>
  <c r="N11" i="11"/>
  <c r="N10" i="11"/>
  <c r="N8" i="11"/>
  <c r="N7" i="11"/>
  <c r="N6" i="11"/>
  <c r="N5" i="11"/>
  <c r="N4" i="11"/>
  <c r="M38" i="11"/>
  <c r="M37" i="11"/>
  <c r="M36" i="11"/>
  <c r="M35" i="11"/>
  <c r="M34" i="11"/>
  <c r="M33" i="11"/>
  <c r="M32" i="11"/>
  <c r="M30" i="11"/>
  <c r="M28" i="11"/>
  <c r="M27" i="11"/>
  <c r="M26" i="11"/>
  <c r="M23" i="11"/>
  <c r="M21" i="11"/>
  <c r="M18" i="11"/>
  <c r="M17" i="11"/>
  <c r="M14" i="11"/>
  <c r="M13" i="11"/>
  <c r="M11" i="11"/>
  <c r="M10" i="11"/>
  <c r="M8" i="11"/>
  <c r="M6" i="11"/>
  <c r="M7" i="11"/>
  <c r="M5" i="11"/>
  <c r="M4" i="11"/>
  <c r="AR34" i="4" l="1"/>
  <c r="AP34" i="4"/>
  <c r="AN34" i="4"/>
  <c r="AL34" i="4"/>
  <c r="AJ34" i="4"/>
  <c r="AH34" i="4"/>
  <c r="AF34" i="4"/>
  <c r="AD34" i="4"/>
  <c r="AB34" i="4"/>
  <c r="Z34" i="4"/>
  <c r="X34" i="4"/>
  <c r="V34" i="4"/>
  <c r="T34" i="4"/>
  <c r="R34" i="4"/>
  <c r="P34" i="4"/>
  <c r="U48" i="10"/>
  <c r="S48" i="10"/>
  <c r="Q48" i="10"/>
  <c r="L32" i="11"/>
  <c r="L28" i="11"/>
  <c r="L23" i="11"/>
  <c r="L6" i="11"/>
  <c r="L10" i="11"/>
  <c r="AD48" i="10" l="1"/>
  <c r="AH177" i="4" l="1"/>
  <c r="AH173" i="4"/>
  <c r="AH170" i="4"/>
  <c r="AH165" i="4"/>
  <c r="AH160" i="4"/>
  <c r="AH153" i="4"/>
  <c r="AH149" i="4"/>
  <c r="AH142" i="4"/>
  <c r="AH139" i="4"/>
  <c r="AH136" i="4"/>
  <c r="AH133" i="4"/>
  <c r="AH128" i="4"/>
  <c r="AH119" i="4"/>
  <c r="AH116" i="4"/>
  <c r="AH113" i="4"/>
  <c r="AH102" i="4"/>
  <c r="AH93" i="4"/>
  <c r="AH90" i="4"/>
  <c r="AH75" i="4"/>
  <c r="AH69" i="4"/>
  <c r="AH65" i="4"/>
  <c r="AH58" i="4"/>
  <c r="AH54" i="4"/>
  <c r="AH51" i="4"/>
  <c r="AH47" i="4"/>
  <c r="AH42" i="4"/>
  <c r="AH39" i="4"/>
  <c r="AH29" i="4"/>
  <c r="AH16" i="4"/>
  <c r="AH10" i="4"/>
  <c r="AH7" i="4"/>
  <c r="Q136" i="4"/>
  <c r="R136" i="4"/>
  <c r="S136" i="4"/>
  <c r="T136" i="4"/>
  <c r="U136" i="4"/>
  <c r="V136" i="4"/>
  <c r="W136" i="4"/>
  <c r="X136" i="4"/>
  <c r="Y136" i="4"/>
  <c r="Z136" i="4"/>
  <c r="AA136" i="4"/>
  <c r="AB136" i="4"/>
  <c r="AC136" i="4"/>
  <c r="AD136" i="4"/>
  <c r="AE136" i="4"/>
  <c r="AF136" i="4"/>
  <c r="AG136" i="4"/>
  <c r="AI136" i="4"/>
  <c r="AJ136" i="4"/>
  <c r="AK136" i="4"/>
  <c r="AL136" i="4"/>
  <c r="AM136" i="4"/>
  <c r="AN136" i="4"/>
  <c r="AO136" i="4"/>
  <c r="AP136" i="4"/>
  <c r="AQ136" i="4"/>
  <c r="AR136" i="4"/>
  <c r="AS136" i="4"/>
  <c r="Q107" i="4"/>
  <c r="R107" i="4"/>
  <c r="S107" i="4"/>
  <c r="S21" i="4"/>
  <c r="R21" i="4"/>
  <c r="Q21" i="4"/>
  <c r="E29" i="11" l="1"/>
  <c r="AR107" i="4"/>
  <c r="AQ107" i="4"/>
  <c r="AP107" i="4"/>
  <c r="AO107" i="4"/>
  <c r="AN107" i="4"/>
  <c r="AM107" i="4"/>
  <c r="Q47" i="4" l="1"/>
  <c r="R47" i="4"/>
  <c r="S47" i="4"/>
  <c r="T47" i="4"/>
  <c r="U47" i="4"/>
  <c r="V47" i="4"/>
  <c r="W47" i="4"/>
  <c r="X47" i="4"/>
  <c r="Y47" i="4"/>
  <c r="Z47" i="4"/>
  <c r="AA47" i="4"/>
  <c r="AB47" i="4"/>
  <c r="AC47" i="4"/>
  <c r="AD47" i="4"/>
  <c r="AE47" i="4"/>
  <c r="AF47" i="4"/>
  <c r="AG47" i="4"/>
  <c r="AI47" i="4"/>
  <c r="AJ47" i="4"/>
  <c r="AK47" i="4"/>
  <c r="AL47" i="4"/>
  <c r="AM47" i="4"/>
  <c r="AN47" i="4"/>
  <c r="AO47" i="4"/>
  <c r="AP47" i="4"/>
  <c r="AQ47" i="4"/>
  <c r="AR47" i="4"/>
  <c r="AS47" i="4"/>
  <c r="Q65" i="4"/>
  <c r="R65" i="4"/>
  <c r="S65" i="4"/>
  <c r="T65" i="4"/>
  <c r="U65" i="4"/>
  <c r="V65" i="4"/>
  <c r="W65" i="4"/>
  <c r="X65" i="4"/>
  <c r="D14" i="11" s="1"/>
  <c r="D56" i="11" s="1"/>
  <c r="Y65" i="4"/>
  <c r="Z65" i="4"/>
  <c r="AA65" i="4"/>
  <c r="AB65" i="4"/>
  <c r="AC65" i="4"/>
  <c r="AD65" i="4"/>
  <c r="F14" i="11" s="1"/>
  <c r="F56" i="11" s="1"/>
  <c r="AE65" i="4"/>
  <c r="AF65" i="4"/>
  <c r="G14" i="11" s="1"/>
  <c r="G56" i="11" s="1"/>
  <c r="AG65" i="4"/>
  <c r="H14" i="11"/>
  <c r="H56" i="11" s="1"/>
  <c r="AI65" i="4"/>
  <c r="AJ65" i="4"/>
  <c r="I14" i="11" s="1"/>
  <c r="I56" i="11" s="1"/>
  <c r="AK65" i="4"/>
  <c r="AL65" i="4"/>
  <c r="AM65" i="4"/>
  <c r="AN65" i="4"/>
  <c r="K14" i="11" s="1"/>
  <c r="K56" i="11" s="1"/>
  <c r="AO65" i="4"/>
  <c r="AP65" i="4"/>
  <c r="AQ65" i="4"/>
  <c r="AR65" i="4"/>
  <c r="AS65" i="4"/>
  <c r="Q75" i="4"/>
  <c r="R75" i="4"/>
  <c r="S75" i="4"/>
  <c r="T75" i="4"/>
  <c r="U75" i="4"/>
  <c r="V75" i="4"/>
  <c r="W75" i="4"/>
  <c r="X75" i="4"/>
  <c r="Y75" i="4"/>
  <c r="Z75" i="4"/>
  <c r="AA75" i="4"/>
  <c r="AB75" i="4"/>
  <c r="AC75" i="4"/>
  <c r="AD75" i="4"/>
  <c r="AE75" i="4"/>
  <c r="AF75" i="4"/>
  <c r="AG75" i="4"/>
  <c r="AI75" i="4"/>
  <c r="AJ75" i="4"/>
  <c r="AK75" i="4"/>
  <c r="AL75" i="4"/>
  <c r="AM75" i="4"/>
  <c r="AN75" i="4"/>
  <c r="AO75" i="4"/>
  <c r="AP75" i="4"/>
  <c r="AQ75" i="4"/>
  <c r="AR75" i="4"/>
  <c r="AS75" i="4"/>
  <c r="Q90" i="4"/>
  <c r="R90" i="4"/>
  <c r="S90" i="4"/>
  <c r="T90" i="4"/>
  <c r="U90" i="4"/>
  <c r="V90" i="4"/>
  <c r="W90" i="4"/>
  <c r="X90" i="4"/>
  <c r="Y90" i="4"/>
  <c r="Z90" i="4"/>
  <c r="AA90" i="4"/>
  <c r="AB90" i="4"/>
  <c r="AC90" i="4"/>
  <c r="AD90" i="4"/>
  <c r="AE90" i="4"/>
  <c r="AF90" i="4"/>
  <c r="AG90" i="4"/>
  <c r="AI90" i="4"/>
  <c r="AJ90" i="4"/>
  <c r="AK90" i="4"/>
  <c r="AL90" i="4"/>
  <c r="AM90" i="4"/>
  <c r="AN90" i="4"/>
  <c r="AO90" i="4"/>
  <c r="AP90" i="4"/>
  <c r="AQ90" i="4"/>
  <c r="AR90" i="4"/>
  <c r="AS90" i="4"/>
  <c r="Q102" i="4"/>
  <c r="R102" i="4"/>
  <c r="S102" i="4"/>
  <c r="T102" i="4"/>
  <c r="U102" i="4"/>
  <c r="V102" i="4"/>
  <c r="W102" i="4"/>
  <c r="X102" i="4"/>
  <c r="Y102" i="4"/>
  <c r="Z102" i="4"/>
  <c r="AA102" i="4"/>
  <c r="AB102" i="4"/>
  <c r="AC102" i="4"/>
  <c r="AD102" i="4"/>
  <c r="AE102" i="4"/>
  <c r="AF102" i="4"/>
  <c r="AG102" i="4"/>
  <c r="AI102" i="4"/>
  <c r="AJ102" i="4"/>
  <c r="AK102" i="4"/>
  <c r="AL102" i="4"/>
  <c r="AM102" i="4"/>
  <c r="AN102" i="4"/>
  <c r="AO102" i="4"/>
  <c r="AP102" i="4"/>
  <c r="AQ102" i="4"/>
  <c r="AR102" i="4"/>
  <c r="AS102" i="4"/>
  <c r="Q128" i="4"/>
  <c r="R128" i="4"/>
  <c r="S128" i="4"/>
  <c r="T128" i="4"/>
  <c r="U128" i="4"/>
  <c r="V128" i="4"/>
  <c r="W128" i="4"/>
  <c r="X128" i="4"/>
  <c r="Y128" i="4"/>
  <c r="Z128" i="4"/>
  <c r="AA128" i="4"/>
  <c r="AB128" i="4"/>
  <c r="AC128" i="4"/>
  <c r="AD128" i="4"/>
  <c r="AE128" i="4"/>
  <c r="AF128" i="4"/>
  <c r="AG128" i="4"/>
  <c r="AI128" i="4"/>
  <c r="AJ128" i="4"/>
  <c r="AK128" i="4"/>
  <c r="AL128" i="4"/>
  <c r="AM128" i="4"/>
  <c r="AN128" i="4"/>
  <c r="AO128" i="4"/>
  <c r="AP128" i="4"/>
  <c r="AQ128" i="4"/>
  <c r="AR128" i="4"/>
  <c r="AS128" i="4"/>
  <c r="Q160" i="4"/>
  <c r="R160" i="4"/>
  <c r="S160" i="4"/>
  <c r="T160" i="4"/>
  <c r="U160" i="4"/>
  <c r="V160" i="4"/>
  <c r="W160" i="4"/>
  <c r="X160" i="4"/>
  <c r="Y160" i="4"/>
  <c r="Z160" i="4"/>
  <c r="AA160" i="4"/>
  <c r="AB160" i="4"/>
  <c r="AC160" i="4"/>
  <c r="AD160" i="4"/>
  <c r="AE160" i="4"/>
  <c r="AF160" i="4"/>
  <c r="AG160" i="4"/>
  <c r="AI160" i="4"/>
  <c r="AJ160" i="4"/>
  <c r="AK160" i="4"/>
  <c r="AL160" i="4"/>
  <c r="AM160" i="4"/>
  <c r="AN160" i="4"/>
  <c r="AO160" i="4"/>
  <c r="AP160" i="4"/>
  <c r="AQ160" i="4"/>
  <c r="AR160" i="4"/>
  <c r="AS160" i="4"/>
  <c r="P160" i="4"/>
  <c r="P128" i="4"/>
  <c r="P102" i="4"/>
  <c r="P90" i="4"/>
  <c r="P75" i="4"/>
  <c r="P65" i="4"/>
  <c r="P47" i="4"/>
  <c r="P42" i="4"/>
  <c r="L45" i="11"/>
  <c r="M45" i="11"/>
  <c r="N45" i="11"/>
  <c r="O45" i="11"/>
  <c r="L51" i="11"/>
  <c r="M51" i="11"/>
  <c r="N51" i="11"/>
  <c r="O51" i="11"/>
  <c r="L54" i="11"/>
  <c r="M54" i="11"/>
  <c r="N54" i="11"/>
  <c r="O54" i="11"/>
  <c r="L57" i="11"/>
  <c r="M57" i="11"/>
  <c r="N57" i="11"/>
  <c r="O57" i="11"/>
  <c r="L58" i="11"/>
  <c r="M58" i="11"/>
  <c r="N58" i="11"/>
  <c r="O58" i="11"/>
  <c r="L61" i="11"/>
  <c r="M61" i="11"/>
  <c r="N61" i="11"/>
  <c r="O61" i="11"/>
  <c r="L62" i="11"/>
  <c r="M62" i="11"/>
  <c r="N62" i="11"/>
  <c r="O62" i="11"/>
  <c r="L64" i="11"/>
  <c r="M64" i="11"/>
  <c r="N64" i="11"/>
  <c r="O64" i="11"/>
  <c r="L66" i="11"/>
  <c r="M66" i="11"/>
  <c r="N66" i="11"/>
  <c r="O66" i="11"/>
  <c r="L67" i="11"/>
  <c r="M67" i="11"/>
  <c r="N67" i="11"/>
  <c r="O67" i="11"/>
  <c r="L71" i="11"/>
  <c r="M71" i="11"/>
  <c r="N71" i="11"/>
  <c r="O71" i="11"/>
  <c r="L73" i="11"/>
  <c r="M73" i="11"/>
  <c r="N73" i="11"/>
  <c r="O73" i="11"/>
  <c r="O80" i="11"/>
  <c r="O79" i="11"/>
  <c r="N80" i="11"/>
  <c r="N79" i="11"/>
  <c r="M80" i="11"/>
  <c r="M79" i="11"/>
  <c r="L38" i="11"/>
  <c r="L80" i="11" s="1"/>
  <c r="L37" i="11"/>
  <c r="L79" i="11" s="1"/>
  <c r="O75" i="11"/>
  <c r="N75" i="11"/>
  <c r="M75" i="11"/>
  <c r="L33" i="11"/>
  <c r="L75" i="11" s="1"/>
  <c r="O72" i="11"/>
  <c r="N72" i="11"/>
  <c r="M72" i="11"/>
  <c r="L30" i="11"/>
  <c r="L72" i="11" s="1"/>
  <c r="O70" i="11"/>
  <c r="N70" i="11"/>
  <c r="M70" i="11"/>
  <c r="L70" i="11"/>
  <c r="O69" i="11"/>
  <c r="N69" i="11"/>
  <c r="M69" i="11"/>
  <c r="L27" i="11"/>
  <c r="L69" i="11" s="1"/>
  <c r="O68" i="11"/>
  <c r="N68" i="11"/>
  <c r="M68" i="11"/>
  <c r="L26" i="11"/>
  <c r="L68" i="11" s="1"/>
  <c r="O65" i="11"/>
  <c r="N65" i="11"/>
  <c r="M65" i="11"/>
  <c r="L65" i="11"/>
  <c r="O63" i="11"/>
  <c r="N63" i="11"/>
  <c r="M63" i="11"/>
  <c r="L21" i="11"/>
  <c r="L63" i="11" s="1"/>
  <c r="O59" i="11"/>
  <c r="N59" i="11"/>
  <c r="M59" i="11"/>
  <c r="L17" i="11"/>
  <c r="L59" i="11" s="1"/>
  <c r="O56" i="11"/>
  <c r="N56" i="11"/>
  <c r="M56" i="11"/>
  <c r="L14" i="11"/>
  <c r="L56" i="11" s="1"/>
  <c r="O55" i="11"/>
  <c r="N55" i="11"/>
  <c r="M55" i="11"/>
  <c r="L13" i="11"/>
  <c r="L55" i="11" s="1"/>
  <c r="O78" i="11"/>
  <c r="N78" i="11"/>
  <c r="M78" i="11"/>
  <c r="L36" i="11"/>
  <c r="L78" i="11" s="1"/>
  <c r="O77" i="11"/>
  <c r="N77" i="11"/>
  <c r="M77" i="11"/>
  <c r="L35" i="11"/>
  <c r="L77" i="11" s="1"/>
  <c r="O76" i="11"/>
  <c r="N76" i="11"/>
  <c r="M76" i="11"/>
  <c r="L34" i="11"/>
  <c r="L76" i="11" s="1"/>
  <c r="O74" i="11"/>
  <c r="N74" i="11"/>
  <c r="M74" i="11"/>
  <c r="L74" i="11"/>
  <c r="O60" i="11"/>
  <c r="N60" i="11"/>
  <c r="M60" i="11"/>
  <c r="L18" i="11"/>
  <c r="L60" i="11" s="1"/>
  <c r="O48" i="11"/>
  <c r="N48" i="11"/>
  <c r="M48" i="11"/>
  <c r="L48" i="11"/>
  <c r="O47" i="11"/>
  <c r="N47" i="11"/>
  <c r="M47" i="11"/>
  <c r="L5" i="11"/>
  <c r="L47" i="11" s="1"/>
  <c r="O50" i="11"/>
  <c r="N50" i="11"/>
  <c r="M50" i="11"/>
  <c r="L8" i="11"/>
  <c r="L50" i="11" s="1"/>
  <c r="N46" i="11"/>
  <c r="O46" i="11"/>
  <c r="M46" i="11"/>
  <c r="L4" i="11"/>
  <c r="L46" i="11" s="1"/>
  <c r="O53" i="11"/>
  <c r="N53" i="11"/>
  <c r="M53" i="11"/>
  <c r="L11" i="11"/>
  <c r="L53" i="11" s="1"/>
  <c r="O52" i="11"/>
  <c r="N52" i="11"/>
  <c r="M52" i="11"/>
  <c r="L52" i="11"/>
  <c r="O49" i="11"/>
  <c r="N49" i="11"/>
  <c r="M49" i="11"/>
  <c r="L7" i="11"/>
  <c r="L49" i="11" s="1"/>
  <c r="AL107" i="4"/>
  <c r="Z107" i="4"/>
  <c r="T107" i="4"/>
  <c r="P107" i="4"/>
  <c r="T21" i="4"/>
  <c r="P136" i="4"/>
  <c r="P21" i="4"/>
  <c r="L135" i="4"/>
  <c r="AS107" i="4"/>
  <c r="K22" i="11"/>
  <c r="K64" i="11" s="1"/>
  <c r="AK107" i="4"/>
  <c r="I22" i="11"/>
  <c r="I64" i="11" s="1"/>
  <c r="AI107" i="4"/>
  <c r="H22" i="11"/>
  <c r="H64" i="11" s="1"/>
  <c r="AG107" i="4"/>
  <c r="G22" i="11"/>
  <c r="G64" i="11" s="1"/>
  <c r="AE107" i="4"/>
  <c r="F22" i="11"/>
  <c r="F64" i="11" s="1"/>
  <c r="AC107" i="4"/>
  <c r="AA107" i="4"/>
  <c r="Y107" i="4"/>
  <c r="D22" i="11"/>
  <c r="D64" i="11" s="1"/>
  <c r="W107" i="4"/>
  <c r="U107" i="4"/>
  <c r="L106" i="4"/>
  <c r="L105" i="4"/>
  <c r="L104" i="4"/>
  <c r="AS69" i="4"/>
  <c r="AR69" i="4"/>
  <c r="AQ69" i="4"/>
  <c r="AP69" i="4"/>
  <c r="AO69" i="4"/>
  <c r="AN69" i="4"/>
  <c r="K15" i="11" s="1"/>
  <c r="K57" i="11" s="1"/>
  <c r="AM69" i="4"/>
  <c r="AL69" i="4"/>
  <c r="AK69" i="4"/>
  <c r="AJ69" i="4"/>
  <c r="I15" i="11" s="1"/>
  <c r="I57" i="11" s="1"/>
  <c r="AI69" i="4"/>
  <c r="H15" i="11"/>
  <c r="H57" i="11" s="1"/>
  <c r="AG69" i="4"/>
  <c r="AF69" i="4"/>
  <c r="G15" i="11" s="1"/>
  <c r="G57" i="11" s="1"/>
  <c r="AE69" i="4"/>
  <c r="AD69" i="4"/>
  <c r="F15" i="11" s="1"/>
  <c r="F57" i="11" s="1"/>
  <c r="AC69" i="4"/>
  <c r="AB69" i="4"/>
  <c r="AA69" i="4"/>
  <c r="Z69" i="4"/>
  <c r="Y69" i="4"/>
  <c r="X69" i="4"/>
  <c r="D15" i="11" s="1"/>
  <c r="D57" i="11" s="1"/>
  <c r="W69" i="4"/>
  <c r="V69" i="4"/>
  <c r="U69" i="4"/>
  <c r="T69" i="4"/>
  <c r="S69" i="4"/>
  <c r="R69" i="4"/>
  <c r="Q69" i="4"/>
  <c r="P69" i="4"/>
  <c r="L68" i="4"/>
  <c r="L67" i="4"/>
  <c r="L64" i="4"/>
  <c r="L63" i="4"/>
  <c r="L62" i="4"/>
  <c r="L60" i="4"/>
  <c r="K5" i="11"/>
  <c r="K47" i="11" s="1"/>
  <c r="I5" i="11"/>
  <c r="I47" i="11" s="1"/>
  <c r="H5" i="11"/>
  <c r="H47" i="11" s="1"/>
  <c r="G5" i="11"/>
  <c r="G47" i="11" s="1"/>
  <c r="F5" i="11"/>
  <c r="F47" i="11" s="1"/>
  <c r="D5" i="11"/>
  <c r="D47" i="11" s="1"/>
  <c r="L20" i="4"/>
  <c r="L19" i="4"/>
  <c r="L18" i="4"/>
  <c r="AS10" i="4"/>
  <c r="AR10" i="4"/>
  <c r="AQ10" i="4"/>
  <c r="AP10" i="4"/>
  <c r="AO10" i="4"/>
  <c r="AN10" i="4"/>
  <c r="K3" i="11" s="1"/>
  <c r="K45" i="11" s="1"/>
  <c r="AM10" i="4"/>
  <c r="AL10" i="4"/>
  <c r="AK10" i="4"/>
  <c r="AJ10" i="4"/>
  <c r="I3" i="11" s="1"/>
  <c r="I45" i="11" s="1"/>
  <c r="AI10" i="4"/>
  <c r="H3" i="11"/>
  <c r="H45" i="11" s="1"/>
  <c r="AG10" i="4"/>
  <c r="AF10" i="4"/>
  <c r="G3" i="11" s="1"/>
  <c r="G45" i="11" s="1"/>
  <c r="AE10" i="4"/>
  <c r="AD10" i="4"/>
  <c r="F3" i="11" s="1"/>
  <c r="F45" i="11" s="1"/>
  <c r="AC10" i="4"/>
  <c r="AB10" i="4"/>
  <c r="AA10" i="4"/>
  <c r="Z10" i="4"/>
  <c r="Y10" i="4"/>
  <c r="X10" i="4"/>
  <c r="D3" i="11" s="1"/>
  <c r="D45" i="11" s="1"/>
  <c r="W10" i="4"/>
  <c r="V10" i="4"/>
  <c r="U10" i="4"/>
  <c r="T10" i="4"/>
  <c r="S10" i="4"/>
  <c r="R10" i="4"/>
  <c r="Q10" i="4"/>
  <c r="P10" i="4"/>
  <c r="L9" i="4"/>
  <c r="U79" i="11" l="1"/>
  <c r="U76" i="11"/>
  <c r="U77" i="11"/>
  <c r="U78" i="11"/>
  <c r="U80" i="11"/>
  <c r="J22" i="11"/>
  <c r="J64" i="11" s="1"/>
  <c r="J15" i="11"/>
  <c r="J57" i="11" s="1"/>
  <c r="J14" i="11"/>
  <c r="J56" i="11" s="1"/>
  <c r="J5" i="11"/>
  <c r="J47" i="11" s="1"/>
  <c r="J3" i="11"/>
  <c r="J45" i="11" s="1"/>
  <c r="E22" i="11"/>
  <c r="E64" i="11" s="1"/>
  <c r="E15" i="11"/>
  <c r="E57" i="11" s="1"/>
  <c r="E14" i="11"/>
  <c r="E56" i="11" s="1"/>
  <c r="E3" i="11"/>
  <c r="E45" i="11" s="1"/>
  <c r="E5" i="11"/>
  <c r="E47" i="11" s="1"/>
  <c r="C14" i="11"/>
  <c r="C56" i="11" s="1"/>
  <c r="C15" i="11"/>
  <c r="C57" i="11" s="1"/>
  <c r="C22" i="11"/>
  <c r="C64" i="11" s="1"/>
  <c r="C5" i="11"/>
  <c r="C47" i="11" s="1"/>
  <c r="C3" i="11"/>
  <c r="C45" i="11" s="1"/>
  <c r="B3" i="11"/>
  <c r="B45" i="11" s="1"/>
  <c r="B5" i="11"/>
  <c r="B47" i="11" s="1"/>
  <c r="B22" i="11"/>
  <c r="B64" i="11" s="1"/>
  <c r="B15" i="11"/>
  <c r="B57" i="11" s="1"/>
  <c r="B14" i="11"/>
  <c r="B56" i="11" s="1"/>
  <c r="AL177" i="4"/>
  <c r="AL173" i="4"/>
  <c r="AL170" i="4"/>
  <c r="AL165" i="4"/>
  <c r="AL153" i="4"/>
  <c r="AL149" i="4"/>
  <c r="AL142" i="4"/>
  <c r="AL139" i="4"/>
  <c r="AL133" i="4"/>
  <c r="AL119" i="4"/>
  <c r="AL116" i="4"/>
  <c r="AL113" i="4"/>
  <c r="AL93" i="4"/>
  <c r="AL58" i="4"/>
  <c r="AL54" i="4"/>
  <c r="AL51" i="4"/>
  <c r="AL42" i="4"/>
  <c r="AL39" i="4"/>
  <c r="AL29" i="4"/>
  <c r="AL16" i="4"/>
  <c r="AL7" i="4"/>
  <c r="Z177" i="4"/>
  <c r="Z173" i="4"/>
  <c r="Z170" i="4"/>
  <c r="Z165" i="4"/>
  <c r="Z153" i="4"/>
  <c r="Z149" i="4"/>
  <c r="Z142" i="4"/>
  <c r="Z139" i="4"/>
  <c r="Z133" i="4"/>
  <c r="Z119" i="4"/>
  <c r="Z116" i="4"/>
  <c r="Z113" i="4"/>
  <c r="Z93" i="4"/>
  <c r="Z58" i="4"/>
  <c r="Z54" i="4"/>
  <c r="Z51" i="4"/>
  <c r="Z42" i="4"/>
  <c r="Z39" i="4"/>
  <c r="Z29" i="4"/>
  <c r="Z16" i="4"/>
  <c r="Z7" i="4"/>
  <c r="T177" i="4"/>
  <c r="T173" i="4"/>
  <c r="T170" i="4"/>
  <c r="T165" i="4"/>
  <c r="T153" i="4"/>
  <c r="T149" i="4"/>
  <c r="T142" i="4"/>
  <c r="T139" i="4"/>
  <c r="T133" i="4"/>
  <c r="T119" i="4"/>
  <c r="T116" i="4"/>
  <c r="T113" i="4"/>
  <c r="T93" i="4"/>
  <c r="T58" i="4"/>
  <c r="T54" i="4"/>
  <c r="T51" i="4"/>
  <c r="T42" i="4"/>
  <c r="T39" i="4"/>
  <c r="T29" i="4"/>
  <c r="T16" i="4"/>
  <c r="T7" i="4"/>
  <c r="D26" i="11"/>
  <c r="D68" i="11" s="1"/>
  <c r="G26" i="11"/>
  <c r="G68" i="11" s="1"/>
  <c r="F26" i="11"/>
  <c r="F68" i="11" s="1"/>
  <c r="H26" i="11" l="1"/>
  <c r="H68" i="11" s="1"/>
  <c r="E26" i="11"/>
  <c r="E68" i="11" s="1"/>
  <c r="C26" i="11"/>
  <c r="C68" i="11" s="1"/>
  <c r="B26" i="11"/>
  <c r="B68" i="11" s="1"/>
  <c r="L167" i="4"/>
  <c r="L156" i="4"/>
  <c r="L155" i="4"/>
  <c r="L147" i="4"/>
  <c r="L127" i="4"/>
  <c r="L125" i="4"/>
  <c r="L122" i="4"/>
  <c r="L115" i="4"/>
  <c r="L99" i="4"/>
  <c r="L86" i="4"/>
  <c r="L83" i="4"/>
  <c r="L82" i="4"/>
  <c r="L81" i="4"/>
  <c r="L80" i="4"/>
  <c r="L79" i="4"/>
  <c r="L78" i="4"/>
  <c r="L74" i="4"/>
  <c r="L73" i="4"/>
  <c r="L72" i="4"/>
  <c r="L71" i="4"/>
  <c r="L44" i="4"/>
  <c r="L41" i="4"/>
  <c r="L15" i="4"/>
  <c r="L14" i="4"/>
  <c r="L13" i="4"/>
  <c r="L5" i="4"/>
  <c r="Z48" i="10" l="1"/>
  <c r="O48" i="10"/>
  <c r="I16" i="11" l="1"/>
  <c r="I58" i="11" s="1"/>
  <c r="H16" i="11"/>
  <c r="H58" i="11" s="1"/>
  <c r="G16" i="11"/>
  <c r="G58" i="11" s="1"/>
  <c r="F16" i="11"/>
  <c r="F58" i="11" s="1"/>
  <c r="E16" i="11"/>
  <c r="E58" i="11" s="1"/>
  <c r="D16" i="11"/>
  <c r="D58" i="11" s="1"/>
  <c r="C16" i="11"/>
  <c r="C58" i="11" s="1"/>
  <c r="AS42" i="4"/>
  <c r="AR42" i="4"/>
  <c r="AQ42" i="4"/>
  <c r="AP42" i="4"/>
  <c r="AO42" i="4"/>
  <c r="AN42" i="4"/>
  <c r="AM42" i="4"/>
  <c r="AK42" i="4"/>
  <c r="AJ42" i="4"/>
  <c r="I9" i="11" s="1"/>
  <c r="I51" i="11" s="1"/>
  <c r="AI42" i="4"/>
  <c r="H9" i="11"/>
  <c r="H51" i="11" s="1"/>
  <c r="AG42" i="4"/>
  <c r="AF42" i="4"/>
  <c r="G9" i="11" s="1"/>
  <c r="G51" i="11" s="1"/>
  <c r="AE42" i="4"/>
  <c r="AD42" i="4"/>
  <c r="F9" i="11" s="1"/>
  <c r="F51" i="11" s="1"/>
  <c r="AC42" i="4"/>
  <c r="AB42" i="4"/>
  <c r="E9" i="11" s="1"/>
  <c r="E51" i="11" s="1"/>
  <c r="AA42" i="4"/>
  <c r="Y42" i="4"/>
  <c r="X42" i="4"/>
  <c r="D9" i="11" s="1"/>
  <c r="D51" i="11" s="1"/>
  <c r="W42" i="4"/>
  <c r="V42" i="4"/>
  <c r="C9" i="11" s="1"/>
  <c r="C51" i="11" s="1"/>
  <c r="U42" i="4"/>
  <c r="S42" i="4"/>
  <c r="R42" i="4"/>
  <c r="Q42" i="4"/>
  <c r="K16" i="11" l="1"/>
  <c r="K58" i="11" s="1"/>
  <c r="K9" i="11"/>
  <c r="K51" i="11" s="1"/>
  <c r="J16" i="11"/>
  <c r="J58" i="11" s="1"/>
  <c r="J9" i="11"/>
  <c r="J51" i="11" s="1"/>
  <c r="B16" i="11"/>
  <c r="B58" i="11" s="1"/>
  <c r="B9" i="11"/>
  <c r="B51" i="11" s="1"/>
  <c r="AS133" i="4"/>
  <c r="AR133" i="4"/>
  <c r="AQ133" i="4"/>
  <c r="AP133" i="4"/>
  <c r="AO133" i="4"/>
  <c r="AN133" i="4"/>
  <c r="AM133" i="4"/>
  <c r="AK133" i="4"/>
  <c r="AJ133" i="4"/>
  <c r="I28" i="11" s="1"/>
  <c r="I70" i="11" s="1"/>
  <c r="AI133" i="4"/>
  <c r="AG133" i="4"/>
  <c r="AF133" i="4"/>
  <c r="G28" i="11" s="1"/>
  <c r="G70" i="11" s="1"/>
  <c r="AE133" i="4"/>
  <c r="AD133" i="4"/>
  <c r="F28" i="11" s="1"/>
  <c r="F70" i="11" s="1"/>
  <c r="AC133" i="4"/>
  <c r="AB133" i="4"/>
  <c r="E28" i="11" s="1"/>
  <c r="E70" i="11" s="1"/>
  <c r="AA133" i="4"/>
  <c r="Y133" i="4"/>
  <c r="X133" i="4"/>
  <c r="D28" i="11" s="1"/>
  <c r="D70" i="11" s="1"/>
  <c r="W133" i="4"/>
  <c r="V133" i="4"/>
  <c r="C28" i="11" s="1"/>
  <c r="C70" i="11" s="1"/>
  <c r="U133" i="4"/>
  <c r="S133" i="4"/>
  <c r="R133" i="4"/>
  <c r="Q133" i="4"/>
  <c r="P133" i="4"/>
  <c r="L132" i="4"/>
  <c r="L131" i="4"/>
  <c r="L130" i="4"/>
  <c r="I27" i="11"/>
  <c r="I69" i="11" s="1"/>
  <c r="G27" i="11"/>
  <c r="G69" i="11" s="1"/>
  <c r="D27" i="11"/>
  <c r="D69" i="11" s="1"/>
  <c r="L126" i="4"/>
  <c r="AS119" i="4"/>
  <c r="AR119" i="4"/>
  <c r="AQ119" i="4"/>
  <c r="AP119" i="4"/>
  <c r="AO119" i="4"/>
  <c r="AN119" i="4"/>
  <c r="AM119" i="4"/>
  <c r="AK119" i="4"/>
  <c r="AJ119" i="4"/>
  <c r="I25" i="11" s="1"/>
  <c r="I67" i="11" s="1"/>
  <c r="AI119" i="4"/>
  <c r="H25" i="11"/>
  <c r="H67" i="11" s="1"/>
  <c r="AG119" i="4"/>
  <c r="AF119" i="4"/>
  <c r="G25" i="11" s="1"/>
  <c r="G67" i="11" s="1"/>
  <c r="AE119" i="4"/>
  <c r="AD119" i="4"/>
  <c r="F25" i="11" s="1"/>
  <c r="F67" i="11" s="1"/>
  <c r="AC119" i="4"/>
  <c r="AB119" i="4"/>
  <c r="E25" i="11" s="1"/>
  <c r="E67" i="11" s="1"/>
  <c r="AA119" i="4"/>
  <c r="Y119" i="4"/>
  <c r="X119" i="4"/>
  <c r="D25" i="11" s="1"/>
  <c r="D67" i="11" s="1"/>
  <c r="W119" i="4"/>
  <c r="V119" i="4"/>
  <c r="C25" i="11" s="1"/>
  <c r="C67" i="11" s="1"/>
  <c r="U119" i="4"/>
  <c r="S119" i="4"/>
  <c r="R119" i="4"/>
  <c r="Q119" i="4"/>
  <c r="P119" i="4"/>
  <c r="L118" i="4"/>
  <c r="AS116" i="4"/>
  <c r="AR116" i="4"/>
  <c r="AQ116" i="4"/>
  <c r="AP116" i="4"/>
  <c r="AO116" i="4"/>
  <c r="AN116" i="4"/>
  <c r="AM116" i="4"/>
  <c r="AK116" i="4"/>
  <c r="AJ116" i="4"/>
  <c r="I24" i="11" s="1"/>
  <c r="I66" i="11" s="1"/>
  <c r="AI116" i="4"/>
  <c r="H24" i="11"/>
  <c r="H66" i="11" s="1"/>
  <c r="AG116" i="4"/>
  <c r="AF116" i="4"/>
  <c r="G24" i="11" s="1"/>
  <c r="G66" i="11" s="1"/>
  <c r="AE116" i="4"/>
  <c r="AD116" i="4"/>
  <c r="F24" i="11" s="1"/>
  <c r="F66" i="11" s="1"/>
  <c r="AC116" i="4"/>
  <c r="AB116" i="4"/>
  <c r="E24" i="11" s="1"/>
  <c r="E66" i="11" s="1"/>
  <c r="AA116" i="4"/>
  <c r="Y116" i="4"/>
  <c r="X116" i="4"/>
  <c r="D24" i="11" s="1"/>
  <c r="D66" i="11" s="1"/>
  <c r="W116" i="4"/>
  <c r="V116" i="4"/>
  <c r="C24" i="11" s="1"/>
  <c r="C66" i="11" s="1"/>
  <c r="U116" i="4"/>
  <c r="S116" i="4"/>
  <c r="R116" i="4"/>
  <c r="Q116" i="4"/>
  <c r="P116" i="4"/>
  <c r="AS113" i="4"/>
  <c r="AR113" i="4"/>
  <c r="AQ113" i="4"/>
  <c r="AP113" i="4"/>
  <c r="AO113" i="4"/>
  <c r="AN113" i="4"/>
  <c r="AM113" i="4"/>
  <c r="AK113" i="4"/>
  <c r="AJ113" i="4"/>
  <c r="I23" i="11" s="1"/>
  <c r="I65" i="11" s="1"/>
  <c r="AI113" i="4"/>
  <c r="H23" i="11"/>
  <c r="H65" i="11" s="1"/>
  <c r="AG113" i="4"/>
  <c r="AF113" i="4"/>
  <c r="G23" i="11" s="1"/>
  <c r="G65" i="11" s="1"/>
  <c r="AE113" i="4"/>
  <c r="AD113" i="4"/>
  <c r="F23" i="11" s="1"/>
  <c r="F65" i="11" s="1"/>
  <c r="AC113" i="4"/>
  <c r="AB113" i="4"/>
  <c r="E23" i="11" s="1"/>
  <c r="E65" i="11" s="1"/>
  <c r="AA113" i="4"/>
  <c r="Y113" i="4"/>
  <c r="X113" i="4"/>
  <c r="D23" i="11" s="1"/>
  <c r="D65" i="11" s="1"/>
  <c r="W113" i="4"/>
  <c r="V113" i="4"/>
  <c r="C23" i="11" s="1"/>
  <c r="C65" i="11" s="1"/>
  <c r="U113" i="4"/>
  <c r="S113" i="4"/>
  <c r="R113" i="4"/>
  <c r="Q113" i="4"/>
  <c r="P113" i="4"/>
  <c r="L112" i="4"/>
  <c r="L111" i="4"/>
  <c r="L110" i="4"/>
  <c r="L109" i="4"/>
  <c r="AG177" i="4"/>
  <c r="AF177" i="4"/>
  <c r="G38" i="11" s="1"/>
  <c r="G80" i="11" s="1"/>
  <c r="AG173" i="4"/>
  <c r="AF173" i="4"/>
  <c r="G37" i="11" s="1"/>
  <c r="G79" i="11" s="1"/>
  <c r="AG170" i="4"/>
  <c r="AF170" i="4"/>
  <c r="AG165" i="4"/>
  <c r="AF165" i="4"/>
  <c r="G35" i="11" s="1"/>
  <c r="G77" i="11" s="1"/>
  <c r="G34" i="11"/>
  <c r="G76" i="11" s="1"/>
  <c r="AG153" i="4"/>
  <c r="AF153" i="4"/>
  <c r="G33" i="11" s="1"/>
  <c r="G75" i="11" s="1"/>
  <c r="AG149" i="4"/>
  <c r="AF149" i="4"/>
  <c r="G32" i="11" s="1"/>
  <c r="G74" i="11" s="1"/>
  <c r="AG142" i="4"/>
  <c r="AF142" i="4"/>
  <c r="G31" i="11" s="1"/>
  <c r="G73" i="11" s="1"/>
  <c r="AG139" i="4"/>
  <c r="AF139" i="4"/>
  <c r="G30" i="11" s="1"/>
  <c r="G72" i="11" s="1"/>
  <c r="G20" i="11"/>
  <c r="G62" i="11" s="1"/>
  <c r="AG93" i="4"/>
  <c r="AF93" i="4"/>
  <c r="G19" i="11" s="1"/>
  <c r="G61" i="11" s="1"/>
  <c r="G18" i="11"/>
  <c r="G60" i="11" s="1"/>
  <c r="G17" i="11"/>
  <c r="G59" i="11" s="1"/>
  <c r="AG58" i="4"/>
  <c r="AF58" i="4"/>
  <c r="G13" i="11" s="1"/>
  <c r="G55" i="11" s="1"/>
  <c r="AG54" i="4"/>
  <c r="AF54" i="4"/>
  <c r="G12" i="11" s="1"/>
  <c r="G54" i="11" s="1"/>
  <c r="AG51" i="4"/>
  <c r="AF51" i="4"/>
  <c r="G11" i="11" s="1"/>
  <c r="G53" i="11" s="1"/>
  <c r="G10" i="11"/>
  <c r="G52" i="11" s="1"/>
  <c r="AG39" i="4"/>
  <c r="AF39" i="4"/>
  <c r="AG34" i="4"/>
  <c r="G7" i="11"/>
  <c r="G49" i="11" s="1"/>
  <c r="AG29" i="4"/>
  <c r="AF29" i="4"/>
  <c r="G6" i="11" s="1"/>
  <c r="G48" i="11" s="1"/>
  <c r="AG16" i="4"/>
  <c r="AF16" i="4"/>
  <c r="G4" i="11" s="1"/>
  <c r="G46" i="11" s="1"/>
  <c r="AG7" i="4"/>
  <c r="AF7" i="4"/>
  <c r="AS170" i="4"/>
  <c r="AR170" i="4"/>
  <c r="AQ170" i="4"/>
  <c r="AP170" i="4"/>
  <c r="AO170" i="4"/>
  <c r="AN170" i="4"/>
  <c r="AM170" i="4"/>
  <c r="AK170" i="4"/>
  <c r="AJ170" i="4"/>
  <c r="AI170" i="4"/>
  <c r="AE170" i="4"/>
  <c r="AD170" i="4"/>
  <c r="AC170" i="4"/>
  <c r="AB170" i="4"/>
  <c r="AA170" i="4"/>
  <c r="Y170" i="4"/>
  <c r="X170" i="4"/>
  <c r="D36" i="11" s="1"/>
  <c r="D78" i="11" s="1"/>
  <c r="W170" i="4"/>
  <c r="V170" i="4"/>
  <c r="C36" i="11" s="1"/>
  <c r="C78" i="11" s="1"/>
  <c r="U170" i="4"/>
  <c r="S170" i="4"/>
  <c r="R170" i="4"/>
  <c r="Q170" i="4"/>
  <c r="P170" i="4"/>
  <c r="AS165" i="4"/>
  <c r="AR165" i="4"/>
  <c r="AQ165" i="4"/>
  <c r="AP165" i="4"/>
  <c r="AO165" i="4"/>
  <c r="AN165" i="4"/>
  <c r="AM165" i="4"/>
  <c r="AK165" i="4"/>
  <c r="AJ165" i="4"/>
  <c r="I35" i="11" s="1"/>
  <c r="I77" i="11" s="1"/>
  <c r="AI165" i="4"/>
  <c r="AE165" i="4"/>
  <c r="AD165" i="4"/>
  <c r="F35" i="11" s="1"/>
  <c r="F77" i="11" s="1"/>
  <c r="AC165" i="4"/>
  <c r="AB165" i="4"/>
  <c r="E35" i="11" s="1"/>
  <c r="E77" i="11" s="1"/>
  <c r="AA165" i="4"/>
  <c r="Y165" i="4"/>
  <c r="X165" i="4"/>
  <c r="D35" i="11" s="1"/>
  <c r="D77" i="11" s="1"/>
  <c r="W165" i="4"/>
  <c r="V165" i="4"/>
  <c r="C35" i="11" s="1"/>
  <c r="C77" i="11" s="1"/>
  <c r="U165" i="4"/>
  <c r="S165" i="4"/>
  <c r="R165" i="4"/>
  <c r="Q165" i="4"/>
  <c r="P165" i="4"/>
  <c r="I34" i="11"/>
  <c r="I76" i="11" s="1"/>
  <c r="F34" i="11"/>
  <c r="F76" i="11" s="1"/>
  <c r="E34" i="11"/>
  <c r="E76" i="11" s="1"/>
  <c r="D34" i="11"/>
  <c r="D76" i="11" s="1"/>
  <c r="C34" i="11"/>
  <c r="C76" i="11" s="1"/>
  <c r="AS173" i="4"/>
  <c r="AR173" i="4"/>
  <c r="AQ173" i="4"/>
  <c r="AP173" i="4"/>
  <c r="AO173" i="4"/>
  <c r="AN173" i="4"/>
  <c r="AM173" i="4"/>
  <c r="AK173" i="4"/>
  <c r="AJ173" i="4"/>
  <c r="I37" i="11" s="1"/>
  <c r="I79" i="11" s="1"/>
  <c r="AI173" i="4"/>
  <c r="AE173" i="4"/>
  <c r="AD173" i="4"/>
  <c r="F37" i="11" s="1"/>
  <c r="F79" i="11" s="1"/>
  <c r="AC173" i="4"/>
  <c r="AB173" i="4"/>
  <c r="E37" i="11" s="1"/>
  <c r="E79" i="11" s="1"/>
  <c r="AA173" i="4"/>
  <c r="Y173" i="4"/>
  <c r="X173" i="4"/>
  <c r="D37" i="11" s="1"/>
  <c r="D79" i="11" s="1"/>
  <c r="W173" i="4"/>
  <c r="V173" i="4"/>
  <c r="C37" i="11" s="1"/>
  <c r="C79" i="11" s="1"/>
  <c r="U173" i="4"/>
  <c r="S173" i="4"/>
  <c r="R173" i="4"/>
  <c r="Q173" i="4"/>
  <c r="P173" i="4"/>
  <c r="AS177" i="4"/>
  <c r="AR177" i="4"/>
  <c r="AQ177" i="4"/>
  <c r="AP177" i="4"/>
  <c r="AO177" i="4"/>
  <c r="AN177" i="4"/>
  <c r="AM177" i="4"/>
  <c r="AK177" i="4"/>
  <c r="AJ177" i="4"/>
  <c r="I38" i="11" s="1"/>
  <c r="I80" i="11" s="1"/>
  <c r="AI177" i="4"/>
  <c r="AE177" i="4"/>
  <c r="AD177" i="4"/>
  <c r="F38" i="11" s="1"/>
  <c r="F80" i="11" s="1"/>
  <c r="AC177" i="4"/>
  <c r="AB177" i="4"/>
  <c r="E38" i="11" s="1"/>
  <c r="E80" i="11" s="1"/>
  <c r="AA177" i="4"/>
  <c r="Y177" i="4"/>
  <c r="X177" i="4"/>
  <c r="D38" i="11" s="1"/>
  <c r="D80" i="11" s="1"/>
  <c r="W177" i="4"/>
  <c r="V177" i="4"/>
  <c r="C38" i="11" s="1"/>
  <c r="C80" i="11" s="1"/>
  <c r="U177" i="4"/>
  <c r="S177" i="4"/>
  <c r="R177" i="4"/>
  <c r="Q177" i="4"/>
  <c r="P177" i="4"/>
  <c r="AS153" i="4"/>
  <c r="AR153" i="4"/>
  <c r="AQ153" i="4"/>
  <c r="AP153" i="4"/>
  <c r="AO153" i="4"/>
  <c r="AN153" i="4"/>
  <c r="AM153" i="4"/>
  <c r="AK153" i="4"/>
  <c r="AJ153" i="4"/>
  <c r="I33" i="11" s="1"/>
  <c r="I75" i="11" s="1"/>
  <c r="AI153" i="4"/>
  <c r="AE153" i="4"/>
  <c r="AD153" i="4"/>
  <c r="F33" i="11" s="1"/>
  <c r="F75" i="11" s="1"/>
  <c r="AC153" i="4"/>
  <c r="AB153" i="4"/>
  <c r="E33" i="11" s="1"/>
  <c r="E75" i="11" s="1"/>
  <c r="AA153" i="4"/>
  <c r="Y153" i="4"/>
  <c r="X153" i="4"/>
  <c r="D33" i="11" s="1"/>
  <c r="D75" i="11" s="1"/>
  <c r="W153" i="4"/>
  <c r="V153" i="4"/>
  <c r="C33" i="11" s="1"/>
  <c r="C75" i="11" s="1"/>
  <c r="U153" i="4"/>
  <c r="S153" i="4"/>
  <c r="R153" i="4"/>
  <c r="Q153" i="4"/>
  <c r="P153" i="4"/>
  <c r="Q149" i="4"/>
  <c r="R149" i="4"/>
  <c r="S149" i="4"/>
  <c r="U149" i="4"/>
  <c r="V149" i="4"/>
  <c r="C32" i="11" s="1"/>
  <c r="C74" i="11" s="1"/>
  <c r="W149" i="4"/>
  <c r="X149" i="4"/>
  <c r="D32" i="11" s="1"/>
  <c r="D74" i="11" s="1"/>
  <c r="Y149" i="4"/>
  <c r="AA149" i="4"/>
  <c r="AB149" i="4"/>
  <c r="E32" i="11" s="1"/>
  <c r="E74" i="11" s="1"/>
  <c r="AC149" i="4"/>
  <c r="AD149" i="4"/>
  <c r="F32" i="11" s="1"/>
  <c r="F74" i="11" s="1"/>
  <c r="AE149" i="4"/>
  <c r="AI149" i="4"/>
  <c r="AJ149" i="4"/>
  <c r="I32" i="11" s="1"/>
  <c r="I74" i="11" s="1"/>
  <c r="AK149" i="4"/>
  <c r="AM149" i="4"/>
  <c r="AN149" i="4"/>
  <c r="AO149" i="4"/>
  <c r="AP149" i="4"/>
  <c r="AQ149" i="4"/>
  <c r="AR149" i="4"/>
  <c r="AS149" i="4"/>
  <c r="P149" i="4"/>
  <c r="AS142" i="4"/>
  <c r="AR142" i="4"/>
  <c r="AQ142" i="4"/>
  <c r="AP142" i="4"/>
  <c r="AO142" i="4"/>
  <c r="AN142" i="4"/>
  <c r="AM142" i="4"/>
  <c r="AK142" i="4"/>
  <c r="AJ142" i="4"/>
  <c r="I31" i="11" s="1"/>
  <c r="I73" i="11" s="1"/>
  <c r="AI142" i="4"/>
  <c r="AE142" i="4"/>
  <c r="AD142" i="4"/>
  <c r="F31" i="11" s="1"/>
  <c r="F73" i="11" s="1"/>
  <c r="AC142" i="4"/>
  <c r="AB142" i="4"/>
  <c r="E31" i="11" s="1"/>
  <c r="E73" i="11" s="1"/>
  <c r="AA142" i="4"/>
  <c r="Y142" i="4"/>
  <c r="X142" i="4"/>
  <c r="D31" i="11" s="1"/>
  <c r="D73" i="11" s="1"/>
  <c r="W142" i="4"/>
  <c r="V142" i="4"/>
  <c r="C31" i="11" s="1"/>
  <c r="C73" i="11" s="1"/>
  <c r="U142" i="4"/>
  <c r="S142" i="4"/>
  <c r="R142" i="4"/>
  <c r="Q142" i="4"/>
  <c r="P142" i="4"/>
  <c r="AS139" i="4"/>
  <c r="AR139" i="4"/>
  <c r="AQ139" i="4"/>
  <c r="AP139" i="4"/>
  <c r="AO139" i="4"/>
  <c r="AN139" i="4"/>
  <c r="AM139" i="4"/>
  <c r="AK139" i="4"/>
  <c r="AJ139" i="4"/>
  <c r="AI139" i="4"/>
  <c r="AE139" i="4"/>
  <c r="AD139" i="4"/>
  <c r="F30" i="11" s="1"/>
  <c r="F72" i="11" s="1"/>
  <c r="AC139" i="4"/>
  <c r="AB139" i="4"/>
  <c r="E30" i="11" s="1"/>
  <c r="E72" i="11" s="1"/>
  <c r="AA139" i="4"/>
  <c r="Y139" i="4"/>
  <c r="X139" i="4"/>
  <c r="D30" i="11" s="1"/>
  <c r="D72" i="11" s="1"/>
  <c r="W139" i="4"/>
  <c r="V139" i="4"/>
  <c r="C30" i="11" s="1"/>
  <c r="C72" i="11" s="1"/>
  <c r="U139" i="4"/>
  <c r="S139" i="4"/>
  <c r="R139" i="4"/>
  <c r="Q139" i="4"/>
  <c r="P139" i="4"/>
  <c r="I21" i="11"/>
  <c r="I63" i="11" s="1"/>
  <c r="H21" i="11"/>
  <c r="H63" i="11" s="1"/>
  <c r="D21" i="11"/>
  <c r="D63" i="11" s="1"/>
  <c r="C21" i="11"/>
  <c r="C63" i="11" s="1"/>
  <c r="L101" i="4"/>
  <c r="L100" i="4"/>
  <c r="I20" i="11"/>
  <c r="I62" i="11" s="1"/>
  <c r="H20" i="11"/>
  <c r="H62" i="11" s="1"/>
  <c r="F20" i="11"/>
  <c r="F62" i="11" s="1"/>
  <c r="E20" i="11"/>
  <c r="E62" i="11" s="1"/>
  <c r="D20" i="11"/>
  <c r="D62" i="11" s="1"/>
  <c r="C20" i="11"/>
  <c r="C62" i="11" s="1"/>
  <c r="AS93" i="4"/>
  <c r="AR93" i="4"/>
  <c r="AQ93" i="4"/>
  <c r="AP93" i="4"/>
  <c r="AO93" i="4"/>
  <c r="AN93" i="4"/>
  <c r="AM93" i="4"/>
  <c r="AK93" i="4"/>
  <c r="AJ93" i="4"/>
  <c r="I19" i="11" s="1"/>
  <c r="I61" i="11" s="1"/>
  <c r="AI93" i="4"/>
  <c r="AE93" i="4"/>
  <c r="AD93" i="4"/>
  <c r="F19" i="11" s="1"/>
  <c r="F61" i="11" s="1"/>
  <c r="AC93" i="4"/>
  <c r="AB93" i="4"/>
  <c r="E19" i="11" s="1"/>
  <c r="E61" i="11" s="1"/>
  <c r="AA93" i="4"/>
  <c r="Y93" i="4"/>
  <c r="X93" i="4"/>
  <c r="D19" i="11" s="1"/>
  <c r="D61" i="11" s="1"/>
  <c r="W93" i="4"/>
  <c r="V93" i="4"/>
  <c r="C19" i="11" s="1"/>
  <c r="C61" i="11" s="1"/>
  <c r="U93" i="4"/>
  <c r="S93" i="4"/>
  <c r="R93" i="4"/>
  <c r="Q93" i="4"/>
  <c r="P93" i="4"/>
  <c r="I18" i="11"/>
  <c r="I60" i="11" s="1"/>
  <c r="F18" i="11"/>
  <c r="F60" i="11" s="1"/>
  <c r="E18" i="11"/>
  <c r="E60" i="11" s="1"/>
  <c r="D18" i="11"/>
  <c r="D60" i="11" s="1"/>
  <c r="C18" i="11"/>
  <c r="C60" i="11" s="1"/>
  <c r="I17" i="11"/>
  <c r="I59" i="11" s="1"/>
  <c r="F17" i="11"/>
  <c r="F59" i="11" s="1"/>
  <c r="E17" i="11"/>
  <c r="E59" i="11" s="1"/>
  <c r="D17" i="11"/>
  <c r="D59" i="11" s="1"/>
  <c r="C17" i="11"/>
  <c r="C59" i="11" s="1"/>
  <c r="Q54" i="4"/>
  <c r="R54" i="4"/>
  <c r="S54" i="4"/>
  <c r="U54" i="4"/>
  <c r="V54" i="4"/>
  <c r="C12" i="11" s="1"/>
  <c r="C54" i="11" s="1"/>
  <c r="W54" i="4"/>
  <c r="X54" i="4"/>
  <c r="D12" i="11" s="1"/>
  <c r="D54" i="11" s="1"/>
  <c r="Y54" i="4"/>
  <c r="AA54" i="4"/>
  <c r="AB54" i="4"/>
  <c r="E12" i="11" s="1"/>
  <c r="E54" i="11" s="1"/>
  <c r="AC54" i="4"/>
  <c r="AD54" i="4"/>
  <c r="F12" i="11" s="1"/>
  <c r="F54" i="11" s="1"/>
  <c r="AE54" i="4"/>
  <c r="AI54" i="4"/>
  <c r="AJ54" i="4"/>
  <c r="I12" i="11" s="1"/>
  <c r="I54" i="11" s="1"/>
  <c r="AK54" i="4"/>
  <c r="AM54" i="4"/>
  <c r="AN54" i="4"/>
  <c r="AO54" i="4"/>
  <c r="AP54" i="4"/>
  <c r="AQ54" i="4"/>
  <c r="AR54" i="4"/>
  <c r="AS54" i="4"/>
  <c r="P54" i="4"/>
  <c r="AS58" i="4"/>
  <c r="AR58" i="4"/>
  <c r="AQ58" i="4"/>
  <c r="AP58" i="4"/>
  <c r="AO58" i="4"/>
  <c r="AN58" i="4"/>
  <c r="AM58" i="4"/>
  <c r="AK58" i="4"/>
  <c r="AJ58" i="4"/>
  <c r="AI58" i="4"/>
  <c r="H13" i="11"/>
  <c r="H55" i="11" s="1"/>
  <c r="AE58" i="4"/>
  <c r="AD58" i="4"/>
  <c r="F13" i="11" s="1"/>
  <c r="F55" i="11" s="1"/>
  <c r="AC58" i="4"/>
  <c r="AB58" i="4"/>
  <c r="E13" i="11" s="1"/>
  <c r="E55" i="11" s="1"/>
  <c r="AA58" i="4"/>
  <c r="Y58" i="4"/>
  <c r="X58" i="4"/>
  <c r="D13" i="11" s="1"/>
  <c r="D55" i="11" s="1"/>
  <c r="W58" i="4"/>
  <c r="V58" i="4"/>
  <c r="C13" i="11" s="1"/>
  <c r="C55" i="11" s="1"/>
  <c r="U58" i="4"/>
  <c r="S58" i="4"/>
  <c r="R58" i="4"/>
  <c r="Q58" i="4"/>
  <c r="P58" i="4"/>
  <c r="AS51" i="4"/>
  <c r="AR51" i="4"/>
  <c r="AQ51" i="4"/>
  <c r="AP51" i="4"/>
  <c r="AO51" i="4"/>
  <c r="AN51" i="4"/>
  <c r="AM51" i="4"/>
  <c r="AK51" i="4"/>
  <c r="AJ51" i="4"/>
  <c r="I11" i="11" s="1"/>
  <c r="I53" i="11" s="1"/>
  <c r="AI51" i="4"/>
  <c r="AE51" i="4"/>
  <c r="AD51" i="4"/>
  <c r="F11" i="11" s="1"/>
  <c r="F53" i="11" s="1"/>
  <c r="AC51" i="4"/>
  <c r="AB51" i="4"/>
  <c r="E11" i="11" s="1"/>
  <c r="E53" i="11" s="1"/>
  <c r="AA51" i="4"/>
  <c r="Y51" i="4"/>
  <c r="X51" i="4"/>
  <c r="D11" i="11" s="1"/>
  <c r="D53" i="11" s="1"/>
  <c r="W51" i="4"/>
  <c r="V51" i="4"/>
  <c r="C11" i="11" s="1"/>
  <c r="C53" i="11" s="1"/>
  <c r="U51" i="4"/>
  <c r="S51" i="4"/>
  <c r="R51" i="4"/>
  <c r="Q51" i="4"/>
  <c r="P51" i="4"/>
  <c r="H10" i="11"/>
  <c r="H52" i="11" s="1"/>
  <c r="F10" i="11"/>
  <c r="F52" i="11" s="1"/>
  <c r="E10" i="11"/>
  <c r="E52" i="11" s="1"/>
  <c r="D10" i="11"/>
  <c r="D52" i="11" s="1"/>
  <c r="C10" i="11"/>
  <c r="C52" i="11" s="1"/>
  <c r="AS39" i="4"/>
  <c r="AR39" i="4"/>
  <c r="AQ39" i="4"/>
  <c r="AP39" i="4"/>
  <c r="AO39" i="4"/>
  <c r="AN39" i="4"/>
  <c r="AM39" i="4"/>
  <c r="AK39" i="4"/>
  <c r="AJ39" i="4"/>
  <c r="I8" i="11" s="1"/>
  <c r="I50" i="11" s="1"/>
  <c r="AI39" i="4"/>
  <c r="H8" i="11"/>
  <c r="H50" i="11" s="1"/>
  <c r="AE39" i="4"/>
  <c r="AD39" i="4"/>
  <c r="AC39" i="4"/>
  <c r="AB39" i="4"/>
  <c r="AA39" i="4"/>
  <c r="Y39" i="4"/>
  <c r="X39" i="4"/>
  <c r="D8" i="11" s="1"/>
  <c r="D50" i="11" s="1"/>
  <c r="W39" i="4"/>
  <c r="V39" i="4"/>
  <c r="C8" i="11" s="1"/>
  <c r="C50" i="11" s="1"/>
  <c r="U39" i="4"/>
  <c r="S39" i="4"/>
  <c r="R39" i="4"/>
  <c r="Q39" i="4"/>
  <c r="P39" i="4"/>
  <c r="AS34" i="4"/>
  <c r="AQ34" i="4"/>
  <c r="AO34" i="4"/>
  <c r="AM34" i="4"/>
  <c r="AK34" i="4"/>
  <c r="I7" i="11"/>
  <c r="I49" i="11" s="1"/>
  <c r="AI34" i="4"/>
  <c r="H7" i="11"/>
  <c r="H49" i="11" s="1"/>
  <c r="AE34" i="4"/>
  <c r="F7" i="11"/>
  <c r="F49" i="11" s="1"/>
  <c r="AC34" i="4"/>
  <c r="E7" i="11"/>
  <c r="E49" i="11" s="1"/>
  <c r="AA34" i="4"/>
  <c r="Y34" i="4"/>
  <c r="D7" i="11"/>
  <c r="D49" i="11" s="1"/>
  <c r="W34" i="4"/>
  <c r="C7" i="11"/>
  <c r="C49" i="11" s="1"/>
  <c r="U34" i="4"/>
  <c r="S34" i="4"/>
  <c r="Q34" i="4"/>
  <c r="Q29" i="4"/>
  <c r="R29" i="4"/>
  <c r="S29" i="4"/>
  <c r="U29" i="4"/>
  <c r="V29" i="4"/>
  <c r="C6" i="11" s="1"/>
  <c r="C48" i="11" s="1"/>
  <c r="W29" i="4"/>
  <c r="X29" i="4"/>
  <c r="D6" i="11" s="1"/>
  <c r="D48" i="11" s="1"/>
  <c r="Y29" i="4"/>
  <c r="AA29" i="4"/>
  <c r="AB29" i="4"/>
  <c r="E6" i="11" s="1"/>
  <c r="E48" i="11" s="1"/>
  <c r="AC29" i="4"/>
  <c r="AD29" i="4"/>
  <c r="F6" i="11" s="1"/>
  <c r="F48" i="11" s="1"/>
  <c r="AE29" i="4"/>
  <c r="AI29" i="4"/>
  <c r="AJ29" i="4"/>
  <c r="I6" i="11" s="1"/>
  <c r="I48" i="11" s="1"/>
  <c r="AK29" i="4"/>
  <c r="AM29" i="4"/>
  <c r="AN29" i="4"/>
  <c r="AO29" i="4"/>
  <c r="AP29" i="4"/>
  <c r="AQ29" i="4"/>
  <c r="AR29" i="4"/>
  <c r="AS29" i="4"/>
  <c r="P29" i="4"/>
  <c r="AE7" i="4"/>
  <c r="AD7" i="4"/>
  <c r="AC7" i="4"/>
  <c r="AB7" i="4"/>
  <c r="AA7" i="4"/>
  <c r="Y7" i="4"/>
  <c r="X7" i="4"/>
  <c r="D2" i="11" s="1"/>
  <c r="W7" i="4"/>
  <c r="V7" i="4"/>
  <c r="C2" i="11" s="1"/>
  <c r="U7" i="4"/>
  <c r="S7" i="4"/>
  <c r="R7" i="4"/>
  <c r="Q7" i="4"/>
  <c r="P7" i="4"/>
  <c r="Q16" i="4"/>
  <c r="R16" i="4"/>
  <c r="S16" i="4"/>
  <c r="U16" i="4"/>
  <c r="V16" i="4"/>
  <c r="C4" i="11" s="1"/>
  <c r="C46" i="11" s="1"/>
  <c r="W16" i="4"/>
  <c r="X16" i="4"/>
  <c r="D4" i="11" s="1"/>
  <c r="D46" i="11" s="1"/>
  <c r="Y16" i="4"/>
  <c r="AA16" i="4"/>
  <c r="AB16" i="4"/>
  <c r="AC16" i="4"/>
  <c r="AD16" i="4"/>
  <c r="F4" i="11" s="1"/>
  <c r="F46" i="11" s="1"/>
  <c r="AE16" i="4"/>
  <c r="H4" i="11"/>
  <c r="H46" i="11" s="1"/>
  <c r="AI16" i="4"/>
  <c r="AJ16" i="4"/>
  <c r="I4" i="11" s="1"/>
  <c r="I46" i="11" s="1"/>
  <c r="AK16" i="4"/>
  <c r="AM16" i="4"/>
  <c r="AN16" i="4"/>
  <c r="AO16" i="4"/>
  <c r="AP16" i="4"/>
  <c r="AQ16" i="4"/>
  <c r="AR16" i="4"/>
  <c r="AS16" i="4"/>
  <c r="P16" i="4"/>
  <c r="AI7" i="4"/>
  <c r="AJ7" i="4"/>
  <c r="AK7" i="4"/>
  <c r="AM7" i="4"/>
  <c r="AN7" i="4"/>
  <c r="AO7" i="4"/>
  <c r="AP7" i="4"/>
  <c r="AQ7" i="4"/>
  <c r="AR7" i="4"/>
  <c r="AS7" i="4"/>
  <c r="K32" i="11" l="1"/>
  <c r="K74" i="11" s="1"/>
  <c r="K37" i="11"/>
  <c r="K79" i="11" s="1"/>
  <c r="K38" i="11"/>
  <c r="K80" i="11" s="1"/>
  <c r="K24" i="11"/>
  <c r="K66" i="11" s="1"/>
  <c r="K27" i="11"/>
  <c r="K69" i="11" s="1"/>
  <c r="K28" i="11"/>
  <c r="K70" i="11" s="1"/>
  <c r="K4" i="11"/>
  <c r="K46" i="11" s="1"/>
  <c r="K19" i="11"/>
  <c r="K61" i="11" s="1"/>
  <c r="K21" i="11"/>
  <c r="K63" i="11" s="1"/>
  <c r="K33" i="11"/>
  <c r="K75" i="11" s="1"/>
  <c r="K35" i="11"/>
  <c r="K77" i="11" s="1"/>
  <c r="K8" i="11"/>
  <c r="K50" i="11" s="1"/>
  <c r="K17" i="11"/>
  <c r="K59" i="11" s="1"/>
  <c r="K31" i="11"/>
  <c r="K73" i="11" s="1"/>
  <c r="K23" i="11"/>
  <c r="K65" i="11" s="1"/>
  <c r="K7" i="11"/>
  <c r="K49" i="11" s="1"/>
  <c r="K11" i="11"/>
  <c r="K53" i="11" s="1"/>
  <c r="K6" i="11"/>
  <c r="K48" i="11" s="1"/>
  <c r="K12" i="11"/>
  <c r="K54" i="11" s="1"/>
  <c r="K18" i="11"/>
  <c r="K60" i="11" s="1"/>
  <c r="J30" i="11"/>
  <c r="J72" i="11" s="1"/>
  <c r="J38" i="11"/>
  <c r="J80" i="11" s="1"/>
  <c r="K34" i="11"/>
  <c r="K76" i="11" s="1"/>
  <c r="J36" i="11"/>
  <c r="J78" i="11" s="1"/>
  <c r="J37" i="11"/>
  <c r="J79" i="11" s="1"/>
  <c r="J35" i="11"/>
  <c r="J77" i="11" s="1"/>
  <c r="J34" i="11"/>
  <c r="J76" i="11" s="1"/>
  <c r="J33" i="11"/>
  <c r="J75" i="11" s="1"/>
  <c r="J32" i="11"/>
  <c r="J74" i="11" s="1"/>
  <c r="J31" i="11"/>
  <c r="J73" i="11" s="1"/>
  <c r="K26" i="11"/>
  <c r="K68" i="11" s="1"/>
  <c r="K30" i="11"/>
  <c r="K72" i="11" s="1"/>
  <c r="I26" i="11"/>
  <c r="I68" i="11" s="1"/>
  <c r="I30" i="11"/>
  <c r="I72" i="11" s="1"/>
  <c r="J28" i="11"/>
  <c r="J70" i="11" s="1"/>
  <c r="J27" i="11"/>
  <c r="J69" i="11" s="1"/>
  <c r="J25" i="11"/>
  <c r="J67" i="11" s="1"/>
  <c r="K20" i="11"/>
  <c r="K62" i="11" s="1"/>
  <c r="K25" i="11"/>
  <c r="K67" i="11" s="1"/>
  <c r="J24" i="11"/>
  <c r="J66" i="11" s="1"/>
  <c r="J23" i="11"/>
  <c r="J65" i="11" s="1"/>
  <c r="J21" i="11"/>
  <c r="J63" i="11" s="1"/>
  <c r="J20" i="11"/>
  <c r="J62" i="11" s="1"/>
  <c r="J19" i="11"/>
  <c r="J61" i="11" s="1"/>
  <c r="J18" i="11"/>
  <c r="J60" i="11" s="1"/>
  <c r="J17" i="11"/>
  <c r="J59" i="11" s="1"/>
  <c r="J13" i="11"/>
  <c r="J55" i="11" s="1"/>
  <c r="J6" i="11"/>
  <c r="J48" i="11" s="1"/>
  <c r="J12" i="11"/>
  <c r="J54" i="11" s="1"/>
  <c r="J10" i="11"/>
  <c r="J52" i="11" s="1"/>
  <c r="J11" i="11"/>
  <c r="J53" i="11" s="1"/>
  <c r="J8" i="11"/>
  <c r="J50" i="11" s="1"/>
  <c r="J7" i="11"/>
  <c r="J49" i="11" s="1"/>
  <c r="K2" i="11"/>
  <c r="I2" i="11"/>
  <c r="K10" i="11"/>
  <c r="K52" i="11" s="1"/>
  <c r="I10" i="11"/>
  <c r="I52" i="11" s="1"/>
  <c r="K13" i="11"/>
  <c r="K55" i="11" s="1"/>
  <c r="I13" i="11"/>
  <c r="I55" i="11" s="1"/>
  <c r="AR180" i="4"/>
  <c r="K36" i="11"/>
  <c r="K78" i="11" s="1"/>
  <c r="I36" i="11"/>
  <c r="I78" i="11" s="1"/>
  <c r="H29" i="11"/>
  <c r="H71" i="11" s="1"/>
  <c r="H27" i="11"/>
  <c r="H69" i="11" s="1"/>
  <c r="H28" i="11"/>
  <c r="H70" i="11" s="1"/>
  <c r="H30" i="11"/>
  <c r="H72" i="11" s="1"/>
  <c r="H31" i="11"/>
  <c r="H73" i="11" s="1"/>
  <c r="H32" i="11"/>
  <c r="H74" i="11" s="1"/>
  <c r="H33" i="11"/>
  <c r="H75" i="11" s="1"/>
  <c r="H34" i="11"/>
  <c r="H76" i="11" s="1"/>
  <c r="H35" i="11"/>
  <c r="H77" i="11" s="1"/>
  <c r="H37" i="11"/>
  <c r="H79" i="11" s="1"/>
  <c r="H38" i="11"/>
  <c r="H80" i="11" s="1"/>
  <c r="H19" i="11"/>
  <c r="H61" i="11" s="1"/>
  <c r="H18" i="11"/>
  <c r="H60" i="11" s="1"/>
  <c r="H17" i="11"/>
  <c r="H59" i="11" s="1"/>
  <c r="H11" i="11"/>
  <c r="H53" i="11" s="1"/>
  <c r="H6" i="11"/>
  <c r="H48" i="11" s="1"/>
  <c r="H36" i="11"/>
  <c r="H78" i="11" s="1"/>
  <c r="H2" i="11"/>
  <c r="H44" i="11" s="1"/>
  <c r="F29" i="11"/>
  <c r="F71" i="11" s="1"/>
  <c r="F27" i="11"/>
  <c r="F69" i="11" s="1"/>
  <c r="E27" i="11"/>
  <c r="E69" i="11" s="1"/>
  <c r="F36" i="11"/>
  <c r="F78" i="11" s="1"/>
  <c r="G36" i="11"/>
  <c r="G78" i="11" s="1"/>
  <c r="E36" i="11"/>
  <c r="E78" i="11" s="1"/>
  <c r="F21" i="11"/>
  <c r="F63" i="11" s="1"/>
  <c r="E21" i="11"/>
  <c r="E63" i="11" s="1"/>
  <c r="G21" i="11"/>
  <c r="G63" i="11" s="1"/>
  <c r="H12" i="11"/>
  <c r="H54" i="11" s="1"/>
  <c r="F8" i="11"/>
  <c r="F50" i="11" s="1"/>
  <c r="G8" i="11"/>
  <c r="G50" i="11" s="1"/>
  <c r="E8" i="11"/>
  <c r="E50" i="11" s="1"/>
  <c r="F2" i="11"/>
  <c r="G2" i="11"/>
  <c r="C29" i="11"/>
  <c r="C71" i="11" s="1"/>
  <c r="C27" i="11"/>
  <c r="C69" i="11" s="1"/>
  <c r="B4" i="11"/>
  <c r="B46" i="11" s="1"/>
  <c r="B10" i="11"/>
  <c r="B52" i="11" s="1"/>
  <c r="B17" i="11"/>
  <c r="B59" i="11" s="1"/>
  <c r="B29" i="11"/>
  <c r="B71" i="11" s="1"/>
  <c r="B20" i="11"/>
  <c r="B62" i="11" s="1"/>
  <c r="B30" i="11"/>
  <c r="B72" i="11" s="1"/>
  <c r="B38" i="11"/>
  <c r="B80" i="11" s="1"/>
  <c r="B36" i="11"/>
  <c r="B78" i="11" s="1"/>
  <c r="B24" i="11"/>
  <c r="B66" i="11" s="1"/>
  <c r="B27" i="11"/>
  <c r="B69" i="11" s="1"/>
  <c r="B28" i="11"/>
  <c r="B70" i="11" s="1"/>
  <c r="B31" i="11"/>
  <c r="B73" i="11" s="1"/>
  <c r="B32" i="11"/>
  <c r="B74" i="11" s="1"/>
  <c r="B33" i="11"/>
  <c r="B75" i="11" s="1"/>
  <c r="B35" i="11"/>
  <c r="B77" i="11" s="1"/>
  <c r="S77" i="11" s="1"/>
  <c r="B34" i="11"/>
  <c r="B76" i="11" s="1"/>
  <c r="B37" i="11"/>
  <c r="B79" i="11" s="1"/>
  <c r="B25" i="11"/>
  <c r="B67" i="11" s="1"/>
  <c r="B23" i="11"/>
  <c r="B65" i="11" s="1"/>
  <c r="B19" i="11"/>
  <c r="B61" i="11" s="1"/>
  <c r="B21" i="11"/>
  <c r="B63" i="11" s="1"/>
  <c r="B18" i="11"/>
  <c r="B60" i="11" s="1"/>
  <c r="B11" i="11"/>
  <c r="B53" i="11" s="1"/>
  <c r="B13" i="11"/>
  <c r="B55" i="11" s="1"/>
  <c r="B12" i="11"/>
  <c r="B54" i="11" s="1"/>
  <c r="B8" i="11"/>
  <c r="B50" i="11" s="1"/>
  <c r="B7" i="11"/>
  <c r="B49" i="11" s="1"/>
  <c r="B6" i="11"/>
  <c r="B48" i="11" s="1"/>
  <c r="B2" i="11"/>
  <c r="E4" i="11"/>
  <c r="E46" i="11" s="1"/>
  <c r="J68" i="11"/>
  <c r="J2" i="11"/>
  <c r="J4" i="11"/>
  <c r="J46" i="11" s="1"/>
  <c r="R180" i="4"/>
  <c r="P184" i="4" s="1"/>
  <c r="E2" i="11"/>
  <c r="T180" i="4"/>
  <c r="Z180" i="4"/>
  <c r="AL180" i="4"/>
  <c r="H82" i="11" l="1"/>
  <c r="P76" i="11"/>
  <c r="S76" i="11"/>
  <c r="S78" i="11"/>
  <c r="R78" i="11"/>
  <c r="R77" i="11"/>
  <c r="R80" i="11"/>
  <c r="R76" i="11"/>
  <c r="S80" i="11"/>
  <c r="S79" i="11"/>
  <c r="P79" i="11"/>
  <c r="P77" i="11"/>
  <c r="R79" i="11"/>
  <c r="P78" i="11"/>
  <c r="P80" i="11"/>
  <c r="AN180" i="4"/>
  <c r="K29" i="11"/>
  <c r="K71" i="11" s="1"/>
  <c r="AP180" i="4"/>
  <c r="J29" i="11"/>
  <c r="AJ180" i="4"/>
  <c r="I29" i="11"/>
  <c r="I71" i="11" s="1"/>
  <c r="AH180" i="4"/>
  <c r="AF180" i="4"/>
  <c r="G29" i="11"/>
  <c r="G71" i="11" s="1"/>
  <c r="AD180" i="4"/>
  <c r="AB180" i="4"/>
  <c r="AB182" i="4" s="1"/>
  <c r="F39" i="11"/>
  <c r="V180" i="4"/>
  <c r="V182" i="4" s="1"/>
  <c r="X180" i="4"/>
  <c r="D29" i="11"/>
  <c r="D71" i="11" s="1"/>
  <c r="H39" i="11"/>
  <c r="H42" i="11" s="1"/>
  <c r="I44" i="11"/>
  <c r="S66" i="11"/>
  <c r="S64" i="11"/>
  <c r="S62" i="11"/>
  <c r="B44" i="11"/>
  <c r="B82" i="11" s="1"/>
  <c r="L138" i="4"/>
  <c r="L141" i="4"/>
  <c r="L89" i="4"/>
  <c r="L88" i="4"/>
  <c r="L87" i="4"/>
  <c r="L92" i="4"/>
  <c r="L96" i="4"/>
  <c r="L12" i="4"/>
  <c r="L25" i="4"/>
  <c r="L24" i="4"/>
  <c r="L26" i="4"/>
  <c r="L23" i="4"/>
  <c r="L27" i="4"/>
  <c r="L28" i="4"/>
  <c r="L31" i="4"/>
  <c r="L33" i="4"/>
  <c r="L32" i="4"/>
  <c r="L37" i="4"/>
  <c r="L36" i="4"/>
  <c r="L38" i="4"/>
  <c r="L46" i="4"/>
  <c r="L45" i="4"/>
  <c r="L49" i="4"/>
  <c r="L50" i="4"/>
  <c r="L53" i="4"/>
  <c r="L57" i="4"/>
  <c r="L56" i="4"/>
  <c r="T80" i="11" l="1"/>
  <c r="W80" i="11" s="1"/>
  <c r="T79" i="11"/>
  <c r="W79" i="11" s="1"/>
  <c r="V76" i="11"/>
  <c r="T76" i="11"/>
  <c r="W76" i="11" s="1"/>
  <c r="V77" i="11"/>
  <c r="T77" i="11"/>
  <c r="W77" i="11" s="1"/>
  <c r="V78" i="11"/>
  <c r="T78" i="11"/>
  <c r="W78" i="11" s="1"/>
  <c r="I82" i="11"/>
  <c r="Z184" i="4"/>
  <c r="T184" i="4"/>
  <c r="V80" i="11"/>
  <c r="V79" i="11"/>
  <c r="E39" i="11"/>
  <c r="E71" i="11"/>
  <c r="K39" i="11"/>
  <c r="K42" i="11" s="1"/>
  <c r="J39" i="11"/>
  <c r="J42" i="11" s="1"/>
  <c r="J71" i="11"/>
  <c r="G39" i="11"/>
  <c r="G42" i="11" s="1"/>
  <c r="Z181" i="4"/>
  <c r="Z182" i="4" s="1"/>
  <c r="T181" i="4"/>
  <c r="T182" i="4" s="1"/>
  <c r="D39" i="11"/>
  <c r="D42" i="11" s="1"/>
  <c r="S57" i="11"/>
  <c r="S58" i="11"/>
  <c r="S73" i="11"/>
  <c r="S75" i="11"/>
  <c r="S74" i="11"/>
  <c r="S59" i="11"/>
  <c r="S67" i="11"/>
  <c r="S68" i="11"/>
  <c r="S70" i="11"/>
  <c r="S71" i="11"/>
  <c r="U62" i="11"/>
  <c r="U66" i="11"/>
  <c r="U49" i="11"/>
  <c r="U65" i="11"/>
  <c r="S49" i="11"/>
  <c r="S56" i="11"/>
  <c r="S69" i="11"/>
  <c r="S45" i="11"/>
  <c r="S46" i="11"/>
  <c r="S48" i="11"/>
  <c r="S50" i="11"/>
  <c r="S51" i="11"/>
  <c r="S52" i="11"/>
  <c r="S53" i="11"/>
  <c r="S54" i="11"/>
  <c r="S61" i="11"/>
  <c r="S65" i="11"/>
  <c r="S55" i="11"/>
  <c r="F44" i="11"/>
  <c r="F82" i="11" s="1"/>
  <c r="S60" i="11"/>
  <c r="S72" i="11"/>
  <c r="D44" i="11"/>
  <c r="D82" i="11" s="1"/>
  <c r="J44" i="11"/>
  <c r="G44" i="11"/>
  <c r="G82" i="11" s="1"/>
  <c r="U50" i="11"/>
  <c r="C39" i="11"/>
  <c r="U63" i="11"/>
  <c r="I39" i="11"/>
  <c r="I42" i="11" s="1"/>
  <c r="K44" i="11"/>
  <c r="K82" i="11" s="1"/>
  <c r="S44" i="11"/>
  <c r="U64" i="11"/>
  <c r="C44" i="11"/>
  <c r="C82" i="11" s="1"/>
  <c r="S63" i="11"/>
  <c r="J82" i="11" l="1"/>
  <c r="R75" i="11"/>
  <c r="T75" i="11" s="1"/>
  <c r="R70" i="11"/>
  <c r="T70" i="11" s="1"/>
  <c r="R47" i="11"/>
  <c r="R52" i="11"/>
  <c r="T52" i="11" s="1"/>
  <c r="P62" i="11"/>
  <c r="R74" i="11"/>
  <c r="T74" i="11" s="1"/>
  <c r="P66" i="11"/>
  <c r="R66" i="11"/>
  <c r="P65" i="11"/>
  <c r="R65" i="11"/>
  <c r="P64" i="11"/>
  <c r="R62" i="11"/>
  <c r="R58" i="11"/>
  <c r="T58" i="11" s="1"/>
  <c r="R56" i="11"/>
  <c r="T56" i="11" s="1"/>
  <c r="R51" i="11"/>
  <c r="T51" i="11" s="1"/>
  <c r="R45" i="11"/>
  <c r="T45" i="11" s="1"/>
  <c r="R64" i="11"/>
  <c r="R48" i="11"/>
  <c r="T48" i="11" s="1"/>
  <c r="R61" i="11"/>
  <c r="T61" i="11" s="1"/>
  <c r="R57" i="11"/>
  <c r="T57" i="11" s="1"/>
  <c r="R53" i="11"/>
  <c r="T53" i="11" s="1"/>
  <c r="F42" i="11"/>
  <c r="R69" i="11"/>
  <c r="T69" i="11" s="1"/>
  <c r="R67" i="11"/>
  <c r="T67" i="11" s="1"/>
  <c r="P49" i="11"/>
  <c r="R49" i="11"/>
  <c r="T49" i="11" s="1"/>
  <c r="R59" i="11"/>
  <c r="T59" i="11" s="1"/>
  <c r="R55" i="11"/>
  <c r="T55" i="11" s="1"/>
  <c r="E44" i="11"/>
  <c r="E82" i="11" s="1"/>
  <c r="E42" i="11"/>
  <c r="R72" i="11"/>
  <c r="T72" i="11" s="1"/>
  <c r="R68" i="11"/>
  <c r="T68" i="11" s="1"/>
  <c r="P50" i="11"/>
  <c r="R50" i="11"/>
  <c r="T50" i="11" s="1"/>
  <c r="R73" i="11"/>
  <c r="T73" i="11" s="1"/>
  <c r="P63" i="11"/>
  <c r="R63" i="11"/>
  <c r="T63" i="11" s="1"/>
  <c r="R71" i="11"/>
  <c r="T71" i="11" s="1"/>
  <c r="R46" i="11"/>
  <c r="T46" i="11" s="1"/>
  <c r="R60" i="11"/>
  <c r="T60" i="11" s="1"/>
  <c r="C42" i="11"/>
  <c r="R54" i="11"/>
  <c r="T54" i="11" s="1"/>
  <c r="AL182" i="4"/>
  <c r="AL181" i="4"/>
  <c r="AN182" i="4"/>
  <c r="V65" i="11" l="1"/>
  <c r="T65" i="11"/>
  <c r="W65" i="11" s="1"/>
  <c r="V64" i="11"/>
  <c r="T64" i="11"/>
  <c r="W64" i="11" s="1"/>
  <c r="V62" i="11"/>
  <c r="T62" i="11"/>
  <c r="W62" i="11" s="1"/>
  <c r="T66" i="11"/>
  <c r="W66" i="11" s="1"/>
  <c r="V66" i="11"/>
  <c r="R44" i="11"/>
  <c r="V50" i="11"/>
  <c r="W50" i="11"/>
  <c r="V63" i="11"/>
  <c r="W63" i="11"/>
  <c r="V49" i="11"/>
  <c r="W49" i="11"/>
  <c r="AL184" i="4"/>
  <c r="AL183" i="4"/>
  <c r="R82" i="11" l="1"/>
  <c r="T44" i="11"/>
  <c r="P61" i="11"/>
  <c r="L44" i="11"/>
  <c r="L82" i="11" s="1"/>
  <c r="L39" i="11"/>
  <c r="U75" i="11"/>
  <c r="W75" i="11" s="1"/>
  <c r="V75" i="11"/>
  <c r="P75" i="11"/>
  <c r="M44" i="11"/>
  <c r="M82" i="11" s="1"/>
  <c r="U68" i="11"/>
  <c r="W68" i="11" s="1"/>
  <c r="P68" i="11"/>
  <c r="V68" i="11"/>
  <c r="U72" i="11"/>
  <c r="W72" i="11" s="1"/>
  <c r="P72" i="11"/>
  <c r="V72" i="11"/>
  <c r="O44" i="11"/>
  <c r="O82" i="11" s="1"/>
  <c r="O39" i="11"/>
  <c r="O42" i="11" s="1"/>
  <c r="U46" i="11"/>
  <c r="W46" i="11" s="1"/>
  <c r="P46" i="11"/>
  <c r="V46" i="11"/>
  <c r="U56" i="11"/>
  <c r="W56" i="11" s="1"/>
  <c r="P56" i="11"/>
  <c r="V56" i="11"/>
  <c r="U59" i="11"/>
  <c r="W59" i="11" s="1"/>
  <c r="P59" i="11"/>
  <c r="V59" i="11"/>
  <c r="U70" i="11"/>
  <c r="W70" i="11" s="1"/>
  <c r="V70" i="11"/>
  <c r="P70" i="11"/>
  <c r="U74" i="11"/>
  <c r="W74" i="11" s="1"/>
  <c r="P74" i="11"/>
  <c r="V74" i="11"/>
  <c r="U47" i="11"/>
  <c r="P47" i="11"/>
  <c r="V47" i="11"/>
  <c r="U60" i="11"/>
  <c r="W60" i="11" s="1"/>
  <c r="P60" i="11"/>
  <c r="V60" i="11"/>
  <c r="U67" i="11"/>
  <c r="W67" i="11" s="1"/>
  <c r="P67" i="11"/>
  <c r="V67" i="11"/>
  <c r="U71" i="11"/>
  <c r="W71" i="11" s="1"/>
  <c r="P71" i="11"/>
  <c r="V71" i="11"/>
  <c r="U48" i="11"/>
  <c r="W48" i="11" s="1"/>
  <c r="P48" i="11"/>
  <c r="V48" i="11"/>
  <c r="U61" i="11"/>
  <c r="W61" i="11" s="1"/>
  <c r="V61" i="11"/>
  <c r="N44" i="11"/>
  <c r="N82" i="11" s="1"/>
  <c r="N39" i="11"/>
  <c r="N42" i="11" s="1"/>
  <c r="U53" i="11"/>
  <c r="W53" i="11" s="1"/>
  <c r="P53" i="11"/>
  <c r="V53" i="11"/>
  <c r="U54" i="11"/>
  <c r="W54" i="11" s="1"/>
  <c r="P54" i="11"/>
  <c r="V54" i="11"/>
  <c r="U58" i="11"/>
  <c r="W58" i="11" s="1"/>
  <c r="P58" i="11"/>
  <c r="V58" i="11"/>
  <c r="U69" i="11"/>
  <c r="W69" i="11" s="1"/>
  <c r="P69" i="11"/>
  <c r="V69" i="11"/>
  <c r="U73" i="11"/>
  <c r="W73" i="11" s="1"/>
  <c r="P73" i="11"/>
  <c r="V73" i="11"/>
  <c r="P181" i="4"/>
  <c r="L176" i="4"/>
  <c r="L175" i="4"/>
  <c r="L6" i="4"/>
  <c r="L164" i="4"/>
  <c r="L162" i="4"/>
  <c r="L163" i="4"/>
  <c r="L157" i="4"/>
  <c r="L151" i="4"/>
  <c r="L152" i="4"/>
  <c r="L168" i="4"/>
  <c r="L172" i="4"/>
  <c r="L146" i="4"/>
  <c r="L145" i="4"/>
  <c r="L144" i="4"/>
  <c r="L148" i="4"/>
  <c r="L158" i="4"/>
  <c r="L159" i="4"/>
  <c r="L169" i="4"/>
  <c r="L42" i="11" l="1"/>
  <c r="U44" i="11"/>
  <c r="P44" i="11"/>
  <c r="V44" i="11"/>
  <c r="U52" i="11" l="1"/>
  <c r="W52" i="11" s="1"/>
  <c r="P52" i="11"/>
  <c r="V52" i="11"/>
  <c r="M39" i="11"/>
  <c r="V51" i="11"/>
  <c r="U51" i="11"/>
  <c r="W51" i="11" s="1"/>
  <c r="P51" i="11"/>
  <c r="V57" i="11"/>
  <c r="U57" i="11"/>
  <c r="W57" i="11" s="1"/>
  <c r="P57" i="11"/>
  <c r="W44" i="11"/>
  <c r="V55" i="11"/>
  <c r="U55" i="11"/>
  <c r="W55" i="11" s="1"/>
  <c r="P55" i="11"/>
  <c r="R182" i="4"/>
  <c r="M42" i="11" l="1"/>
  <c r="P42" i="11" s="1"/>
  <c r="P39" i="11"/>
  <c r="P45" i="11"/>
  <c r="P82" i="11" s="1"/>
  <c r="U45" i="11"/>
  <c r="U82" i="11" s="1"/>
  <c r="V45" i="11"/>
  <c r="V82" i="11" s="1"/>
  <c r="W45" i="11" l="1"/>
  <c r="P180" i="4" l="1"/>
  <c r="P182" i="4" s="1"/>
  <c r="S47" i="11" l="1"/>
  <c r="B39" i="11"/>
  <c r="B42" i="11" s="1"/>
  <c r="S82" i="11" l="1"/>
  <c r="T47" i="11"/>
  <c r="T82" i="11" s="1"/>
  <c r="W47" i="11" l="1"/>
  <c r="W82" i="11" s="1"/>
</calcChain>
</file>

<file path=xl/sharedStrings.xml><?xml version="1.0" encoding="utf-8"?>
<sst xmlns="http://schemas.openxmlformats.org/spreadsheetml/2006/main" count="2054" uniqueCount="545">
  <si>
    <t>Fiscal year</t>
  </si>
  <si>
    <t>Planned number of environmental samples</t>
  </si>
  <si>
    <t>Number of environmental samples collected as of last update (column A)</t>
  </si>
  <si>
    <t>Number of blank samples collected as of last update (column A)</t>
  </si>
  <si>
    <t>Planned number of duplicate samples</t>
  </si>
  <si>
    <t>Number of duplicate samples collected as of last update (column A)</t>
  </si>
  <si>
    <t>Index Period for Inverts and Algae</t>
  </si>
  <si>
    <t>Inverts - RTH</t>
  </si>
  <si>
    <t>Inverts - QMH</t>
  </si>
  <si>
    <t>Algae - RTH</t>
  </si>
  <si>
    <t xml:space="preserve">eco_only </t>
  </si>
  <si>
    <t>No. of Samples Planned</t>
  </si>
  <si>
    <t>Reach A</t>
  </si>
  <si>
    <t>Max 1 digit</t>
  </si>
  <si>
    <t>Primary STAID</t>
  </si>
  <si>
    <t>Field Name</t>
  </si>
  <si>
    <t>Data type</t>
  </si>
  <si>
    <t>Restrictions</t>
  </si>
  <si>
    <t>Field Definition</t>
  </si>
  <si>
    <t>Date</t>
  </si>
  <si>
    <t>mm/dd/yy</t>
  </si>
  <si>
    <t>Text</t>
  </si>
  <si>
    <t>yes or no</t>
  </si>
  <si>
    <t>Continuous streamflow measured</t>
  </si>
  <si>
    <t>Number</t>
  </si>
  <si>
    <t>max 3 digits</t>
  </si>
  <si>
    <t>Ecoregion</t>
  </si>
  <si>
    <t>Elkhorn River at Waterloo, NE</t>
  </si>
  <si>
    <t>Whisky Chitto Creek near Oberlin, LA</t>
  </si>
  <si>
    <t>Sope Creek near Marietta, GA</t>
  </si>
  <si>
    <t xml:space="preserve"> </t>
  </si>
  <si>
    <t>12510500</t>
  </si>
  <si>
    <t>Yakima River at Kiona, WA</t>
  </si>
  <si>
    <t>01170100</t>
  </si>
  <si>
    <t>01184000</t>
  </si>
  <si>
    <t>Connecticut River at Thompsonville, CT</t>
  </si>
  <si>
    <t>01209710</t>
  </si>
  <si>
    <t>Green River near Colrain, MA</t>
  </si>
  <si>
    <t>Norwalk River at Winnipauk,CT</t>
  </si>
  <si>
    <t>01463500</t>
  </si>
  <si>
    <t>Delaware River at Trenton, NJ</t>
  </si>
  <si>
    <t>05451210</t>
  </si>
  <si>
    <t>05465500</t>
  </si>
  <si>
    <t>01349150</t>
  </si>
  <si>
    <t>Canajoharie Creek near Canajoharie, NY</t>
  </si>
  <si>
    <t>04161820</t>
  </si>
  <si>
    <t>04193500</t>
  </si>
  <si>
    <t>05586100</t>
  </si>
  <si>
    <t>Illinois River at Valley City, IL</t>
  </si>
  <si>
    <t>01578310</t>
  </si>
  <si>
    <t>07288650</t>
  </si>
  <si>
    <t>07288955</t>
  </si>
  <si>
    <t>02469762</t>
  </si>
  <si>
    <t>07055646</t>
  </si>
  <si>
    <t>07060710</t>
  </si>
  <si>
    <t>01646580</t>
  </si>
  <si>
    <t>01654000</t>
  </si>
  <si>
    <t>Accotink Creek near Annandale, VA</t>
  </si>
  <si>
    <t>Potomac River at Washington, DC</t>
  </si>
  <si>
    <t>08227000</t>
  </si>
  <si>
    <t>08364000</t>
  </si>
  <si>
    <t>Rio Grande at El Paso, TX</t>
  </si>
  <si>
    <t>11447650</t>
  </si>
  <si>
    <t>Sacramento River a Freeport, CA</t>
  </si>
  <si>
    <t>Cosumnes River at Michigan Bar, CA</t>
  </si>
  <si>
    <t>11274538</t>
  </si>
  <si>
    <t>Orestimba Creek near Crows Landing, CA</t>
  </si>
  <si>
    <t>11303500</t>
  </si>
  <si>
    <t>San Joaquin River near Vernalis, CA</t>
  </si>
  <si>
    <t>02172300</t>
  </si>
  <si>
    <t>McTier Creek near Monetta, SC</t>
  </si>
  <si>
    <t>02175000</t>
  </si>
  <si>
    <t>Edisto River near Givhans, SC</t>
  </si>
  <si>
    <t>Agricultural</t>
  </si>
  <si>
    <t>Site name</t>
  </si>
  <si>
    <t>Contentnea Creek at Hookerton, NC</t>
  </si>
  <si>
    <t>Granger Drain at Granger, WA</t>
  </si>
  <si>
    <t>Zollner Creek near Mt. Angel, OR</t>
  </si>
  <si>
    <t>E Fork Dairy Creek near Meachan Corner, OR</t>
  </si>
  <si>
    <t>South Fork Iowa River near New Providence, IA</t>
  </si>
  <si>
    <t>Iowa River at Wapello, IA</t>
  </si>
  <si>
    <t>Clinton River at Sterling Heights, MI</t>
  </si>
  <si>
    <t>Maumee River at Waterville, OH</t>
  </si>
  <si>
    <t>Bogue Phalia near Leland, MS</t>
  </si>
  <si>
    <t>Yazoo River near Long Lake, MS</t>
  </si>
  <si>
    <t>Buffalo River near Boxley, AR</t>
  </si>
  <si>
    <t>North Sylamore Creek near Fifty Six, AR</t>
  </si>
  <si>
    <t>12056500</t>
  </si>
  <si>
    <t>North Fork Skokomish River near Hdsprt, WA</t>
  </si>
  <si>
    <t>Saguache Creek near Saguache, CO</t>
  </si>
  <si>
    <t>Inv / Algae RTH
(Riffle or Snag)</t>
  </si>
  <si>
    <t>Inv / Algae RTH (Riffle or Snag)</t>
  </si>
  <si>
    <t>SU Annual Comments:  Unusual Sampling Circumstances</t>
  </si>
  <si>
    <t>Brief description of conditions that caused a deviation from the planned sampling for the year</t>
  </si>
  <si>
    <t>Planned number of spike samples</t>
  </si>
  <si>
    <t>Actual number of spike samples collected as of last update (column A)</t>
  </si>
  <si>
    <t>1 or 2 digits</t>
  </si>
  <si>
    <t>Omernik Level III ecoregion (1987, revised 2002)</t>
  </si>
  <si>
    <t>QA Plan Submitted (Fish)</t>
  </si>
  <si>
    <t>Riffle</t>
  </si>
  <si>
    <t>Snag</t>
  </si>
  <si>
    <t>Ouiska (Whisky) Chitto Creek near Oberlin, LA</t>
  </si>
  <si>
    <t>05490500</t>
  </si>
  <si>
    <t>Des Moines River at Keosauqua, IA</t>
  </si>
  <si>
    <t>A</t>
  </si>
  <si>
    <t>B</t>
  </si>
  <si>
    <t>C</t>
  </si>
  <si>
    <t>SH 1632
Chl a</t>
  </si>
  <si>
    <t>TOTAL</t>
  </si>
  <si>
    <t>Depositional</t>
  </si>
  <si>
    <t>Total cost</t>
  </si>
  <si>
    <t>total counts</t>
  </si>
  <si>
    <t>Q (blanks)</t>
  </si>
  <si>
    <t xml:space="preserve">total counts </t>
  </si>
  <si>
    <t>Green River at Stewartville, MA</t>
  </si>
  <si>
    <t>01170095</t>
  </si>
  <si>
    <t>Eco Totals</t>
  </si>
  <si>
    <t>Reps</t>
  </si>
  <si>
    <t>Spikes</t>
  </si>
  <si>
    <t>LC 2172
Inverts RTH</t>
  </si>
  <si>
    <t>LC 2176
Inverts QMH</t>
  </si>
  <si>
    <t xml:space="preserve"> total plus reps</t>
  </si>
  <si>
    <t>QC % =</t>
  </si>
  <si>
    <t>'Yes' means Fish QA Plan has been reviewed/updated for the current fiscal year and submitted to Ecological National Synthesis</t>
  </si>
  <si>
    <t>No. samples planned: normally = "No. of Eco Reaches Planned" or zero; blank if this sample type was not part of the overall design that year)</t>
  </si>
  <si>
    <t>dropped08</t>
  </si>
  <si>
    <t>eco_only</t>
  </si>
  <si>
    <t>rotate2</t>
  </si>
  <si>
    <t>urbcore</t>
  </si>
  <si>
    <t>rotate4</t>
  </si>
  <si>
    <t>agcore</t>
  </si>
  <si>
    <t>03374100</t>
  </si>
  <si>
    <t>394340085524601</t>
  </si>
  <si>
    <t>Ecological STAID</t>
  </si>
  <si>
    <t xml:space="preserve"> Ecological Site name</t>
  </si>
  <si>
    <t>340843117032501</t>
  </si>
  <si>
    <t>White River at Hazleton, IN</t>
  </si>
  <si>
    <t>Sugar Creek at New Palestine, IN</t>
  </si>
  <si>
    <t>14201300</t>
  </si>
  <si>
    <t>14206950</t>
  </si>
  <si>
    <t xml:space="preserve"> TOTAL</t>
  </si>
  <si>
    <t>Fanno Creek at Durham, OR</t>
  </si>
  <si>
    <t>14211720</t>
  </si>
  <si>
    <t>Willamette River at Portland, OR</t>
  </si>
  <si>
    <t>04063700</t>
  </si>
  <si>
    <t>Popple River near Fence, WI</t>
  </si>
  <si>
    <t>06324970</t>
  </si>
  <si>
    <t>06329500</t>
  </si>
  <si>
    <t>Yellowstone River near Sidney, MT</t>
  </si>
  <si>
    <t>Last update</t>
  </si>
  <si>
    <t>Daily Streamflow</t>
  </si>
  <si>
    <t>Network category</t>
  </si>
  <si>
    <t>Eco-
region</t>
  </si>
  <si>
    <t>Reference</t>
  </si>
  <si>
    <t>Continuous QW monitoring</t>
  </si>
  <si>
    <t>Santa Ana River above Seven Oaks Dam, CA</t>
  </si>
  <si>
    <t>Hillibahatchee Creek near Franklin, GA</t>
  </si>
  <si>
    <t>Index Period</t>
  </si>
  <si>
    <t>QA Plan Submitted (Yes/No)</t>
  </si>
  <si>
    <t>Yes or No</t>
  </si>
  <si>
    <t>8 or 15 digits, include leading 0</t>
  </si>
  <si>
    <t>Waites Run near Wardensville, WV</t>
  </si>
  <si>
    <t>Gross annual cost</t>
  </si>
  <si>
    <t>Annual NAWQA cost</t>
  </si>
  <si>
    <t>Water year for which annual sampling information applies</t>
  </si>
  <si>
    <t>Gross cost for streamflow gage maintanance plus record compilation, review and publication</t>
  </si>
  <si>
    <t>$</t>
  </si>
  <si>
    <t>Percent</t>
  </si>
  <si>
    <t>0 - 100</t>
  </si>
  <si>
    <t>Percent of the gross annual streamflow gage cost paid by the study unit</t>
  </si>
  <si>
    <t>NAWQA share (%)</t>
  </si>
  <si>
    <t>T, SC, DO, &amp;/or pH</t>
  </si>
  <si>
    <t>Continuous monitoring of Temperature, SC, DO, and/or pH?</t>
  </si>
  <si>
    <t>In-stream probe unit and (if used) on-shore data logger</t>
  </si>
  <si>
    <t>Suspended Sediment Samples</t>
  </si>
  <si>
    <t>Susp. Sed. Totals</t>
  </si>
  <si>
    <t>NWQL Chem Totals</t>
  </si>
  <si>
    <t>NWQL Chem  + S.S. Totals</t>
  </si>
  <si>
    <t>Primary NWIS station identification number for this site.</t>
  </si>
  <si>
    <t>8 or 15 digits, include leading 0.</t>
  </si>
  <si>
    <t>12505450</t>
  </si>
  <si>
    <t>06775900</t>
  </si>
  <si>
    <t>Dismal River near Thedford, NE</t>
  </si>
  <si>
    <t>06800000</t>
  </si>
  <si>
    <t>Maple Creek near Nickerson, NE</t>
  </si>
  <si>
    <t>06805500</t>
  </si>
  <si>
    <t>Platte River at Louisville, NE</t>
  </si>
  <si>
    <t>06800500</t>
  </si>
  <si>
    <t>11074000</t>
  </si>
  <si>
    <t>Santa Ana River below Prado Dam, CA</t>
  </si>
  <si>
    <t>Colorado River near Colorado-Utah state line</t>
  </si>
  <si>
    <t>Little Powder River near Weston, WY</t>
  </si>
  <si>
    <t>Susquehanna River at Conowingo, MD</t>
  </si>
  <si>
    <t>02087580</t>
  </si>
  <si>
    <t>Swift Creek near Apex, NC</t>
  </si>
  <si>
    <t>11335000</t>
  </si>
  <si>
    <t>14205400</t>
  </si>
  <si>
    <t>11049400</t>
  </si>
  <si>
    <t>Daily Streamflow - Gage?</t>
  </si>
  <si>
    <t>Daily Streamflow - Gross annual cost</t>
  </si>
  <si>
    <t>Daily Streamflow - NAWQA share (%)</t>
  </si>
  <si>
    <t>QW monitor - Parameters</t>
  </si>
  <si>
    <t>QW monitor - Type</t>
  </si>
  <si>
    <t>QW monitor - Annual NAWQA cost</t>
  </si>
  <si>
    <r>
      <t xml:space="preserve">Gross NAWQA </t>
    </r>
    <r>
      <rPr>
        <sz val="11"/>
        <rFont val="Arial"/>
        <family val="2"/>
      </rPr>
      <t>cost for 1 year of monitoring</t>
    </r>
  </si>
  <si>
    <t>08057200</t>
  </si>
  <si>
    <t>08057410</t>
  </si>
  <si>
    <t>White Rock Creek at Dallas, TX</t>
  </si>
  <si>
    <t>Trinity River below Dallas, TX</t>
  </si>
  <si>
    <t>09163500</t>
  </si>
  <si>
    <t>05331580</t>
  </si>
  <si>
    <t>Rock Creek at Twin Falls, ID</t>
  </si>
  <si>
    <t>Snake River at King Hill, ID</t>
  </si>
  <si>
    <t>08195000</t>
  </si>
  <si>
    <t>06713500</t>
  </si>
  <si>
    <t>Cherry Creek at Denver, CO</t>
  </si>
  <si>
    <t>06754000</t>
  </si>
  <si>
    <t>South Platte River near Kersey, CO</t>
  </si>
  <si>
    <t>Frio River at Concan, TX</t>
  </si>
  <si>
    <t>Mississippi River at Hastings, MN</t>
  </si>
  <si>
    <t>13092747</t>
  </si>
  <si>
    <t>13154500</t>
  </si>
  <si>
    <t>10168000</t>
  </si>
  <si>
    <t>Little Cottonwood Creek at Salt Lake City, UT</t>
  </si>
  <si>
    <t>10171000</t>
  </si>
  <si>
    <t>Jordan River at Salt Lake City, UT</t>
  </si>
  <si>
    <t>10172200</t>
  </si>
  <si>
    <t>Red Butte Creek at Ft Douglas, UT</t>
  </si>
  <si>
    <t>Tombigbee River near Coffeeville, AL</t>
  </si>
  <si>
    <t>Beginning date of 6-week period for sampling to be conducted each year</t>
  </si>
  <si>
    <t>Ending date of 6-week period for sampling to be conducted each year</t>
  </si>
  <si>
    <t>MM/DD/YY</t>
  </si>
  <si>
    <t>Components:</t>
  </si>
  <si>
    <t>Integrator, Agricultural, Urban, Reference, Drinking-water</t>
  </si>
  <si>
    <t>NAWQA site name (generally same as or similar to NWIS station name)</t>
  </si>
  <si>
    <t>Type</t>
  </si>
  <si>
    <t>Parameters</t>
  </si>
  <si>
    <t>Gage?</t>
  </si>
  <si>
    <t>Planned</t>
  </si>
  <si>
    <t>Collected</t>
  </si>
  <si>
    <t>Planned blanks</t>
  </si>
  <si>
    <t>Collected blanks</t>
  </si>
  <si>
    <t>Planned reps</t>
  </si>
  <si>
    <t>Collected  reps</t>
  </si>
  <si>
    <t>Planned  blanks</t>
  </si>
  <si>
    <t>Collected reps</t>
  </si>
  <si>
    <t>Habitat</t>
  </si>
  <si>
    <t>Fish</t>
  </si>
  <si>
    <t>Planned spikes</t>
  </si>
  <si>
    <t>Collected spikes</t>
  </si>
  <si>
    <t>Planned (plus alkalinity)</t>
  </si>
  <si>
    <t>Collected (plus alkalinity)</t>
  </si>
  <si>
    <t>Urban</t>
  </si>
  <si>
    <t>yes</t>
  </si>
  <si>
    <t>08014500</t>
  </si>
  <si>
    <t>02335870</t>
  </si>
  <si>
    <t>02338523</t>
  </si>
  <si>
    <t>02089500</t>
  </si>
  <si>
    <t>Neuse River at Kinston, NC</t>
  </si>
  <si>
    <t>02091500</t>
  </si>
  <si>
    <t>09471000</t>
  </si>
  <si>
    <t>San Pedro River at Charleston, AZ</t>
  </si>
  <si>
    <t>09505800</t>
  </si>
  <si>
    <t>West Clear Creek near Camp Verde, AZ</t>
  </si>
  <si>
    <t>01610400</t>
  </si>
  <si>
    <t>Site group</t>
  </si>
  <si>
    <t>Redesigned Cycle II site category</t>
  </si>
  <si>
    <t>Integrator, Agricultural, Urban, Reference</t>
  </si>
  <si>
    <t>Brief description of conditions (if any)  that caused a deviation from the planned sampling for the year</t>
  </si>
  <si>
    <t>STATION ID</t>
  </si>
  <si>
    <t>PROPOSED COST CENTER TO DO SAMPLING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</si>
  <si>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</si>
  <si>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</si>
  <si>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</si>
  <si>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</si>
  <si>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</si>
  <si>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</si>
  <si>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</si>
  <si>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</si>
  <si>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</si>
  <si>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</si>
  <si>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</si>
  <si>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</si>
  <si>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East Hartford, CT</t>
  </si>
  <si>
    <t>Troy, NY</t>
  </si>
  <si>
    <t>Baltimore, MD</t>
  </si>
  <si>
    <t>Atlanta, GA</t>
  </si>
  <si>
    <t>Raleigh, NC</t>
  </si>
  <si>
    <t>Tallahassee, FL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</si>
  <si>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</si>
  <si>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</si>
  <si>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</si>
  <si>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</si>
  <si>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</si>
  <si>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</si>
  <si>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</si>
  <si>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Lincoln, NE</t>
  </si>
  <si>
    <t>Cheyenne, WY</t>
  </si>
  <si>
    <t>Baton Rouge, LA</t>
  </si>
  <si>
    <t>Jackson, MS</t>
  </si>
  <si>
    <t>Little Rock, AR</t>
  </si>
  <si>
    <t>Austin, TX</t>
  </si>
  <si>
    <t>Tucson, AZ</t>
  </si>
  <si>
    <t>West Valley City, UT</t>
  </si>
  <si>
    <t>Carson City, NV</t>
  </si>
  <si>
    <t>Albuquerque, NM</t>
  </si>
  <si>
    <t>Tacoma, WA</t>
  </si>
  <si>
    <t>Boise, ID</t>
  </si>
  <si>
    <t>Portland, OR</t>
  </si>
  <si>
    <t>East Fork Dairy Creek near Meachan Corner, OR</t>
  </si>
  <si>
    <t>Sacramento, CA</t>
  </si>
  <si>
    <t>Sacramento River at Freeport, CA</t>
  </si>
  <si>
    <t xml:space="preserve">Planned number of blank samples </t>
  </si>
  <si>
    <t>Ouiska (Whiskey) Chitto Creek near Oberlin, LA</t>
  </si>
  <si>
    <t>SH2033 total plus reps &amp; spikes</t>
  </si>
  <si>
    <t>Total NWQL</t>
  </si>
  <si>
    <t>All lab costs</t>
  </si>
  <si>
    <t>10350340</t>
  </si>
  <si>
    <t>Truckee River at Tracy, NV</t>
  </si>
  <si>
    <t>YES</t>
  </si>
  <si>
    <t>Major Ions (schedules 998/1201)</t>
  </si>
  <si>
    <t>Major Ions blanks (schedule 1674)</t>
  </si>
  <si>
    <t>05082500</t>
  </si>
  <si>
    <t>Red River of the North at Grand Forks, ND</t>
  </si>
  <si>
    <t>06892350</t>
  </si>
  <si>
    <t>Kansas River at DeSoto, KS</t>
  </si>
  <si>
    <t>07144100</t>
  </si>
  <si>
    <t>Lower Arkansas River near Sedgwick, KS</t>
  </si>
  <si>
    <t>07241550</t>
  </si>
  <si>
    <t>North Canadian River near Harrah, OK</t>
  </si>
  <si>
    <t>09380000</t>
  </si>
  <si>
    <t>Colorado River at Lees Ferry, AZ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</si>
  <si>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</si>
  <si>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</si>
  <si>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</si>
  <si>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</si>
  <si>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</si>
  <si>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</si>
  <si>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</si>
  <si>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</si>
  <si>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</si>
  <si>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</si>
  <si>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</si>
  <si>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</si>
  <si>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</si>
  <si>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</si>
  <si>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</si>
  <si>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NE</t>
  </si>
  <si>
    <t>CO</t>
  </si>
  <si>
    <t>WY</t>
  </si>
  <si>
    <t>LA</t>
  </si>
  <si>
    <t>AR</t>
  </si>
  <si>
    <t>TX</t>
  </si>
  <si>
    <t>AZ</t>
  </si>
  <si>
    <t>UT</t>
  </si>
  <si>
    <t>NV</t>
  </si>
  <si>
    <t>CA</t>
  </si>
  <si>
    <t>OR</t>
  </si>
  <si>
    <t>ID</t>
  </si>
  <si>
    <t>WA</t>
  </si>
  <si>
    <t>NM</t>
  </si>
  <si>
    <t>KS</t>
  </si>
  <si>
    <t>OK</t>
  </si>
  <si>
    <t>ND</t>
  </si>
  <si>
    <t>Agriculture</t>
  </si>
  <si>
    <t>SH 998/1201
Major Ion Samples</t>
  </si>
  <si>
    <t>SH 1674
Major Ions
Blanks</t>
  </si>
  <si>
    <t>SH 452 Nutrient Blanks</t>
  </si>
  <si>
    <t>SH 1675 Nutrient Blanks</t>
  </si>
  <si>
    <t>WSC sum</t>
  </si>
  <si>
    <t>MS</t>
  </si>
  <si>
    <t>Nutrient blanks 
 (SH 452- IBW)</t>
  </si>
  <si>
    <t>Nutrient blanks
 (SH 1675 - OBW)</t>
  </si>
  <si>
    <t>LC 8096
uv 412 nm
Blanks</t>
  </si>
  <si>
    <t>LC 8097
Dissolved Inorganic Carbon
Blanks</t>
  </si>
  <si>
    <t>Large River</t>
  </si>
  <si>
    <t>NMN</t>
  </si>
  <si>
    <t>Hudson River near Poughkeepsie, NY</t>
  </si>
  <si>
    <t>01372043</t>
  </si>
  <si>
    <t>NMN/ rotate4</t>
  </si>
  <si>
    <t>NASQAN</t>
  </si>
  <si>
    <t>agcore/NASQAN</t>
  </si>
  <si>
    <t>NAWQA</t>
  </si>
  <si>
    <t>Altamaha River at Everett City, GA</t>
  </si>
  <si>
    <t>02226160</t>
  </si>
  <si>
    <t>FL</t>
  </si>
  <si>
    <t>Apalachicola River near Sumatra, FL</t>
  </si>
  <si>
    <t>02359170</t>
  </si>
  <si>
    <t>02470500</t>
  </si>
  <si>
    <t>Mobile River at Mt. Vernon, AL</t>
  </si>
  <si>
    <t>KY</t>
  </si>
  <si>
    <t>03303280</t>
  </si>
  <si>
    <t>Ohio River at Cannelton Dam at Cannelton, IN</t>
  </si>
  <si>
    <t>Wabash River at New Harmony, IN</t>
  </si>
  <si>
    <t>Tennessee River at Highway 60 near Paducah, KY</t>
  </si>
  <si>
    <t>Ohio River at Dam 53 near Grand Chain, IL</t>
  </si>
  <si>
    <t>03612500</t>
  </si>
  <si>
    <t>03609750</t>
  </si>
  <si>
    <t>03378500</t>
  </si>
  <si>
    <t>St. Lawrence River at Cornwall, Ontario</t>
  </si>
  <si>
    <t>05420500</t>
  </si>
  <si>
    <t>Mississippi River at Clinton, IA</t>
  </si>
  <si>
    <t>rotate 4/NASQAN</t>
  </si>
  <si>
    <t>Mississippi River Below Grafton, IL</t>
  </si>
  <si>
    <t>05587455</t>
  </si>
  <si>
    <t>MO</t>
  </si>
  <si>
    <t>Missouri River at Hermann, MO</t>
  </si>
  <si>
    <t>06934500</t>
  </si>
  <si>
    <t>Mississippi River at Thebes, IL</t>
  </si>
  <si>
    <t>07022000</t>
  </si>
  <si>
    <t>Arkansas River at Terry L&amp;D below Little Rock, AR</t>
  </si>
  <si>
    <t>07263620</t>
  </si>
  <si>
    <t>Mississippi River above Vicksburg, MS</t>
  </si>
  <si>
    <t>322023090544500</t>
  </si>
  <si>
    <t>Mississippi River at Baton Rouge, LA</t>
  </si>
  <si>
    <t>07374000</t>
  </si>
  <si>
    <t>07374525</t>
  </si>
  <si>
    <t>07381495</t>
  </si>
  <si>
    <t>07381590</t>
  </si>
  <si>
    <t>Mississippi River at Belle Chasse, LA</t>
  </si>
  <si>
    <t>Atchafalaya River at Melville, LA</t>
  </si>
  <si>
    <t>Wax Lake Outlet at Calumet, LA</t>
  </si>
  <si>
    <t>07381600</t>
  </si>
  <si>
    <t>Lower Atchafalaya River at Morgan City, LA</t>
  </si>
  <si>
    <t>08116650</t>
  </si>
  <si>
    <t>Brazos River near Rosharon, TX</t>
  </si>
  <si>
    <t>agcore/NAWQA</t>
  </si>
  <si>
    <t>Rio Grande near Brownsville, TX</t>
  </si>
  <si>
    <t>08475000</t>
  </si>
  <si>
    <t>09522000</t>
  </si>
  <si>
    <t>Colorado River at NIB</t>
  </si>
  <si>
    <t>rotate4/NASQAN</t>
  </si>
  <si>
    <t>Columbia River near Beaver Army Terminal, OR</t>
  </si>
  <si>
    <t>14246900</t>
  </si>
  <si>
    <t>AK</t>
  </si>
  <si>
    <t>15565447</t>
  </si>
  <si>
    <t>Yukon River at Pilot Station, AK</t>
  </si>
  <si>
    <t>rotate4/HBN</t>
  </si>
  <si>
    <t>YES-COOP</t>
  </si>
  <si>
    <t>Last Update</t>
  </si>
  <si>
    <t>Cycle 2 
Site Type</t>
  </si>
  <si>
    <t>Cycle 3 
Site Type</t>
  </si>
  <si>
    <t>Station Name</t>
  </si>
  <si>
    <t>Potomac River at Chain Bridge at Washington, DC</t>
  </si>
  <si>
    <t>St. Lawrence River at Cornwall, Ontario, near Massena, NY</t>
  </si>
  <si>
    <t>Missouri River at Omaha, NE</t>
  </si>
  <si>
    <t>Arkansas River at David D Terry Lock and Dam below Little Rock, AR</t>
  </si>
  <si>
    <t>Yazoo River below Steele Bayou near Long Lake, MS</t>
  </si>
  <si>
    <t>Mississippi River near St. Francisville, LA</t>
  </si>
  <si>
    <t>Colorado River at NIB, above Morelos Dam, AZ</t>
  </si>
  <si>
    <t>04264331</t>
  </si>
  <si>
    <t>06610000</t>
  </si>
  <si>
    <t>07373420</t>
  </si>
  <si>
    <t>NUMBER OF SAMPLES IN 2013</t>
  </si>
  <si>
    <t>Rolla, MO</t>
  </si>
  <si>
    <t>Anchorage, AK</t>
  </si>
  <si>
    <t>Lawrence, KS</t>
  </si>
  <si>
    <t>Oklahoma City, OK</t>
  </si>
  <si>
    <t>N/A</t>
  </si>
  <si>
    <t>ACT site</t>
  </si>
  <si>
    <t>2013</t>
  </si>
  <si>
    <t>Suspended Sediment (conc. + sand/fine)</t>
  </si>
  <si>
    <t xml:space="preserve">Santa Ana R nr Running Springs, CA </t>
  </si>
  <si>
    <t>Pesticides (schedule 2437)</t>
  </si>
  <si>
    <t>No fish collected at this site</t>
  </si>
  <si>
    <t>No fish collected at this site (only fish present are those stocked by the State).</t>
  </si>
  <si>
    <t>Sampling plan shown for the Fiscal Years in which samples are collected (i.e., Fall 2012 = FY2013)</t>
  </si>
  <si>
    <t>Reach Sampled (Primary Reach)</t>
  </si>
  <si>
    <t>Date Com-pleted (MM/DD/YY)</t>
  </si>
  <si>
    <r>
      <t xml:space="preserve">Date Com-pleted </t>
    </r>
    <r>
      <rPr>
        <b/>
        <sz val="9"/>
        <color indexed="8"/>
        <rFont val="Arial"/>
        <family val="2"/>
      </rPr>
      <t>(MM/DD/YY)</t>
    </r>
  </si>
  <si>
    <t>SH2437 Pesticide Samples</t>
  </si>
  <si>
    <t>SH2437 Pesticide Blanks</t>
  </si>
  <si>
    <t>yes-COOP</t>
  </si>
  <si>
    <t>streamgage run by CO Div. of Water Resources   (gurtz email 6/8/12)</t>
  </si>
  <si>
    <t xml:space="preserve">
Algae RTH</t>
  </si>
  <si>
    <t>FY13 prices</t>
  </si>
  <si>
    <t>Pesticide samples not collected at reference sites</t>
  </si>
  <si>
    <t>Trenton, NJ</t>
  </si>
  <si>
    <t>Grand Forks, ND</t>
  </si>
  <si>
    <t>Lakewood, CO</t>
  </si>
  <si>
    <t>Little Arkansas River near Sedgwick, KS</t>
  </si>
  <si>
    <t>Southern Atchafalaya River at Morgan City, LA</t>
  </si>
  <si>
    <t>The Woodlands, TX</t>
  </si>
  <si>
    <t>San Antonio, TX</t>
  </si>
  <si>
    <t>Yuma, AZ</t>
  </si>
  <si>
    <t>Red Butte Creek at Fort Douglas, UT</t>
  </si>
  <si>
    <t>San Diego, CA</t>
  </si>
  <si>
    <t>Pest samples only collected June, July, August</t>
  </si>
  <si>
    <t>Murray, KY</t>
  </si>
  <si>
    <t>Rinelander, WI</t>
  </si>
  <si>
    <t>Lansing, MI</t>
  </si>
  <si>
    <t>Council Bluffs, IA</t>
  </si>
  <si>
    <t>Grand Junction, CO</t>
  </si>
  <si>
    <t>Flagstaff, AZ</t>
  </si>
  <si>
    <t>Kennewick, WA</t>
  </si>
  <si>
    <t>Comments</t>
  </si>
  <si>
    <t>Science Center (SC) Collecting Samples</t>
  </si>
  <si>
    <t>SC Collecting Samples</t>
  </si>
  <si>
    <t>2 character Science Center</t>
  </si>
  <si>
    <t>NWIS station identification number for ecological sampling location.</t>
  </si>
  <si>
    <t>NAWQA site name for ecological sampling location</t>
  </si>
  <si>
    <t>Cycle 2 Site Type</t>
  </si>
  <si>
    <t>Cycle 3 Site Type</t>
  </si>
  <si>
    <t>rotate2, rotate4, or eco_only</t>
  </si>
  <si>
    <t>Fiscal/Water year for which annual sampling information applies</t>
  </si>
  <si>
    <t>1 character</t>
  </si>
  <si>
    <t>Letter designation of the primary sampling reach (typically, A, B, or C)</t>
  </si>
  <si>
    <t>Riffle, Snag, Depositional</t>
  </si>
  <si>
    <t>Targeted habitat (typically, Riffle or Snag) for collection of invertebrate and algae samples</t>
  </si>
  <si>
    <r>
      <t>Inverts and Algae</t>
    </r>
    <r>
      <rPr>
        <sz val="11"/>
        <rFont val="Arial"/>
        <family val="2"/>
      </rPr>
      <t xml:space="preserve"> -- Invertebrates - RTH
                                     Invertebrates - QMH
                                    Algae - RTH
                                    Algae - Chl a / Biomass
</t>
    </r>
    <r>
      <rPr>
        <b/>
        <sz val="11"/>
        <rFont val="Arial"/>
        <family val="2"/>
      </rPr>
      <t>Fish
Habitat</t>
    </r>
  </si>
  <si>
    <t>Index Period - Start Date</t>
  </si>
  <si>
    <t>Index Period - End Date</t>
  </si>
  <si>
    <t>DD-MMM</t>
  </si>
  <si>
    <t>Date Completed - (MM/DD/YY)</t>
  </si>
  <si>
    <t>Actual date that sample was collected</t>
  </si>
  <si>
    <t>NFSN Eco Sampling</t>
  </si>
  <si>
    <t>Algae - Chl a / Biomass</t>
  </si>
  <si>
    <t>End Date</t>
  </si>
  <si>
    <t>Start Date</t>
  </si>
  <si>
    <t>Index pd shifted two weeks later than in Cycle 2 to reflect actual dates sampled. Sampling plan shown for the Fiscal Years in which samples are collected (i.e., Fall 2012 = FY2013)</t>
  </si>
  <si>
    <t>NSFN Chem Sampling</t>
  </si>
  <si>
    <t>Constituents, by group:</t>
  </si>
  <si>
    <t>Nutrients (schedules 2430/2431/2432)</t>
  </si>
  <si>
    <t>SH 2430/2431/2432
Nutrients Samples</t>
  </si>
  <si>
    <t>Isotope samples (Ty Coplen)</t>
  </si>
  <si>
    <t>DOC fractionation samples 
(George Aiken)</t>
  </si>
  <si>
    <t>DNA samples
(Byron Crump)</t>
  </si>
  <si>
    <t xml:space="preserve">Suspended Sediment
Major Ions
Nutrients
Pesticides (schedule 2437)   
</t>
  </si>
  <si>
    <t>uv 412nm blanks (LC8096 - OBW)</t>
  </si>
  <si>
    <t>Dissolved Inorganic Carbon blanks (LC8097 - OBW)</t>
  </si>
  <si>
    <t>07335700</t>
  </si>
  <si>
    <t>Kiamichi River, OK</t>
  </si>
  <si>
    <t>HBN</t>
  </si>
  <si>
    <t>06879650</t>
  </si>
  <si>
    <t>Kings Creek, KS</t>
  </si>
  <si>
    <t xml:space="preserve">could not sample in FY12 due to no flow; can not carry over funds into FY13. - dropped  </t>
  </si>
  <si>
    <t>no</t>
  </si>
  <si>
    <t>OR WSC uses S2196 for Major Ions</t>
  </si>
  <si>
    <t>agreed to fund cgc email 20120910</t>
  </si>
  <si>
    <t>05288705</t>
  </si>
  <si>
    <t>Shingle Creek at Minneapolis, MN</t>
  </si>
  <si>
    <t>agreed to add site; cgc email 20120926</t>
  </si>
  <si>
    <t>co-op site; will use S86, S1630, and S1904 in place of S2431</t>
  </si>
  <si>
    <t>NUMBER OF SAMPLING TRIPS</t>
  </si>
  <si>
    <t>Cycle 3
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</si>
</sst>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$&quot;#,##0"/>
    <numFmt numFmtId="165" formatCode="mmmm\ d\,\ yyyy"/>
    <numFmt numFmtId="166" formatCode="m/d/yy"/>
    <numFmt numFmtId="167" formatCode="&quot;$&quot;#,##0.00"/>
    <numFmt numFmtId="168" formatCode="m/d/yy;@"/>
  </numFmts>
  <fonts count="25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b/>
      <sz val="11"/>
      <color indexed="10"/>
      <name val="Arial"/>
      <family val="2"/>
    </font>
    <font>
      <b/>
      <sz val="9"/>
      <color indexed="8"/>
      <name val="Arial"/>
      <family val="2"/>
    </font>
    <font>
      <sz val="11"/>
      <color indexed="8"/>
      <name val="Times"/>
    </font>
    <font>
      <sz val="12"/>
      <color indexed="8"/>
      <name val="Times"/>
    </font>
    <font>
      <sz val="12"/>
      <name val="Times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Times"/>
    </font>
    <font>
      <b/>
      <sz val="10"/>
      <color indexed="8"/>
      <name val="Arial"/>
      <family val="2"/>
    </font>
    <font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double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45">
    <xf numFmtId="0" fontId="0" fillId="0" borderId="0" xfId="0"/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left" vertical="center" wrapText="1"/>
    </xf>
    <xf numFmtId="1" fontId="6" fillId="4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 indent="8"/>
    </xf>
    <xf numFmtId="0" fontId="4" fillId="0" borderId="0" xfId="0" applyFont="1" applyAlignment="1">
      <alignment horizontal="right" vertical="top" wrapText="1"/>
    </xf>
    <xf numFmtId="0" fontId="6" fillId="4" borderId="5" xfId="0" applyFont="1" applyFill="1" applyBorder="1" applyAlignment="1">
      <alignment horizontal="center" vertical="center" wrapText="1"/>
    </xf>
    <xf numFmtId="16" fontId="5" fillId="0" borderId="0" xfId="0" applyNumberFormat="1" applyFont="1" applyFill="1" applyBorder="1" applyAlignment="1">
      <alignment horizontal="center" vertical="center"/>
    </xf>
    <xf numFmtId="16" fontId="6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top" wrapText="1" indent="8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0" borderId="0" xfId="0" quotePrefix="1" applyFont="1" applyAlignment="1">
      <alignment horizontal="left" vertical="top" wrapText="1"/>
    </xf>
    <xf numFmtId="16" fontId="6" fillId="4" borderId="5" xfId="0" applyNumberFormat="1" applyFont="1" applyFill="1" applyBorder="1" applyAlignment="1">
      <alignment horizontal="center" vertical="center" wrapText="1"/>
    </xf>
    <xf numFmtId="16" fontId="6" fillId="4" borderId="4" xfId="0" applyNumberFormat="1" applyFont="1" applyFill="1" applyBorder="1" applyAlignment="1">
      <alignment horizontal="center" vertical="center" wrapText="1"/>
    </xf>
    <xf numFmtId="16" fontId="6" fillId="5" borderId="4" xfId="0" applyNumberFormat="1" applyFont="1" applyFill="1" applyBorder="1" applyAlignment="1">
      <alignment horizontal="center" vertical="center" wrapText="1"/>
    </xf>
    <xf numFmtId="16" fontId="6" fillId="5" borderId="7" xfId="0" applyNumberFormat="1" applyFont="1" applyFill="1" applyBorder="1" applyAlignment="1">
      <alignment horizontal="center" vertical="center" wrapText="1"/>
    </xf>
    <xf numFmtId="16" fontId="6" fillId="3" borderId="4" xfId="0" applyNumberFormat="1" applyFont="1" applyFill="1" applyBorder="1" applyAlignment="1">
      <alignment horizontal="center" vertical="center" wrapText="1"/>
    </xf>
    <xf numFmtId="16" fontId="6" fillId="3" borderId="7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 applyProtection="1">
      <alignment horizontal="left" vertical="center" wrapText="1"/>
      <protection locked="0"/>
    </xf>
    <xf numFmtId="49" fontId="6" fillId="4" borderId="5" xfId="0" applyNumberFormat="1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/>
    <xf numFmtId="0" fontId="2" fillId="0" borderId="0" xfId="0" applyFont="1" applyFill="1" applyBorder="1" applyAlignment="1"/>
    <xf numFmtId="164" fontId="5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49" fontId="11" fillId="0" borderId="0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167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3" fillId="0" borderId="0" xfId="0" applyFont="1"/>
    <xf numFmtId="167" fontId="10" fillId="0" borderId="0" xfId="0" applyNumberFormat="1" applyFont="1" applyAlignment="1">
      <alignment horizontal="center"/>
    </xf>
    <xf numFmtId="164" fontId="10" fillId="0" borderId="0" xfId="0" applyNumberFormat="1" applyFont="1"/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13" fillId="0" borderId="0" xfId="0" applyNumberFormat="1" applyFont="1"/>
    <xf numFmtId="164" fontId="9" fillId="0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/>
    <xf numFmtId="164" fontId="13" fillId="0" borderId="0" xfId="0" applyNumberFormat="1" applyFont="1" applyFill="1" applyAlignment="1">
      <alignment horizontal="right"/>
    </xf>
    <xf numFmtId="164" fontId="13" fillId="0" borderId="0" xfId="0" applyNumberFormat="1" applyFont="1" applyFill="1"/>
    <xf numFmtId="1" fontId="10" fillId="0" borderId="0" xfId="0" applyNumberFormat="1" applyFont="1" applyFill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166" fontId="3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 wrapText="1"/>
    </xf>
    <xf numFmtId="0" fontId="5" fillId="0" borderId="11" xfId="0" applyFont="1" applyFill="1" applyBorder="1"/>
    <xf numFmtId="49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left" vertical="center" wrapText="1"/>
    </xf>
    <xf numFmtId="164" fontId="5" fillId="0" borderId="11" xfId="0" applyNumberFormat="1" applyFont="1" applyFill="1" applyBorder="1" applyAlignment="1">
      <alignment horizontal="right" vertical="center" wrapText="1"/>
    </xf>
    <xf numFmtId="166" fontId="5" fillId="0" borderId="11" xfId="0" applyNumberFormat="1" applyFont="1" applyFill="1" applyBorder="1" applyAlignment="1">
      <alignment horizontal="center" vertical="center"/>
    </xf>
    <xf numFmtId="166" fontId="2" fillId="0" borderId="11" xfId="0" applyNumberFormat="1" applyFont="1" applyFill="1" applyBorder="1" applyAlignment="1">
      <alignment horizontal="center" vertical="center"/>
    </xf>
    <xf numFmtId="1" fontId="5" fillId="0" borderId="1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49" fontId="5" fillId="0" borderId="11" xfId="0" applyNumberFormat="1" applyFont="1" applyFill="1" applyBorder="1" applyAlignment="1">
      <alignment horizontal="center" vertical="center"/>
    </xf>
    <xf numFmtId="0" fontId="5" fillId="7" borderId="11" xfId="0" applyFont="1" applyFill="1" applyBorder="1"/>
    <xf numFmtId="166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/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16" fontId="5" fillId="0" borderId="11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/>
    <xf numFmtId="0" fontId="2" fillId="0" borderId="11" xfId="0" applyFont="1" applyFill="1" applyBorder="1"/>
    <xf numFmtId="166" fontId="5" fillId="0" borderId="1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5" fillId="0" borderId="0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 wrapText="1"/>
    </xf>
    <xf numFmtId="4" fontId="10" fillId="0" borderId="0" xfId="0" applyNumberFormat="1" applyFont="1"/>
    <xf numFmtId="167" fontId="10" fillId="0" borderId="0" xfId="0" applyNumberFormat="1" applyFont="1" applyFill="1"/>
    <xf numFmtId="49" fontId="6" fillId="4" borderId="0" xfId="0" applyNumberFormat="1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14" fillId="10" borderId="2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5" fillId="0" borderId="11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/>
    <xf numFmtId="0" fontId="5" fillId="0" borderId="11" xfId="0" applyFont="1" applyFill="1" applyBorder="1" applyAlignment="1">
      <alignment vertical="center" wrapText="1"/>
    </xf>
    <xf numFmtId="0" fontId="13" fillId="0" borderId="0" xfId="0" applyFont="1" applyAlignment="1">
      <alignment horizontal="left"/>
    </xf>
    <xf numFmtId="0" fontId="12" fillId="0" borderId="0" xfId="0" applyFont="1" applyBorder="1" applyAlignment="1">
      <alignment horizontal="center" vertical="center"/>
    </xf>
    <xf numFmtId="167" fontId="13" fillId="0" borderId="0" xfId="0" applyNumberFormat="1" applyFont="1" applyFill="1" applyAlignment="1">
      <alignment horizontal="right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164" fontId="6" fillId="11" borderId="3" xfId="0" applyNumberFormat="1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164" fontId="6" fillId="11" borderId="1" xfId="0" applyNumberFormat="1" applyFont="1" applyFill="1" applyBorder="1" applyAlignment="1">
      <alignment horizontal="center" vertical="center" wrapText="1"/>
    </xf>
    <xf numFmtId="1" fontId="6" fillId="11" borderId="1" xfId="0" applyNumberFormat="1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top" wrapText="1"/>
    </xf>
    <xf numFmtId="0" fontId="2" fillId="11" borderId="0" xfId="0" applyFont="1" applyFill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right" vertical="center"/>
    </xf>
    <xf numFmtId="168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>
      <alignment horizontal="center" vertical="center"/>
    </xf>
    <xf numFmtId="14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11" xfId="0" applyNumberFormat="1" applyFont="1" applyFill="1" applyBorder="1" applyAlignment="1" applyProtection="1">
      <alignment horizontal="center" vertical="center" wrapText="1"/>
      <protection locked="0"/>
    </xf>
    <xf numFmtId="168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166" fontId="6" fillId="4" borderId="23" xfId="0" applyNumberFormat="1" applyFont="1" applyFill="1" applyBorder="1" applyAlignment="1" applyProtection="1">
      <alignment vertical="center" wrapText="1"/>
      <protection locked="0"/>
    </xf>
    <xf numFmtId="166" fontId="6" fillId="4" borderId="5" xfId="0" applyNumberFormat="1" applyFont="1" applyFill="1" applyBorder="1" applyAlignment="1" applyProtection="1">
      <alignment vertical="center" wrapText="1"/>
      <protection locked="0"/>
    </xf>
    <xf numFmtId="164" fontId="5" fillId="0" borderId="11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164" fontId="18" fillId="0" borderId="11" xfId="0" applyNumberFormat="1" applyFont="1" applyFill="1" applyBorder="1" applyAlignment="1">
      <alignment horizontal="right" vertical="center" wrapText="1"/>
    </xf>
    <xf numFmtId="1" fontId="18" fillId="0" borderId="11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/>
    <xf numFmtId="164" fontId="5" fillId="0" borderId="11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 wrapText="1"/>
    </xf>
    <xf numFmtId="164" fontId="17" fillId="0" borderId="11" xfId="0" applyNumberFormat="1" applyFont="1" applyFill="1" applyBorder="1" applyAlignment="1">
      <alignment horizontal="right" vertic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left" vertical="center" wrapText="1"/>
    </xf>
    <xf numFmtId="14" fontId="21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Fill="1" applyBorder="1" applyAlignment="1">
      <alignment horizontal="center" vertical="center" wrapText="1"/>
    </xf>
    <xf numFmtId="49" fontId="21" fillId="0" borderId="26" xfId="0" applyNumberFormat="1" applyFont="1" applyFill="1" applyBorder="1" applyAlignment="1">
      <alignment horizontal="left" vertical="center" wrapText="1"/>
    </xf>
    <xf numFmtId="0" fontId="22" fillId="0" borderId="26" xfId="0" applyFont="1" applyFill="1" applyBorder="1" applyAlignment="1">
      <alignment horizontal="center" vertical="center"/>
    </xf>
    <xf numFmtId="164" fontId="22" fillId="0" borderId="26" xfId="0" applyNumberFormat="1" applyFont="1" applyFill="1" applyBorder="1" applyAlignment="1">
      <alignment horizontal="right" vertical="center" wrapText="1"/>
    </xf>
    <xf numFmtId="1" fontId="22" fillId="0" borderId="26" xfId="0" applyNumberFormat="1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vertical="center" wrapText="1"/>
    </xf>
    <xf numFmtId="0" fontId="22" fillId="0" borderId="26" xfId="0" applyFont="1" applyFill="1" applyBorder="1" applyAlignment="1">
      <alignment vertical="center"/>
    </xf>
    <xf numFmtId="0" fontId="21" fillId="0" borderId="26" xfId="0" applyFont="1" applyFill="1" applyBorder="1" applyAlignment="1">
      <alignment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 wrapText="1"/>
    </xf>
    <xf numFmtId="0" fontId="20" fillId="12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164" fontId="21" fillId="0" borderId="26" xfId="0" applyNumberFormat="1" applyFont="1" applyFill="1" applyBorder="1" applyAlignment="1">
      <alignment horizontal="right" vertical="center" wrapText="1"/>
    </xf>
    <xf numFmtId="1" fontId="21" fillId="0" borderId="26" xfId="0" applyNumberFormat="1" applyFont="1" applyFill="1" applyBorder="1" applyAlignment="1">
      <alignment horizontal="center" vertical="center" wrapText="1"/>
    </xf>
    <xf numFmtId="164" fontId="21" fillId="0" borderId="26" xfId="0" applyNumberFormat="1" applyFont="1" applyFill="1" applyBorder="1" applyAlignment="1">
      <alignment horizontal="right" vertical="center"/>
    </xf>
    <xf numFmtId="0" fontId="21" fillId="0" borderId="26" xfId="0" applyFont="1" applyFill="1" applyBorder="1" applyAlignment="1">
      <alignment horizontal="left" vertical="center" wrapText="1"/>
    </xf>
    <xf numFmtId="0" fontId="20" fillId="12" borderId="26" xfId="0" applyFont="1" applyFill="1" applyBorder="1" applyAlignment="1">
      <alignment horizontal="center" vertical="center" wrapText="1"/>
    </xf>
    <xf numFmtId="168" fontId="21" fillId="0" borderId="26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6" xfId="0" applyNumberFormat="1" applyFont="1" applyFill="1" applyBorder="1" applyAlignment="1">
      <alignment horizontal="center" vertical="center" wrapText="1"/>
    </xf>
    <xf numFmtId="49" fontId="21" fillId="0" borderId="26" xfId="0" applyNumberFormat="1" applyFont="1" applyFill="1" applyBorder="1" applyAlignment="1">
      <alignment horizontal="center" vertical="center" wrapText="1"/>
    </xf>
    <xf numFmtId="166" fontId="2" fillId="0" borderId="26" xfId="0" applyNumberFormat="1" applyFont="1" applyFill="1" applyBorder="1" applyAlignment="1">
      <alignment horizontal="center" vertical="center"/>
    </xf>
    <xf numFmtId="0" fontId="21" fillId="0" borderId="26" xfId="0" applyFont="1" applyFill="1" applyBorder="1" applyAlignment="1" applyProtection="1">
      <alignment horizontal="center" vertical="center" wrapText="1"/>
      <protection locked="0"/>
    </xf>
    <xf numFmtId="164" fontId="2" fillId="0" borderId="26" xfId="0" applyNumberFormat="1" applyFont="1" applyFill="1" applyBorder="1" applyAlignment="1">
      <alignment horizontal="right" vertical="center" wrapText="1"/>
    </xf>
    <xf numFmtId="0" fontId="21" fillId="0" borderId="26" xfId="0" applyFont="1" applyFill="1" applyBorder="1" applyAlignment="1">
      <alignment vertical="center" wrapText="1"/>
    </xf>
    <xf numFmtId="168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66" fontId="6" fillId="4" borderId="2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>
      <alignment horizontal="center" vertical="center" wrapText="1"/>
    </xf>
    <xf numFmtId="0" fontId="18" fillId="13" borderId="11" xfId="0" applyFont="1" applyFill="1" applyBorder="1" applyAlignment="1">
      <alignment vertical="center" wrapText="1"/>
    </xf>
    <xf numFmtId="168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right" vertical="center" wrapText="1"/>
    </xf>
    <xf numFmtId="1" fontId="21" fillId="0" borderId="0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7" fontId="13" fillId="14" borderId="0" xfId="0" applyNumberFormat="1" applyFont="1" applyFill="1" applyAlignment="1">
      <alignment horizontal="right"/>
    </xf>
    <xf numFmtId="16" fontId="6" fillId="2" borderId="4" xfId="0" applyNumberFormat="1" applyFont="1" applyFill="1" applyBorder="1" applyAlignment="1">
      <alignment horizontal="center" vertical="center" wrapText="1"/>
    </xf>
    <xf numFmtId="16" fontId="6" fillId="2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14" fillId="0" borderId="2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0" fontId="0" fillId="10" borderId="27" xfId="0" applyFill="1" applyBorder="1"/>
    <xf numFmtId="0" fontId="0" fillId="10" borderId="28" xfId="0" applyFill="1" applyBorder="1"/>
    <xf numFmtId="49" fontId="1" fillId="0" borderId="0" xfId="0" applyNumberFormat="1" applyFont="1" applyFill="1"/>
    <xf numFmtId="49" fontId="1" fillId="0" borderId="0" xfId="0" applyNumberFormat="1" applyFont="1"/>
    <xf numFmtId="1" fontId="24" fillId="7" borderId="11" xfId="0" applyNumberFormat="1" applyFont="1" applyFill="1" applyBorder="1" applyAlignment="1">
      <alignment horizontal="center" vertical="center" wrapText="1"/>
    </xf>
    <xf numFmtId="49" fontId="24" fillId="7" borderId="11" xfId="0" applyNumberFormat="1" applyFont="1" applyFill="1" applyBorder="1" applyAlignment="1">
      <alignment horizontal="left" vertical="center" wrapText="1"/>
    </xf>
    <xf numFmtId="49" fontId="24" fillId="7" borderId="11" xfId="0" applyNumberFormat="1" applyFont="1" applyFill="1" applyBorder="1" applyAlignment="1">
      <alignment horizontal="right" vertical="center" wrapText="1"/>
    </xf>
    <xf numFmtId="0" fontId="24" fillId="7" borderId="11" xfId="0" applyFont="1" applyFill="1" applyBorder="1" applyAlignment="1" applyProtection="1">
      <alignment horizontal="left" vertical="center" wrapText="1"/>
      <protection locked="0"/>
    </xf>
    <xf numFmtId="0" fontId="24" fillId="7" borderId="11" xfId="0" applyFont="1" applyFill="1" applyBorder="1" applyAlignment="1" applyProtection="1">
      <alignment horizontal="center" vertical="center" wrapText="1"/>
      <protection locked="0"/>
    </xf>
    <xf numFmtId="1" fontId="24" fillId="7" borderId="11" xfId="0" applyNumberFormat="1" applyFont="1" applyFill="1" applyBorder="1" applyAlignment="1">
      <alignment horizontal="center" vertical="center"/>
    </xf>
    <xf numFmtId="16" fontId="24" fillId="7" borderId="11" xfId="0" applyNumberFormat="1" applyFont="1" applyFill="1" applyBorder="1" applyAlignment="1">
      <alignment horizontal="center" vertical="center"/>
    </xf>
    <xf numFmtId="166" fontId="24" fillId="7" borderId="11" xfId="0" applyNumberFormat="1" applyFont="1" applyFill="1" applyBorder="1" applyAlignment="1">
      <alignment horizontal="right" vertical="center"/>
    </xf>
    <xf numFmtId="166" fontId="24" fillId="7" borderId="11" xfId="0" applyNumberFormat="1" applyFont="1" applyFill="1" applyBorder="1" applyAlignment="1">
      <alignment horizontal="center" vertical="center"/>
    </xf>
    <xf numFmtId="0" fontId="24" fillId="7" borderId="11" xfId="0" applyFont="1" applyFill="1" applyBorder="1" applyAlignment="1"/>
    <xf numFmtId="1" fontId="24" fillId="9" borderId="11" xfId="0" applyNumberFormat="1" applyFont="1" applyFill="1" applyBorder="1" applyAlignment="1">
      <alignment horizontal="center" vertical="center" wrapText="1"/>
    </xf>
    <xf numFmtId="49" fontId="24" fillId="9" borderId="11" xfId="0" applyNumberFormat="1" applyFont="1" applyFill="1" applyBorder="1" applyAlignment="1">
      <alignment horizontal="left" vertical="center" wrapText="1"/>
    </xf>
    <xf numFmtId="49" fontId="24" fillId="9" borderId="11" xfId="0" applyNumberFormat="1" applyFont="1" applyFill="1" applyBorder="1" applyAlignment="1">
      <alignment horizontal="right" vertical="center" wrapText="1"/>
    </xf>
    <xf numFmtId="0" fontId="24" fillId="9" borderId="11" xfId="0" applyFont="1" applyFill="1" applyBorder="1" applyAlignment="1">
      <alignment vertical="center" wrapText="1"/>
    </xf>
    <xf numFmtId="0" fontId="24" fillId="9" borderId="11" xfId="0" applyFont="1" applyFill="1" applyBorder="1" applyAlignment="1" applyProtection="1">
      <alignment horizontal="left" vertical="center" wrapText="1"/>
      <protection locked="0"/>
    </xf>
    <xf numFmtId="1" fontId="24" fillId="9" borderId="11" xfId="0" applyNumberFormat="1" applyFont="1" applyFill="1" applyBorder="1" applyAlignment="1">
      <alignment horizontal="center" vertical="center"/>
    </xf>
    <xf numFmtId="16" fontId="24" fillId="9" borderId="11" xfId="0" applyNumberFormat="1" applyFont="1" applyFill="1" applyBorder="1" applyAlignment="1">
      <alignment horizontal="center" vertical="center"/>
    </xf>
    <xf numFmtId="166" fontId="24" fillId="9" borderId="11" xfId="0" applyNumberFormat="1" applyFont="1" applyFill="1" applyBorder="1" applyAlignment="1">
      <alignment horizontal="right" vertical="center"/>
    </xf>
    <xf numFmtId="14" fontId="24" fillId="9" borderId="11" xfId="0" applyNumberFormat="1" applyFont="1" applyFill="1" applyBorder="1" applyAlignment="1">
      <alignment horizontal="center" vertical="center"/>
    </xf>
    <xf numFmtId="0" fontId="24" fillId="9" borderId="11" xfId="0" applyFont="1" applyFill="1" applyBorder="1" applyAlignment="1"/>
    <xf numFmtId="0" fontId="24" fillId="9" borderId="11" xfId="0" applyFont="1" applyFill="1" applyBorder="1" applyAlignment="1">
      <alignment wrapText="1"/>
    </xf>
    <xf numFmtId="166" fontId="24" fillId="9" borderId="11" xfId="0" applyNumberFormat="1" applyFont="1" applyFill="1" applyBorder="1" applyAlignment="1">
      <alignment horizontal="center" vertical="center"/>
    </xf>
    <xf numFmtId="49" fontId="24" fillId="9" borderId="11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 applyProtection="1">
      <alignment vertical="center" wrapText="1"/>
      <protection locked="0"/>
    </xf>
    <xf numFmtId="0" fontId="5" fillId="11" borderId="11" xfId="0" applyFont="1" applyFill="1" applyBorder="1" applyAlignment="1">
      <alignment horizontal="center" vertical="center"/>
    </xf>
    <xf numFmtId="49" fontId="0" fillId="0" borderId="0" xfId="0" applyNumberFormat="1"/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6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25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166" fontId="23" fillId="3" borderId="7" xfId="0" applyNumberFormat="1" applyFont="1" applyFill="1" applyBorder="1" applyAlignment="1">
      <alignment horizontal="center" vertical="center" wrapText="1"/>
    </xf>
    <xf numFmtId="166" fontId="23" fillId="3" borderId="8" xfId="0" applyNumberFormat="1" applyFont="1" applyFill="1" applyBorder="1" applyAlignment="1">
      <alignment horizontal="center" vertical="center" wrapText="1"/>
    </xf>
    <xf numFmtId="166" fontId="6" fillId="3" borderId="12" xfId="0" applyNumberFormat="1" applyFont="1" applyFill="1" applyBorder="1" applyAlignment="1">
      <alignment horizontal="center" vertical="center" wrapText="1"/>
    </xf>
    <xf numFmtId="166" fontId="6" fillId="3" borderId="13" xfId="0" applyNumberFormat="1" applyFont="1" applyFill="1" applyBorder="1" applyAlignment="1">
      <alignment horizontal="center" vertical="center" wrapText="1"/>
    </xf>
    <xf numFmtId="16" fontId="6" fillId="3" borderId="17" xfId="0" applyNumberFormat="1" applyFont="1" applyFill="1" applyBorder="1" applyAlignment="1">
      <alignment horizontal="center" vertical="center" wrapText="1"/>
    </xf>
    <xf numFmtId="16" fontId="6" fillId="3" borderId="18" xfId="0" applyNumberFormat="1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1" fontId="6" fillId="3" borderId="8" xfId="0" applyNumberFormat="1" applyFont="1" applyFill="1" applyBorder="1" applyAlignment="1">
      <alignment horizontal="center" vertical="center" wrapText="1"/>
    </xf>
    <xf numFmtId="166" fontId="6" fillId="5" borderId="9" xfId="0" applyNumberFormat="1" applyFont="1" applyFill="1" applyBorder="1" applyAlignment="1">
      <alignment horizontal="center" vertical="center" wrapText="1"/>
    </xf>
    <xf numFmtId="166" fontId="6" fillId="5" borderId="4" xfId="0" applyNumberFormat="1" applyFont="1" applyFill="1" applyBorder="1" applyAlignment="1">
      <alignment horizontal="center" vertical="center" wrapText="1"/>
    </xf>
    <xf numFmtId="166" fontId="6" fillId="5" borderId="12" xfId="0" applyNumberFormat="1" applyFont="1" applyFill="1" applyBorder="1" applyAlignment="1">
      <alignment horizontal="center" vertical="center" wrapText="1"/>
    </xf>
    <xf numFmtId="166" fontId="6" fillId="5" borderId="13" xfId="0" applyNumberFormat="1" applyFont="1" applyFill="1" applyBorder="1" applyAlignment="1">
      <alignment horizontal="center" vertical="center" wrapText="1"/>
    </xf>
    <xf numFmtId="16" fontId="6" fillId="5" borderId="17" xfId="0" applyNumberFormat="1" applyFont="1" applyFill="1" applyBorder="1" applyAlignment="1">
      <alignment horizontal="center" vertical="center" wrapText="1"/>
    </xf>
    <xf numFmtId="16" fontId="6" fillId="5" borderId="18" xfId="0" applyNumberFormat="1" applyFont="1" applyFill="1" applyBorder="1" applyAlignment="1">
      <alignment horizontal="center" vertical="center" wrapText="1"/>
    </xf>
    <xf numFmtId="1" fontId="6" fillId="5" borderId="7" xfId="0" applyNumberFormat="1" applyFont="1" applyFill="1" applyBorder="1" applyAlignment="1">
      <alignment horizontal="center" vertical="center" wrapText="1"/>
    </xf>
    <xf numFmtId="1" fontId="6" fillId="5" borderId="8" xfId="0" applyNumberFormat="1" applyFont="1" applyFill="1" applyBorder="1" applyAlignment="1">
      <alignment horizontal="center" vertical="center" wrapText="1"/>
    </xf>
    <xf numFmtId="1" fontId="6" fillId="2" borderId="12" xfId="0" applyNumberFormat="1" applyFont="1" applyFill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 vertical="center" wrapText="1"/>
    </xf>
    <xf numFmtId="1" fontId="23" fillId="2" borderId="7" xfId="0" applyNumberFormat="1" applyFont="1" applyFill="1" applyBorder="1" applyAlignment="1">
      <alignment horizontal="center" vertical="center" wrapText="1"/>
    </xf>
    <xf numFmtId="1" fontId="23" fillId="2" borderId="8" xfId="0" applyNumberFormat="1" applyFont="1" applyFill="1" applyBorder="1" applyAlignment="1">
      <alignment horizontal="center" vertical="center" wrapText="1"/>
    </xf>
    <xf numFmtId="1" fontId="16" fillId="2" borderId="12" xfId="0" applyNumberFormat="1" applyFont="1" applyFill="1" applyBorder="1" applyAlignment="1">
      <alignment horizontal="center" vertical="center" wrapText="1"/>
    </xf>
    <xf numFmtId="1" fontId="16" fillId="2" borderId="13" xfId="0" applyNumberFormat="1" applyFont="1" applyFill="1" applyBorder="1" applyAlignment="1">
      <alignment horizontal="center" vertical="center" wrapText="1"/>
    </xf>
    <xf numFmtId="166" fontId="23" fillId="5" borderId="7" xfId="0" applyNumberFormat="1" applyFont="1" applyFill="1" applyBorder="1" applyAlignment="1">
      <alignment horizontal="center" vertical="center" wrapText="1"/>
    </xf>
    <xf numFmtId="166" fontId="23" fillId="5" borderId="8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6" fontId="6" fillId="2" borderId="4" xfId="0" applyNumberFormat="1" applyFont="1" applyFill="1" applyBorder="1" applyAlignment="1">
      <alignment horizontal="center" vertical="center" wrapText="1"/>
    </xf>
    <xf numFmtId="16" fontId="6" fillId="2" borderId="5" xfId="0" applyNumberFormat="1" applyFont="1" applyFill="1" applyBorder="1" applyAlignment="1">
      <alignment horizontal="center" vertical="center" wrapText="1"/>
    </xf>
    <xf numFmtId="16" fontId="6" fillId="2" borderId="12" xfId="0" applyNumberFormat="1" applyFont="1" applyFill="1" applyBorder="1" applyAlignment="1">
      <alignment horizontal="center" vertical="center" wrapText="1"/>
    </xf>
    <xf numFmtId="16" fontId="6" fillId="2" borderId="14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8" fillId="6" borderId="0" xfId="0" applyNumberFormat="1" applyFont="1" applyFill="1" applyBorder="1" applyAlignment="1">
      <alignment horizontal="center" vertical="center" wrapText="1"/>
    </xf>
    <xf numFmtId="165" fontId="8" fillId="6" borderId="5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Z201"/>
  <sheetViews>
    <sheetView tabSelected="1" zoomScale="75" workbookViewId="0">
      <pane xSplit="8" ySplit="3" topLeftCell="I4" activePane="bottomRight" state="frozen"/>
      <selection pane="topRight" activeCell="J1" sqref="J1"/>
      <selection pane="bottomLeft" activeCell="A4" sqref="A4"/>
      <selection pane="bottomRight" sqref="A1:A2"/>
    </sheetView>
  </sheetViews>
  <sheetFormatPr defaultRowHeight="14.1" customHeight="1" x14ac:dyDescent="0.2"/>
  <cols>
    <col min="1" max="1" width="12.140625" style="47" customWidth="1"/>
    <col min="2" max="2" width="15.42578125" style="3" customWidth="1"/>
    <col min="3" max="3" width="9.140625" style="10"/>
    <col min="4" max="4" width="22.85546875" style="1" customWidth="1"/>
    <col min="5" max="5" width="49" style="4" customWidth="1"/>
    <col min="6" max="7" width="21.7109375" style="3" customWidth="1"/>
    <col min="8" max="8" width="20" style="3" customWidth="1"/>
    <col min="9" max="9" width="9.140625" style="11"/>
    <col min="10" max="10" width="11.85546875" style="52" customWidth="1"/>
    <col min="11" max="11" width="9.140625" style="26"/>
    <col min="12" max="12" width="11" style="52" customWidth="1"/>
    <col min="13" max="13" width="13.42578125" style="4" customWidth="1"/>
    <col min="14" max="14" width="16.85546875" style="4" customWidth="1"/>
    <col min="15" max="15" width="12.28515625" style="50" customWidth="1"/>
    <col min="16" max="19" width="11.42578125" style="11" customWidth="1"/>
    <col min="20" max="29" width="11" style="11" customWidth="1"/>
    <col min="30" max="33" width="12.5703125" style="11" customWidth="1"/>
    <col min="34" max="35" width="10.85546875" style="11" customWidth="1"/>
    <col min="36" max="36" width="15.5703125" style="2" customWidth="1"/>
    <col min="37" max="37" width="14.42578125" style="2" customWidth="1"/>
    <col min="38" max="38" width="13.7109375" style="11" customWidth="1"/>
    <col min="39" max="39" width="10.85546875" style="11" customWidth="1"/>
    <col min="40" max="40" width="11.85546875" style="11" customWidth="1"/>
    <col min="41" max="51" width="10.85546875" style="11" customWidth="1"/>
    <col min="52" max="52" width="74.140625" style="2" customWidth="1"/>
    <col min="53" max="16384" width="9.140625" style="2"/>
  </cols>
  <sheetData>
    <row r="1" spans="1:52" s="51" customFormat="1" ht="45" customHeight="1" x14ac:dyDescent="0.2">
      <c r="A1" s="275" t="s">
        <v>149</v>
      </c>
      <c r="B1" s="277" t="s">
        <v>496</v>
      </c>
      <c r="C1" s="279" t="s">
        <v>349</v>
      </c>
      <c r="D1" s="284">
        <v>41239</v>
      </c>
      <c r="E1" s="284"/>
      <c r="F1" s="273" t="s">
        <v>440</v>
      </c>
      <c r="G1" s="273" t="s">
        <v>441</v>
      </c>
      <c r="H1" s="288" t="s">
        <v>544</v>
      </c>
      <c r="I1" s="285" t="s">
        <v>150</v>
      </c>
      <c r="J1" s="286"/>
      <c r="K1" s="286"/>
      <c r="L1" s="287"/>
      <c r="M1" s="285" t="s">
        <v>154</v>
      </c>
      <c r="N1" s="286"/>
      <c r="O1" s="287"/>
      <c r="P1" s="266" t="s">
        <v>461</v>
      </c>
      <c r="Q1" s="267"/>
      <c r="R1" s="267"/>
      <c r="S1" s="267"/>
      <c r="T1" s="290" t="s">
        <v>320</v>
      </c>
      <c r="U1" s="291"/>
      <c r="V1" s="291"/>
      <c r="W1" s="292"/>
      <c r="X1" s="270" t="s">
        <v>321</v>
      </c>
      <c r="Y1" s="272"/>
      <c r="Z1" s="281" t="s">
        <v>522</v>
      </c>
      <c r="AA1" s="282"/>
      <c r="AB1" s="282"/>
      <c r="AC1" s="283"/>
      <c r="AD1" s="268" t="s">
        <v>371</v>
      </c>
      <c r="AE1" s="269"/>
      <c r="AF1" s="268" t="s">
        <v>372</v>
      </c>
      <c r="AG1" s="269"/>
      <c r="AH1" s="268" t="s">
        <v>528</v>
      </c>
      <c r="AI1" s="269"/>
      <c r="AJ1" s="268" t="s">
        <v>529</v>
      </c>
      <c r="AK1" s="269"/>
      <c r="AL1" s="270" t="s">
        <v>463</v>
      </c>
      <c r="AM1" s="271"/>
      <c r="AN1" s="271"/>
      <c r="AO1" s="271"/>
      <c r="AP1" s="271"/>
      <c r="AQ1" s="271"/>
      <c r="AR1" s="271"/>
      <c r="AS1" s="272"/>
      <c r="AT1" s="268" t="s">
        <v>524</v>
      </c>
      <c r="AU1" s="269"/>
      <c r="AV1" s="270" t="s">
        <v>525</v>
      </c>
      <c r="AW1" s="272"/>
      <c r="AX1" s="268" t="s">
        <v>526</v>
      </c>
      <c r="AY1" s="269"/>
      <c r="AZ1" s="273" t="s">
        <v>495</v>
      </c>
    </row>
    <row r="2" spans="1:52" s="11" customFormat="1" ht="47.25" customHeight="1" thickBot="1" x14ac:dyDescent="0.25">
      <c r="A2" s="276"/>
      <c r="B2" s="278"/>
      <c r="C2" s="280"/>
      <c r="D2" s="135" t="s">
        <v>14</v>
      </c>
      <c r="E2" s="135" t="s">
        <v>74</v>
      </c>
      <c r="F2" s="274"/>
      <c r="G2" s="274"/>
      <c r="H2" s="289"/>
      <c r="I2" s="147" t="s">
        <v>237</v>
      </c>
      <c r="J2" s="148" t="s">
        <v>162</v>
      </c>
      <c r="K2" s="149" t="s">
        <v>170</v>
      </c>
      <c r="L2" s="146" t="s">
        <v>163</v>
      </c>
      <c r="M2" s="144" t="s">
        <v>236</v>
      </c>
      <c r="N2" s="145" t="s">
        <v>235</v>
      </c>
      <c r="O2" s="146" t="s">
        <v>163</v>
      </c>
      <c r="P2" s="156" t="s">
        <v>238</v>
      </c>
      <c r="Q2" s="157" t="s">
        <v>239</v>
      </c>
      <c r="R2" s="12" t="s">
        <v>242</v>
      </c>
      <c r="S2" s="14" t="s">
        <v>245</v>
      </c>
      <c r="T2" s="154" t="s">
        <v>250</v>
      </c>
      <c r="U2" s="155" t="s">
        <v>251</v>
      </c>
      <c r="V2" s="15" t="s">
        <v>242</v>
      </c>
      <c r="W2" s="42" t="s">
        <v>243</v>
      </c>
      <c r="X2" s="15" t="s">
        <v>240</v>
      </c>
      <c r="Y2" s="15" t="s">
        <v>241</v>
      </c>
      <c r="Z2" s="156" t="s">
        <v>238</v>
      </c>
      <c r="AA2" s="157" t="s">
        <v>239</v>
      </c>
      <c r="AB2" s="12" t="s">
        <v>242</v>
      </c>
      <c r="AC2" s="14" t="s">
        <v>245</v>
      </c>
      <c r="AD2" s="156" t="s">
        <v>240</v>
      </c>
      <c r="AE2" s="157" t="s">
        <v>241</v>
      </c>
      <c r="AF2" s="156" t="s">
        <v>240</v>
      </c>
      <c r="AG2" s="157" t="s">
        <v>241</v>
      </c>
      <c r="AH2" s="13" t="s">
        <v>240</v>
      </c>
      <c r="AI2" s="12" t="s">
        <v>241</v>
      </c>
      <c r="AJ2" s="13" t="s">
        <v>240</v>
      </c>
      <c r="AK2" s="12" t="s">
        <v>241</v>
      </c>
      <c r="AL2" s="154" t="s">
        <v>238</v>
      </c>
      <c r="AM2" s="15" t="s">
        <v>239</v>
      </c>
      <c r="AN2" s="154" t="s">
        <v>244</v>
      </c>
      <c r="AO2" s="155" t="s">
        <v>241</v>
      </c>
      <c r="AP2" s="154" t="s">
        <v>242</v>
      </c>
      <c r="AQ2" s="155" t="s">
        <v>245</v>
      </c>
      <c r="AR2" s="154" t="s">
        <v>248</v>
      </c>
      <c r="AS2" s="155" t="s">
        <v>249</v>
      </c>
      <c r="AT2" s="12" t="s">
        <v>238</v>
      </c>
      <c r="AU2" s="12" t="s">
        <v>239</v>
      </c>
      <c r="AV2" s="154" t="s">
        <v>238</v>
      </c>
      <c r="AW2" s="155" t="s">
        <v>239</v>
      </c>
      <c r="AX2" s="156" t="s">
        <v>238</v>
      </c>
      <c r="AY2" s="157" t="s">
        <v>239</v>
      </c>
      <c r="AZ2" s="274" t="s">
        <v>495</v>
      </c>
    </row>
    <row r="3" spans="1:52" s="166" customFormat="1" ht="11.25" customHeight="1" thickTop="1" x14ac:dyDescent="0.2">
      <c r="A3" s="165"/>
      <c r="B3" s="165"/>
      <c r="C3" s="165"/>
      <c r="D3" s="165"/>
      <c r="E3" s="165"/>
      <c r="F3" s="165"/>
      <c r="G3" s="165"/>
      <c r="H3" s="209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263"/>
      <c r="AU3" s="263"/>
      <c r="AV3" s="263"/>
      <c r="AW3" s="263"/>
      <c r="AX3" s="263"/>
      <c r="AY3" s="263"/>
    </row>
    <row r="4" spans="1:52" s="87" customFormat="1" ht="15" customHeight="1" x14ac:dyDescent="0.2">
      <c r="A4" s="160"/>
      <c r="B4" s="97"/>
      <c r="C4" s="98"/>
      <c r="D4" s="99"/>
      <c r="E4" s="99"/>
      <c r="F4" s="97"/>
      <c r="G4" s="99"/>
      <c r="H4" s="97"/>
      <c r="I4" s="92"/>
      <c r="J4" s="100"/>
      <c r="K4" s="98"/>
      <c r="L4" s="167"/>
      <c r="M4" s="133"/>
      <c r="N4" s="133"/>
      <c r="O4" s="100"/>
      <c r="P4" s="92"/>
      <c r="Q4" s="92"/>
      <c r="R4" s="92"/>
      <c r="S4" s="91"/>
      <c r="T4" s="92"/>
      <c r="U4" s="92"/>
      <c r="V4" s="92"/>
      <c r="W4" s="92"/>
      <c r="X4" s="92"/>
      <c r="Y4" s="92"/>
      <c r="Z4" s="92"/>
      <c r="AA4" s="92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2"/>
      <c r="AM4" s="92"/>
      <c r="AN4" s="92"/>
      <c r="AO4" s="92"/>
      <c r="AP4" s="92"/>
      <c r="AQ4" s="92"/>
      <c r="AR4" s="92"/>
      <c r="AS4" s="92"/>
    </row>
    <row r="5" spans="1:52" s="87" customFormat="1" ht="15" customHeight="1" x14ac:dyDescent="0.2">
      <c r="A5" s="160"/>
      <c r="B5" s="89" t="s">
        <v>338</v>
      </c>
      <c r="C5" s="89" t="s">
        <v>460</v>
      </c>
      <c r="D5" s="99" t="s">
        <v>388</v>
      </c>
      <c r="E5" s="99" t="s">
        <v>389</v>
      </c>
      <c r="F5" s="97" t="s">
        <v>380</v>
      </c>
      <c r="G5" s="97" t="s">
        <v>375</v>
      </c>
      <c r="H5" s="97" t="s">
        <v>380</v>
      </c>
      <c r="I5" s="161" t="s">
        <v>253</v>
      </c>
      <c r="J5" s="100"/>
      <c r="K5" s="98"/>
      <c r="L5" s="167">
        <f>J5*K5/100</f>
        <v>0</v>
      </c>
      <c r="M5" s="133"/>
      <c r="N5" s="133"/>
      <c r="O5" s="100"/>
      <c r="P5" s="92">
        <v>14</v>
      </c>
      <c r="Q5" s="92"/>
      <c r="R5" s="92">
        <v>1</v>
      </c>
      <c r="S5" s="91"/>
      <c r="T5" s="92">
        <v>14</v>
      </c>
      <c r="U5" s="92"/>
      <c r="V5" s="92">
        <v>1</v>
      </c>
      <c r="W5" s="92"/>
      <c r="X5" s="92">
        <v>1</v>
      </c>
      <c r="Y5" s="92"/>
      <c r="Z5" s="92">
        <v>14</v>
      </c>
      <c r="AA5" s="92"/>
      <c r="AB5" s="91">
        <v>1</v>
      </c>
      <c r="AC5" s="91"/>
      <c r="AD5" s="91">
        <v>1</v>
      </c>
      <c r="AE5" s="91"/>
      <c r="AF5" s="91">
        <v>1</v>
      </c>
      <c r="AG5" s="91"/>
      <c r="AH5" s="91">
        <v>1</v>
      </c>
      <c r="AI5" s="91"/>
      <c r="AJ5" s="91">
        <v>1</v>
      </c>
      <c r="AK5" s="91"/>
      <c r="AL5" s="92">
        <v>14</v>
      </c>
      <c r="AM5" s="92"/>
      <c r="AN5" s="92">
        <v>1</v>
      </c>
      <c r="AO5" s="92"/>
      <c r="AP5" s="92">
        <v>1</v>
      </c>
      <c r="AQ5" s="92"/>
      <c r="AR5" s="92">
        <v>1</v>
      </c>
      <c r="AS5" s="92"/>
      <c r="AT5" s="92">
        <v>14</v>
      </c>
      <c r="AX5" s="92">
        <v>14</v>
      </c>
    </row>
    <row r="6" spans="1:52" s="87" customFormat="1" ht="15" customHeight="1" x14ac:dyDescent="0.2">
      <c r="A6" s="160"/>
      <c r="B6" s="89" t="s">
        <v>338</v>
      </c>
      <c r="C6" s="89" t="s">
        <v>460</v>
      </c>
      <c r="D6" s="99" t="s">
        <v>52</v>
      </c>
      <c r="E6" s="99" t="s">
        <v>228</v>
      </c>
      <c r="F6" s="89" t="s">
        <v>129</v>
      </c>
      <c r="G6" s="97" t="s">
        <v>375</v>
      </c>
      <c r="H6" s="97" t="s">
        <v>382</v>
      </c>
      <c r="I6" s="161" t="s">
        <v>253</v>
      </c>
      <c r="J6" s="100"/>
      <c r="K6" s="98"/>
      <c r="L6" s="167">
        <f>J6*K6/100</f>
        <v>0</v>
      </c>
      <c r="M6" s="133"/>
      <c r="N6" s="133"/>
      <c r="O6" s="100"/>
      <c r="P6" s="92">
        <v>18</v>
      </c>
      <c r="Q6" s="92"/>
      <c r="R6" s="92">
        <v>1</v>
      </c>
      <c r="S6" s="91"/>
      <c r="T6" s="92">
        <v>18</v>
      </c>
      <c r="U6" s="92"/>
      <c r="V6" s="92">
        <v>1</v>
      </c>
      <c r="W6" s="92"/>
      <c r="X6" s="92">
        <v>1</v>
      </c>
      <c r="Y6" s="92"/>
      <c r="Z6" s="92">
        <v>18</v>
      </c>
      <c r="AA6" s="92"/>
      <c r="AB6" s="91">
        <v>1</v>
      </c>
      <c r="AC6" s="91"/>
      <c r="AD6" s="91">
        <v>1</v>
      </c>
      <c r="AE6" s="91"/>
      <c r="AF6" s="91">
        <v>1</v>
      </c>
      <c r="AG6" s="91"/>
      <c r="AH6" s="91">
        <v>1</v>
      </c>
      <c r="AI6" s="91"/>
      <c r="AJ6" s="91">
        <v>1</v>
      </c>
      <c r="AK6" s="91"/>
      <c r="AL6" s="92">
        <v>18</v>
      </c>
      <c r="AM6" s="92"/>
      <c r="AN6" s="92">
        <v>1</v>
      </c>
      <c r="AO6" s="92"/>
      <c r="AP6" s="92">
        <v>1</v>
      </c>
      <c r="AQ6" s="92"/>
      <c r="AR6" s="92">
        <v>1</v>
      </c>
      <c r="AS6" s="92"/>
      <c r="AT6" s="92"/>
      <c r="AU6" s="92"/>
      <c r="AV6" s="92"/>
      <c r="AW6" s="92"/>
      <c r="AX6" s="92"/>
      <c r="AY6" s="92"/>
    </row>
    <row r="7" spans="1:52" s="87" customFormat="1" ht="15" customHeight="1" x14ac:dyDescent="0.2">
      <c r="A7" s="94"/>
      <c r="B7" s="94" t="s">
        <v>338</v>
      </c>
      <c r="C7" s="94"/>
      <c r="D7" s="94"/>
      <c r="E7" s="94" t="s">
        <v>369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5">
        <f t="shared" ref="P7:AY7" si="0">SUM(P5:P6)</f>
        <v>32</v>
      </c>
      <c r="Q7" s="95">
        <f t="shared" si="0"/>
        <v>0</v>
      </c>
      <c r="R7" s="95">
        <f t="shared" si="0"/>
        <v>2</v>
      </c>
      <c r="S7" s="95">
        <f t="shared" si="0"/>
        <v>0</v>
      </c>
      <c r="T7" s="95">
        <f t="shared" si="0"/>
        <v>32</v>
      </c>
      <c r="U7" s="95">
        <f t="shared" si="0"/>
        <v>0</v>
      </c>
      <c r="V7" s="95">
        <f t="shared" si="0"/>
        <v>2</v>
      </c>
      <c r="W7" s="95">
        <f t="shared" si="0"/>
        <v>0</v>
      </c>
      <c r="X7" s="95">
        <f t="shared" si="0"/>
        <v>2</v>
      </c>
      <c r="Y7" s="95">
        <f t="shared" si="0"/>
        <v>0</v>
      </c>
      <c r="Z7" s="95">
        <f t="shared" si="0"/>
        <v>32</v>
      </c>
      <c r="AA7" s="95">
        <f t="shared" si="0"/>
        <v>0</v>
      </c>
      <c r="AB7" s="95">
        <f t="shared" si="0"/>
        <v>2</v>
      </c>
      <c r="AC7" s="95">
        <f t="shared" si="0"/>
        <v>0</v>
      </c>
      <c r="AD7" s="95">
        <f t="shared" si="0"/>
        <v>2</v>
      </c>
      <c r="AE7" s="95">
        <f t="shared" si="0"/>
        <v>0</v>
      </c>
      <c r="AF7" s="95">
        <f t="shared" si="0"/>
        <v>2</v>
      </c>
      <c r="AG7" s="95">
        <f t="shared" si="0"/>
        <v>0</v>
      </c>
      <c r="AH7" s="95">
        <f t="shared" si="0"/>
        <v>2</v>
      </c>
      <c r="AI7" s="95">
        <f t="shared" si="0"/>
        <v>0</v>
      </c>
      <c r="AJ7" s="95">
        <f t="shared" si="0"/>
        <v>2</v>
      </c>
      <c r="AK7" s="95">
        <f t="shared" si="0"/>
        <v>0</v>
      </c>
      <c r="AL7" s="95">
        <f t="shared" si="0"/>
        <v>32</v>
      </c>
      <c r="AM7" s="95">
        <f t="shared" si="0"/>
        <v>0</v>
      </c>
      <c r="AN7" s="95">
        <f t="shared" si="0"/>
        <v>2</v>
      </c>
      <c r="AO7" s="95">
        <f t="shared" si="0"/>
        <v>0</v>
      </c>
      <c r="AP7" s="95">
        <f t="shared" si="0"/>
        <v>2</v>
      </c>
      <c r="AQ7" s="95">
        <f t="shared" si="0"/>
        <v>0</v>
      </c>
      <c r="AR7" s="95">
        <f t="shared" si="0"/>
        <v>2</v>
      </c>
      <c r="AS7" s="95">
        <f t="shared" si="0"/>
        <v>0</v>
      </c>
      <c r="AT7" s="95">
        <f t="shared" si="0"/>
        <v>14</v>
      </c>
      <c r="AU7" s="95">
        <f t="shared" si="0"/>
        <v>0</v>
      </c>
      <c r="AV7" s="95">
        <f t="shared" si="0"/>
        <v>0</v>
      </c>
      <c r="AW7" s="95">
        <f t="shared" si="0"/>
        <v>0</v>
      </c>
      <c r="AX7" s="95">
        <f t="shared" si="0"/>
        <v>14</v>
      </c>
      <c r="AY7" s="95">
        <f t="shared" si="0"/>
        <v>0</v>
      </c>
    </row>
    <row r="8" spans="1:52" s="87" customFormat="1" ht="15" customHeight="1" x14ac:dyDescent="0.2">
      <c r="A8" s="160"/>
      <c r="B8" s="89"/>
      <c r="C8" s="90"/>
      <c r="D8" s="99"/>
      <c r="E8" s="99"/>
      <c r="F8" s="89"/>
      <c r="G8" s="97"/>
      <c r="H8" s="97"/>
      <c r="I8" s="161"/>
      <c r="J8" s="100"/>
      <c r="K8" s="98"/>
      <c r="L8" s="167"/>
      <c r="M8" s="133"/>
      <c r="N8" s="133"/>
      <c r="O8" s="100"/>
      <c r="P8" s="92"/>
      <c r="Q8" s="92"/>
      <c r="R8" s="92"/>
      <c r="S8" s="91"/>
      <c r="T8" s="92"/>
      <c r="U8" s="92"/>
      <c r="V8" s="92"/>
      <c r="W8" s="92"/>
      <c r="X8" s="92"/>
      <c r="Y8" s="92"/>
      <c r="Z8" s="92"/>
      <c r="AA8" s="92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</row>
    <row r="9" spans="1:52" s="87" customFormat="1" ht="15" customHeight="1" x14ac:dyDescent="0.2">
      <c r="A9" s="160"/>
      <c r="B9" s="89" t="s">
        <v>434</v>
      </c>
      <c r="C9" s="89" t="s">
        <v>460</v>
      </c>
      <c r="D9" s="99" t="s">
        <v>435</v>
      </c>
      <c r="E9" s="99" t="s">
        <v>436</v>
      </c>
      <c r="F9" s="97" t="s">
        <v>380</v>
      </c>
      <c r="G9" s="97" t="s">
        <v>375</v>
      </c>
      <c r="H9" s="97" t="s">
        <v>380</v>
      </c>
      <c r="I9" s="161" t="s">
        <v>253</v>
      </c>
      <c r="J9" s="100"/>
      <c r="K9" s="98"/>
      <c r="L9" s="167">
        <f>J9*K9/100</f>
        <v>0</v>
      </c>
      <c r="M9" s="133"/>
      <c r="N9" s="133"/>
      <c r="O9" s="100"/>
      <c r="P9" s="92">
        <v>7</v>
      </c>
      <c r="Q9" s="92"/>
      <c r="R9" s="92">
        <v>1</v>
      </c>
      <c r="S9" s="91"/>
      <c r="T9" s="92">
        <v>7</v>
      </c>
      <c r="U9" s="92"/>
      <c r="V9" s="92">
        <v>1</v>
      </c>
      <c r="W9" s="92"/>
      <c r="X9" s="92">
        <v>0</v>
      </c>
      <c r="Y9" s="92"/>
      <c r="Z9" s="92">
        <v>7</v>
      </c>
      <c r="AA9" s="92"/>
      <c r="AB9" s="91">
        <v>1</v>
      </c>
      <c r="AC9" s="91"/>
      <c r="AD9" s="91">
        <v>0</v>
      </c>
      <c r="AE9" s="91"/>
      <c r="AF9" s="91">
        <v>0</v>
      </c>
      <c r="AG9" s="91"/>
      <c r="AH9" s="91">
        <v>0</v>
      </c>
      <c r="AI9" s="91"/>
      <c r="AJ9" s="91">
        <v>0</v>
      </c>
      <c r="AK9" s="91"/>
      <c r="AL9" s="92">
        <v>3</v>
      </c>
      <c r="AM9" s="92"/>
      <c r="AN9" s="92"/>
      <c r="AO9" s="92"/>
      <c r="AP9" s="92"/>
      <c r="AQ9" s="92"/>
      <c r="AR9" s="92">
        <v>1</v>
      </c>
      <c r="AS9" s="92"/>
      <c r="AT9" s="92">
        <v>7</v>
      </c>
      <c r="AU9" s="92"/>
      <c r="AV9" s="92"/>
      <c r="AW9" s="92"/>
      <c r="AX9" s="92">
        <v>7</v>
      </c>
      <c r="AY9" s="92"/>
    </row>
    <row r="10" spans="1:52" s="87" customFormat="1" ht="15" customHeight="1" x14ac:dyDescent="0.2">
      <c r="A10" s="94"/>
      <c r="B10" s="94" t="s">
        <v>434</v>
      </c>
      <c r="C10" s="94"/>
      <c r="D10" s="94"/>
      <c r="E10" s="94" t="s">
        <v>369</v>
      </c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5">
        <f t="shared" ref="P10:S10" si="1">SUM(P8:P9)</f>
        <v>7</v>
      </c>
      <c r="Q10" s="95">
        <f t="shared" si="1"/>
        <v>0</v>
      </c>
      <c r="R10" s="95">
        <f t="shared" si="1"/>
        <v>1</v>
      </c>
      <c r="S10" s="95">
        <f t="shared" si="1"/>
        <v>0</v>
      </c>
      <c r="T10" s="95">
        <f t="shared" ref="T10:Z10" si="2">SUM(T8:T9)</f>
        <v>7</v>
      </c>
      <c r="U10" s="95">
        <f t="shared" si="2"/>
        <v>0</v>
      </c>
      <c r="V10" s="95">
        <f t="shared" si="2"/>
        <v>1</v>
      </c>
      <c r="W10" s="95">
        <f t="shared" si="2"/>
        <v>0</v>
      </c>
      <c r="X10" s="95">
        <f t="shared" si="2"/>
        <v>0</v>
      </c>
      <c r="Y10" s="95">
        <f t="shared" si="2"/>
        <v>0</v>
      </c>
      <c r="Z10" s="95">
        <f t="shared" si="2"/>
        <v>7</v>
      </c>
      <c r="AA10" s="95">
        <f t="shared" ref="AA10:AG10" si="3">SUM(AA8:AA9)</f>
        <v>0</v>
      </c>
      <c r="AB10" s="95">
        <f t="shared" si="3"/>
        <v>1</v>
      </c>
      <c r="AC10" s="95">
        <f t="shared" si="3"/>
        <v>0</v>
      </c>
      <c r="AD10" s="95">
        <f t="shared" si="3"/>
        <v>0</v>
      </c>
      <c r="AE10" s="95">
        <f t="shared" si="3"/>
        <v>0</v>
      </c>
      <c r="AF10" s="95">
        <f t="shared" si="3"/>
        <v>0</v>
      </c>
      <c r="AG10" s="95">
        <f t="shared" si="3"/>
        <v>0</v>
      </c>
      <c r="AH10" s="95">
        <f t="shared" ref="AH10:AL10" si="4">SUM(AH8:AH9)</f>
        <v>0</v>
      </c>
      <c r="AI10" s="95">
        <f t="shared" si="4"/>
        <v>0</v>
      </c>
      <c r="AJ10" s="95">
        <f t="shared" si="4"/>
        <v>0</v>
      </c>
      <c r="AK10" s="95">
        <f t="shared" si="4"/>
        <v>0</v>
      </c>
      <c r="AL10" s="95">
        <f t="shared" si="4"/>
        <v>3</v>
      </c>
      <c r="AM10" s="95">
        <f t="shared" ref="AM10:AY10" si="5">SUM(AM8:AM9)</f>
        <v>0</v>
      </c>
      <c r="AN10" s="95">
        <f t="shared" si="5"/>
        <v>0</v>
      </c>
      <c r="AO10" s="95">
        <f t="shared" si="5"/>
        <v>0</v>
      </c>
      <c r="AP10" s="95">
        <f t="shared" si="5"/>
        <v>0</v>
      </c>
      <c r="AQ10" s="95">
        <f t="shared" si="5"/>
        <v>0</v>
      </c>
      <c r="AR10" s="95">
        <f t="shared" si="5"/>
        <v>1</v>
      </c>
      <c r="AS10" s="95">
        <f t="shared" si="5"/>
        <v>0</v>
      </c>
      <c r="AT10" s="95">
        <f t="shared" si="5"/>
        <v>7</v>
      </c>
      <c r="AU10" s="95">
        <f t="shared" si="5"/>
        <v>0</v>
      </c>
      <c r="AV10" s="95">
        <f t="shared" si="5"/>
        <v>0</v>
      </c>
      <c r="AW10" s="95">
        <f t="shared" si="5"/>
        <v>0</v>
      </c>
      <c r="AX10" s="95">
        <f t="shared" si="5"/>
        <v>7</v>
      </c>
      <c r="AY10" s="95">
        <f t="shared" si="5"/>
        <v>0</v>
      </c>
    </row>
    <row r="11" spans="1:52" s="87" customFormat="1" ht="15" customHeight="1" x14ac:dyDescent="0.2">
      <c r="A11" s="160"/>
      <c r="B11" s="89"/>
      <c r="C11" s="90"/>
      <c r="D11" s="99"/>
      <c r="E11" s="99"/>
      <c r="F11" s="89"/>
      <c r="G11" s="97"/>
      <c r="H11" s="97"/>
      <c r="I11" s="161"/>
      <c r="J11" s="100"/>
      <c r="K11" s="98"/>
      <c r="L11" s="167"/>
      <c r="M11" s="133"/>
      <c r="N11" s="133"/>
      <c r="O11" s="100"/>
      <c r="P11" s="92"/>
      <c r="Q11" s="92"/>
      <c r="R11" s="92"/>
      <c r="S11" s="91"/>
      <c r="T11" s="92"/>
      <c r="U11" s="92"/>
      <c r="V11" s="92"/>
      <c r="W11" s="92"/>
      <c r="X11" s="92"/>
      <c r="Y11" s="92"/>
      <c r="Z11" s="92"/>
      <c r="AA11" s="92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</row>
    <row r="12" spans="1:52" s="87" customFormat="1" ht="15" customHeight="1" x14ac:dyDescent="0.2">
      <c r="A12" s="101"/>
      <c r="B12" s="97" t="s">
        <v>353</v>
      </c>
      <c r="C12" s="89" t="s">
        <v>460</v>
      </c>
      <c r="D12" s="99" t="s">
        <v>330</v>
      </c>
      <c r="E12" s="99" t="s">
        <v>331</v>
      </c>
      <c r="F12" s="92" t="s">
        <v>458</v>
      </c>
      <c r="G12" s="97" t="s">
        <v>375</v>
      </c>
      <c r="H12" s="201" t="s">
        <v>382</v>
      </c>
      <c r="I12" s="92" t="s">
        <v>253</v>
      </c>
      <c r="J12" s="100"/>
      <c r="K12" s="98"/>
      <c r="L12" s="167">
        <f>J12*K12/100</f>
        <v>0</v>
      </c>
      <c r="M12" s="211" t="s">
        <v>438</v>
      </c>
      <c r="N12" s="158"/>
      <c r="O12" s="159"/>
      <c r="P12" s="92">
        <v>14</v>
      </c>
      <c r="Q12" s="142"/>
      <c r="R12" s="92">
        <v>1</v>
      </c>
      <c r="S12" s="142"/>
      <c r="T12" s="92">
        <v>14</v>
      </c>
      <c r="U12" s="142"/>
      <c r="V12" s="92">
        <v>1</v>
      </c>
      <c r="W12" s="92"/>
      <c r="X12" s="92">
        <v>1</v>
      </c>
      <c r="Y12" s="142"/>
      <c r="Z12" s="92">
        <v>14</v>
      </c>
      <c r="AA12" s="141"/>
      <c r="AB12" s="91">
        <v>1</v>
      </c>
      <c r="AC12" s="91"/>
      <c r="AD12" s="91">
        <v>1</v>
      </c>
      <c r="AE12" s="91"/>
      <c r="AF12" s="91">
        <v>1</v>
      </c>
      <c r="AG12" s="142"/>
      <c r="AH12" s="91">
        <v>1</v>
      </c>
      <c r="AI12" s="142"/>
      <c r="AJ12" s="91">
        <v>1</v>
      </c>
      <c r="AK12" s="142"/>
      <c r="AL12" s="92">
        <v>14</v>
      </c>
      <c r="AM12" s="142"/>
      <c r="AN12" s="92">
        <v>1</v>
      </c>
      <c r="AO12" s="92"/>
      <c r="AP12" s="92">
        <v>1</v>
      </c>
      <c r="AQ12" s="142"/>
      <c r="AR12" s="92">
        <v>1</v>
      </c>
      <c r="AS12" s="142"/>
      <c r="AT12" s="92"/>
      <c r="AU12" s="142"/>
      <c r="AV12" s="142"/>
      <c r="AW12" s="142"/>
      <c r="AX12" s="92"/>
      <c r="AY12" s="142"/>
      <c r="AZ12" s="87" t="s">
        <v>538</v>
      </c>
    </row>
    <row r="13" spans="1:52" s="87" customFormat="1" ht="15" customHeight="1" x14ac:dyDescent="0.2">
      <c r="A13" s="101"/>
      <c r="B13" s="97" t="s">
        <v>353</v>
      </c>
      <c r="C13" s="89" t="s">
        <v>460</v>
      </c>
      <c r="D13" s="99" t="s">
        <v>429</v>
      </c>
      <c r="E13" s="99" t="s">
        <v>430</v>
      </c>
      <c r="F13" s="97" t="s">
        <v>380</v>
      </c>
      <c r="G13" s="97" t="s">
        <v>375</v>
      </c>
      <c r="H13" s="97" t="s">
        <v>380</v>
      </c>
      <c r="I13" s="161" t="s">
        <v>253</v>
      </c>
      <c r="J13" s="100"/>
      <c r="K13" s="98"/>
      <c r="L13" s="167">
        <f>J13*K13/100</f>
        <v>0</v>
      </c>
      <c r="M13" s="158"/>
      <c r="N13" s="158"/>
      <c r="O13" s="159"/>
      <c r="P13" s="92">
        <v>12</v>
      </c>
      <c r="Q13" s="142"/>
      <c r="R13" s="92">
        <v>1</v>
      </c>
      <c r="S13" s="142"/>
      <c r="T13" s="92">
        <v>12</v>
      </c>
      <c r="U13" s="142"/>
      <c r="V13" s="92">
        <v>1</v>
      </c>
      <c r="W13" s="92"/>
      <c r="X13" s="92">
        <v>1</v>
      </c>
      <c r="Y13" s="142"/>
      <c r="Z13" s="92">
        <v>12</v>
      </c>
      <c r="AA13" s="141"/>
      <c r="AB13" s="91">
        <v>1</v>
      </c>
      <c r="AC13" s="91"/>
      <c r="AD13" s="91">
        <v>1</v>
      </c>
      <c r="AE13" s="91"/>
      <c r="AF13" s="91">
        <v>1</v>
      </c>
      <c r="AG13" s="142"/>
      <c r="AH13" s="91">
        <v>1</v>
      </c>
      <c r="AI13" s="142"/>
      <c r="AJ13" s="91">
        <v>1</v>
      </c>
      <c r="AK13" s="142"/>
      <c r="AL13" s="92">
        <v>12</v>
      </c>
      <c r="AM13" s="142"/>
      <c r="AN13" s="92">
        <v>1</v>
      </c>
      <c r="AO13" s="92"/>
      <c r="AP13" s="92">
        <v>1</v>
      </c>
      <c r="AQ13" s="142"/>
      <c r="AR13" s="92">
        <v>1</v>
      </c>
      <c r="AS13" s="142"/>
      <c r="AT13" s="92">
        <v>12</v>
      </c>
      <c r="AU13" s="142"/>
      <c r="AV13" s="142"/>
      <c r="AW13" s="142"/>
      <c r="AX13" s="92">
        <v>12</v>
      </c>
      <c r="AY13" s="142"/>
    </row>
    <row r="14" spans="1:52" s="87" customFormat="1" ht="15" customHeight="1" x14ac:dyDescent="0.2">
      <c r="A14" s="162"/>
      <c r="B14" s="89" t="s">
        <v>353</v>
      </c>
      <c r="C14" s="89" t="s">
        <v>460</v>
      </c>
      <c r="D14" s="99" t="s">
        <v>260</v>
      </c>
      <c r="E14" s="99" t="s">
        <v>261</v>
      </c>
      <c r="F14" s="89" t="s">
        <v>129</v>
      </c>
      <c r="G14" s="97" t="s">
        <v>153</v>
      </c>
      <c r="H14" s="97" t="s">
        <v>382</v>
      </c>
      <c r="I14" s="161" t="s">
        <v>253</v>
      </c>
      <c r="J14" s="100"/>
      <c r="K14" s="98"/>
      <c r="L14" s="167">
        <f>J14*K14/100</f>
        <v>0</v>
      </c>
      <c r="M14" s="122"/>
      <c r="N14" s="122"/>
      <c r="O14" s="170"/>
      <c r="P14" s="92">
        <v>6</v>
      </c>
      <c r="Q14" s="92"/>
      <c r="R14" s="92">
        <v>1</v>
      </c>
      <c r="S14" s="91"/>
      <c r="T14" s="92">
        <v>6</v>
      </c>
      <c r="U14" s="92"/>
      <c r="V14" s="92">
        <v>0</v>
      </c>
      <c r="W14" s="92"/>
      <c r="X14" s="92">
        <v>1</v>
      </c>
      <c r="Y14" s="92"/>
      <c r="Z14" s="92">
        <v>6</v>
      </c>
      <c r="AA14" s="92"/>
      <c r="AB14" s="91">
        <v>0</v>
      </c>
      <c r="AC14" s="91"/>
      <c r="AD14" s="91">
        <v>1</v>
      </c>
      <c r="AE14" s="91"/>
      <c r="AF14" s="91">
        <v>1</v>
      </c>
      <c r="AG14" s="91"/>
      <c r="AH14" s="91">
        <v>1</v>
      </c>
      <c r="AI14" s="91"/>
      <c r="AJ14" s="91">
        <v>1</v>
      </c>
      <c r="AK14" s="91"/>
      <c r="AL14" s="92">
        <v>0</v>
      </c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</row>
    <row r="15" spans="1:52" s="87" customFormat="1" ht="15" customHeight="1" x14ac:dyDescent="0.2">
      <c r="A15" s="162"/>
      <c r="B15" s="89" t="s">
        <v>353</v>
      </c>
      <c r="C15" s="89" t="s">
        <v>460</v>
      </c>
      <c r="D15" s="99" t="s">
        <v>262</v>
      </c>
      <c r="E15" s="99" t="s">
        <v>263</v>
      </c>
      <c r="F15" s="89" t="s">
        <v>129</v>
      </c>
      <c r="G15" s="97" t="s">
        <v>153</v>
      </c>
      <c r="H15" s="97" t="s">
        <v>382</v>
      </c>
      <c r="I15" s="161" t="s">
        <v>253</v>
      </c>
      <c r="J15" s="100"/>
      <c r="K15" s="98"/>
      <c r="L15" s="167">
        <f>J15*K15/100</f>
        <v>0</v>
      </c>
      <c r="M15" s="122"/>
      <c r="N15" s="122"/>
      <c r="O15" s="170"/>
      <c r="P15" s="92">
        <v>6</v>
      </c>
      <c r="Q15" s="92"/>
      <c r="R15" s="92">
        <v>1</v>
      </c>
      <c r="S15" s="91"/>
      <c r="T15" s="92">
        <v>6</v>
      </c>
      <c r="U15" s="92"/>
      <c r="V15" s="92">
        <v>1</v>
      </c>
      <c r="W15" s="92"/>
      <c r="X15" s="92">
        <v>0</v>
      </c>
      <c r="Y15" s="92"/>
      <c r="Z15" s="92">
        <v>6</v>
      </c>
      <c r="AA15" s="92"/>
      <c r="AB15" s="91">
        <v>1</v>
      </c>
      <c r="AC15" s="91"/>
      <c r="AD15" s="91">
        <v>0</v>
      </c>
      <c r="AE15" s="91"/>
      <c r="AF15" s="91">
        <v>0</v>
      </c>
      <c r="AG15" s="91"/>
      <c r="AH15" s="91">
        <v>0</v>
      </c>
      <c r="AI15" s="91"/>
      <c r="AJ15" s="91">
        <v>0</v>
      </c>
      <c r="AK15" s="91"/>
      <c r="AL15" s="92">
        <v>0</v>
      </c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</row>
    <row r="16" spans="1:52" s="87" customFormat="1" ht="15" customHeight="1" x14ac:dyDescent="0.2">
      <c r="A16" s="94"/>
      <c r="B16" s="94" t="s">
        <v>353</v>
      </c>
      <c r="C16" s="94"/>
      <c r="D16" s="94"/>
      <c r="E16" s="94" t="s">
        <v>369</v>
      </c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5">
        <f>SUM(P12:P15)</f>
        <v>38</v>
      </c>
      <c r="Q16" s="95">
        <f t="shared" ref="Q16:AY16" si="6">SUM(Q12:Q15)</f>
        <v>0</v>
      </c>
      <c r="R16" s="95">
        <f t="shared" si="6"/>
        <v>4</v>
      </c>
      <c r="S16" s="95">
        <f t="shared" si="6"/>
        <v>0</v>
      </c>
      <c r="T16" s="95">
        <f>SUM(T12:T15)</f>
        <v>38</v>
      </c>
      <c r="U16" s="95">
        <f t="shared" si="6"/>
        <v>0</v>
      </c>
      <c r="V16" s="95">
        <f t="shared" si="6"/>
        <v>3</v>
      </c>
      <c r="W16" s="95">
        <f t="shared" si="6"/>
        <v>0</v>
      </c>
      <c r="X16" s="95">
        <f t="shared" si="6"/>
        <v>3</v>
      </c>
      <c r="Y16" s="95">
        <f t="shared" si="6"/>
        <v>0</v>
      </c>
      <c r="Z16" s="95">
        <f>SUM(Z12:Z15)</f>
        <v>38</v>
      </c>
      <c r="AA16" s="95">
        <f t="shared" si="6"/>
        <v>0</v>
      </c>
      <c r="AB16" s="95">
        <f t="shared" si="6"/>
        <v>3</v>
      </c>
      <c r="AC16" s="95">
        <f t="shared" si="6"/>
        <v>0</v>
      </c>
      <c r="AD16" s="95">
        <f t="shared" si="6"/>
        <v>3</v>
      </c>
      <c r="AE16" s="95">
        <f t="shared" si="6"/>
        <v>0</v>
      </c>
      <c r="AF16" s="95">
        <f>SUM(AF12:AF15)</f>
        <v>3</v>
      </c>
      <c r="AG16" s="95">
        <f>SUM(AG12:AG15)</f>
        <v>0</v>
      </c>
      <c r="AH16" s="95">
        <f>SUM(AH12:AH15)</f>
        <v>3</v>
      </c>
      <c r="AI16" s="95">
        <f t="shared" si="6"/>
        <v>0</v>
      </c>
      <c r="AJ16" s="95">
        <f t="shared" si="6"/>
        <v>3</v>
      </c>
      <c r="AK16" s="95">
        <f t="shared" si="6"/>
        <v>0</v>
      </c>
      <c r="AL16" s="95">
        <f>SUM(AL12:AL15)</f>
        <v>26</v>
      </c>
      <c r="AM16" s="95">
        <f t="shared" si="6"/>
        <v>0</v>
      </c>
      <c r="AN16" s="95">
        <f t="shared" si="6"/>
        <v>2</v>
      </c>
      <c r="AO16" s="95">
        <f t="shared" si="6"/>
        <v>0</v>
      </c>
      <c r="AP16" s="95">
        <f t="shared" si="6"/>
        <v>2</v>
      </c>
      <c r="AQ16" s="95">
        <f t="shared" si="6"/>
        <v>0</v>
      </c>
      <c r="AR16" s="95">
        <f t="shared" si="6"/>
        <v>2</v>
      </c>
      <c r="AS16" s="95">
        <f t="shared" si="6"/>
        <v>0</v>
      </c>
      <c r="AT16" s="95">
        <f t="shared" si="6"/>
        <v>12</v>
      </c>
      <c r="AU16" s="95">
        <f t="shared" si="6"/>
        <v>0</v>
      </c>
      <c r="AV16" s="95">
        <f t="shared" si="6"/>
        <v>0</v>
      </c>
      <c r="AW16" s="95">
        <f t="shared" si="6"/>
        <v>0</v>
      </c>
      <c r="AX16" s="95">
        <f t="shared" si="6"/>
        <v>12</v>
      </c>
      <c r="AY16" s="95">
        <f t="shared" si="6"/>
        <v>0</v>
      </c>
    </row>
    <row r="17" spans="1:52" s="87" customFormat="1" ht="15" customHeight="1" x14ac:dyDescent="0.2">
      <c r="A17" s="162"/>
      <c r="B17" s="89"/>
      <c r="C17" s="89"/>
      <c r="D17" s="99"/>
      <c r="E17" s="99"/>
      <c r="F17" s="89"/>
      <c r="G17" s="97"/>
      <c r="H17" s="97"/>
      <c r="I17" s="92"/>
      <c r="J17" s="100"/>
      <c r="K17" s="98"/>
      <c r="L17" s="167"/>
      <c r="M17" s="122"/>
      <c r="N17" s="122"/>
      <c r="O17" s="170"/>
      <c r="P17" s="92"/>
      <c r="Q17" s="92"/>
      <c r="R17" s="92"/>
      <c r="S17" s="91"/>
      <c r="T17" s="92"/>
      <c r="U17" s="92"/>
      <c r="V17" s="92"/>
      <c r="W17" s="92"/>
      <c r="X17" s="92"/>
      <c r="Y17" s="92"/>
      <c r="Z17" s="92"/>
      <c r="AA17" s="92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</row>
    <row r="18" spans="1:52" s="87" customFormat="1" ht="15" customHeight="1" x14ac:dyDescent="0.2">
      <c r="A18" s="160"/>
      <c r="B18" s="97" t="s">
        <v>351</v>
      </c>
      <c r="C18" s="89" t="s">
        <v>460</v>
      </c>
      <c r="D18" s="99" t="s">
        <v>411</v>
      </c>
      <c r="E18" s="99" t="s">
        <v>410</v>
      </c>
      <c r="F18" s="97" t="s">
        <v>380</v>
      </c>
      <c r="G18" s="97" t="s">
        <v>375</v>
      </c>
      <c r="H18" s="97" t="s">
        <v>380</v>
      </c>
      <c r="I18" s="161" t="s">
        <v>253</v>
      </c>
      <c r="J18" s="100">
        <v>5510</v>
      </c>
      <c r="K18" s="98">
        <v>100</v>
      </c>
      <c r="L18" s="167">
        <f>J18*K18/100</f>
        <v>5510</v>
      </c>
      <c r="M18" s="133"/>
      <c r="N18" s="133"/>
      <c r="O18" s="100"/>
      <c r="P18" s="92">
        <v>14</v>
      </c>
      <c r="Q18" s="92"/>
      <c r="R18" s="92">
        <v>1</v>
      </c>
      <c r="S18" s="91"/>
      <c r="T18" s="92">
        <v>14</v>
      </c>
      <c r="U18" s="92"/>
      <c r="V18" s="92">
        <v>1</v>
      </c>
      <c r="W18" s="92"/>
      <c r="X18" s="92">
        <v>1</v>
      </c>
      <c r="Y18" s="92"/>
      <c r="Z18" s="92">
        <v>14</v>
      </c>
      <c r="AA18" s="92"/>
      <c r="AB18" s="91">
        <v>1</v>
      </c>
      <c r="AC18" s="91"/>
      <c r="AD18" s="91">
        <v>1</v>
      </c>
      <c r="AE18" s="91"/>
      <c r="AF18" s="91">
        <v>1</v>
      </c>
      <c r="AG18" s="91"/>
      <c r="AH18" s="91">
        <v>1</v>
      </c>
      <c r="AI18" s="91"/>
      <c r="AJ18" s="91">
        <v>1</v>
      </c>
      <c r="AK18" s="91"/>
      <c r="AL18" s="92">
        <v>14</v>
      </c>
      <c r="AM18" s="92"/>
      <c r="AN18" s="92">
        <v>1</v>
      </c>
      <c r="AO18" s="92"/>
      <c r="AP18" s="92">
        <v>1</v>
      </c>
      <c r="AQ18" s="92"/>
      <c r="AR18" s="92">
        <v>1</v>
      </c>
      <c r="AS18" s="92"/>
      <c r="AT18" s="92">
        <v>14</v>
      </c>
      <c r="AU18" s="92"/>
      <c r="AV18" s="92"/>
      <c r="AW18" s="92"/>
      <c r="AX18" s="92">
        <v>14</v>
      </c>
      <c r="AY18" s="92"/>
      <c r="AZ18" s="51"/>
    </row>
    <row r="19" spans="1:52" s="87" customFormat="1" ht="15" customHeight="1" x14ac:dyDescent="0.2">
      <c r="A19" s="160"/>
      <c r="B19" s="97" t="s">
        <v>351</v>
      </c>
      <c r="C19" s="89" t="s">
        <v>460</v>
      </c>
      <c r="D19" s="99" t="s">
        <v>53</v>
      </c>
      <c r="E19" s="99" t="s">
        <v>85</v>
      </c>
      <c r="F19" s="97" t="s">
        <v>129</v>
      </c>
      <c r="G19" s="97" t="s">
        <v>153</v>
      </c>
      <c r="H19" s="97" t="s">
        <v>382</v>
      </c>
      <c r="I19" s="92" t="s">
        <v>253</v>
      </c>
      <c r="J19" s="100"/>
      <c r="K19" s="98"/>
      <c r="L19" s="167">
        <f>J19*K19/100</f>
        <v>0</v>
      </c>
      <c r="M19" s="133"/>
      <c r="N19" s="133"/>
      <c r="O19" s="100"/>
      <c r="P19" s="92">
        <v>6</v>
      </c>
      <c r="Q19" s="92"/>
      <c r="R19" s="92">
        <v>1</v>
      </c>
      <c r="S19" s="91"/>
      <c r="T19" s="92">
        <v>6</v>
      </c>
      <c r="U19" s="92"/>
      <c r="V19" s="92">
        <v>0</v>
      </c>
      <c r="W19" s="92"/>
      <c r="X19" s="92">
        <v>1</v>
      </c>
      <c r="Y19" s="92"/>
      <c r="Z19" s="92">
        <v>6</v>
      </c>
      <c r="AA19" s="92"/>
      <c r="AB19" s="91">
        <v>0</v>
      </c>
      <c r="AC19" s="91"/>
      <c r="AD19" s="91">
        <v>1</v>
      </c>
      <c r="AE19" s="91"/>
      <c r="AF19" s="91">
        <v>1</v>
      </c>
      <c r="AG19" s="91"/>
      <c r="AH19" s="91">
        <v>1</v>
      </c>
      <c r="AI19" s="91"/>
      <c r="AJ19" s="91">
        <v>1</v>
      </c>
      <c r="AK19" s="91"/>
      <c r="AL19" s="92">
        <v>0</v>
      </c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51"/>
    </row>
    <row r="20" spans="1:52" s="87" customFormat="1" ht="15" customHeight="1" x14ac:dyDescent="0.2">
      <c r="A20" s="160"/>
      <c r="B20" s="97" t="s">
        <v>351</v>
      </c>
      <c r="C20" s="89" t="s">
        <v>460</v>
      </c>
      <c r="D20" s="99" t="s">
        <v>54</v>
      </c>
      <c r="E20" s="99" t="s">
        <v>86</v>
      </c>
      <c r="F20" s="97" t="s">
        <v>437</v>
      </c>
      <c r="G20" s="97" t="s">
        <v>153</v>
      </c>
      <c r="H20" s="97" t="s">
        <v>382</v>
      </c>
      <c r="I20" s="92" t="s">
        <v>253</v>
      </c>
      <c r="J20" s="100"/>
      <c r="K20" s="98"/>
      <c r="L20" s="167">
        <f>J20*K20/100</f>
        <v>0</v>
      </c>
      <c r="M20" s="133"/>
      <c r="N20" s="133"/>
      <c r="O20" s="100"/>
      <c r="P20" s="92">
        <v>6</v>
      </c>
      <c r="Q20" s="92"/>
      <c r="R20" s="92">
        <v>1</v>
      </c>
      <c r="S20" s="91"/>
      <c r="T20" s="92">
        <v>6</v>
      </c>
      <c r="U20" s="92"/>
      <c r="V20" s="92">
        <v>1</v>
      </c>
      <c r="W20" s="92"/>
      <c r="X20" s="92">
        <v>0</v>
      </c>
      <c r="Y20" s="92"/>
      <c r="Z20" s="92">
        <v>6</v>
      </c>
      <c r="AA20" s="92"/>
      <c r="AB20" s="91">
        <v>1</v>
      </c>
      <c r="AC20" s="91"/>
      <c r="AD20" s="91">
        <v>0</v>
      </c>
      <c r="AE20" s="91"/>
      <c r="AF20" s="91">
        <v>0</v>
      </c>
      <c r="AG20" s="91"/>
      <c r="AH20" s="91">
        <v>0</v>
      </c>
      <c r="AI20" s="91"/>
      <c r="AJ20" s="91">
        <v>0</v>
      </c>
      <c r="AK20" s="91"/>
      <c r="AL20" s="92">
        <v>0</v>
      </c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</row>
    <row r="21" spans="1:52" s="87" customFormat="1" ht="15" customHeight="1" x14ac:dyDescent="0.2">
      <c r="A21" s="94"/>
      <c r="B21" s="94" t="s">
        <v>351</v>
      </c>
      <c r="C21" s="94"/>
      <c r="D21" s="94"/>
      <c r="E21" s="94" t="s">
        <v>369</v>
      </c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5">
        <f t="shared" ref="P21:T21" si="7">SUM(P18:P20)</f>
        <v>26</v>
      </c>
      <c r="Q21" s="95">
        <f t="shared" si="7"/>
        <v>0</v>
      </c>
      <c r="R21" s="95">
        <f t="shared" si="7"/>
        <v>3</v>
      </c>
      <c r="S21" s="95">
        <f t="shared" si="7"/>
        <v>0</v>
      </c>
      <c r="T21" s="95">
        <f t="shared" si="7"/>
        <v>26</v>
      </c>
      <c r="U21" s="95">
        <f t="shared" ref="U21:AY21" si="8">SUM(U18:U20)</f>
        <v>0</v>
      </c>
      <c r="V21" s="95">
        <f t="shared" si="8"/>
        <v>2</v>
      </c>
      <c r="W21" s="95">
        <f t="shared" si="8"/>
        <v>0</v>
      </c>
      <c r="X21" s="95">
        <f t="shared" si="8"/>
        <v>2</v>
      </c>
      <c r="Y21" s="95">
        <f t="shared" si="8"/>
        <v>0</v>
      </c>
      <c r="Z21" s="95">
        <f t="shared" si="8"/>
        <v>26</v>
      </c>
      <c r="AA21" s="95">
        <f t="shared" si="8"/>
        <v>0</v>
      </c>
      <c r="AB21" s="95">
        <f t="shared" si="8"/>
        <v>2</v>
      </c>
      <c r="AC21" s="95">
        <f t="shared" si="8"/>
        <v>0</v>
      </c>
      <c r="AD21" s="95">
        <f t="shared" si="8"/>
        <v>2</v>
      </c>
      <c r="AE21" s="95">
        <f t="shared" si="8"/>
        <v>0</v>
      </c>
      <c r="AF21" s="95">
        <f t="shared" si="8"/>
        <v>2</v>
      </c>
      <c r="AG21" s="95">
        <f t="shared" si="8"/>
        <v>0</v>
      </c>
      <c r="AH21" s="95">
        <f t="shared" si="8"/>
        <v>2</v>
      </c>
      <c r="AI21" s="95">
        <f t="shared" si="8"/>
        <v>0</v>
      </c>
      <c r="AJ21" s="95">
        <f t="shared" si="8"/>
        <v>2</v>
      </c>
      <c r="AK21" s="95">
        <f t="shared" si="8"/>
        <v>0</v>
      </c>
      <c r="AL21" s="95">
        <f t="shared" si="8"/>
        <v>14</v>
      </c>
      <c r="AM21" s="95">
        <f t="shared" si="8"/>
        <v>0</v>
      </c>
      <c r="AN21" s="95">
        <f t="shared" si="8"/>
        <v>1</v>
      </c>
      <c r="AO21" s="95">
        <f t="shared" si="8"/>
        <v>0</v>
      </c>
      <c r="AP21" s="95">
        <f t="shared" si="8"/>
        <v>1</v>
      </c>
      <c r="AQ21" s="95">
        <f t="shared" si="8"/>
        <v>0</v>
      </c>
      <c r="AR21" s="95">
        <f t="shared" si="8"/>
        <v>1</v>
      </c>
      <c r="AS21" s="95">
        <f t="shared" si="8"/>
        <v>0</v>
      </c>
      <c r="AT21" s="95">
        <f t="shared" si="8"/>
        <v>14</v>
      </c>
      <c r="AU21" s="95">
        <f t="shared" si="8"/>
        <v>0</v>
      </c>
      <c r="AV21" s="95">
        <f t="shared" si="8"/>
        <v>0</v>
      </c>
      <c r="AW21" s="95">
        <f t="shared" si="8"/>
        <v>0</v>
      </c>
      <c r="AX21" s="95">
        <f t="shared" si="8"/>
        <v>14</v>
      </c>
      <c r="AY21" s="95">
        <f t="shared" si="8"/>
        <v>0</v>
      </c>
    </row>
    <row r="22" spans="1:52" s="87" customFormat="1" ht="15" customHeight="1" x14ac:dyDescent="0.2">
      <c r="A22" s="142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</row>
    <row r="23" spans="1:52" s="87" customFormat="1" ht="15" customHeight="1" x14ac:dyDescent="0.2">
      <c r="A23" s="101"/>
      <c r="B23" s="105" t="s">
        <v>356</v>
      </c>
      <c r="C23" s="89" t="s">
        <v>460</v>
      </c>
      <c r="D23" s="99" t="s">
        <v>195</v>
      </c>
      <c r="E23" s="99" t="s">
        <v>64</v>
      </c>
      <c r="F23" s="92" t="s">
        <v>126</v>
      </c>
      <c r="G23" s="97" t="s">
        <v>153</v>
      </c>
      <c r="H23" s="97" t="s">
        <v>382</v>
      </c>
      <c r="I23" s="92" t="s">
        <v>253</v>
      </c>
      <c r="J23" s="100"/>
      <c r="K23" s="98"/>
      <c r="L23" s="167">
        <f t="shared" ref="L23:L28" si="9">J23*K23/100</f>
        <v>0</v>
      </c>
      <c r="M23" s="133"/>
      <c r="N23" s="133"/>
      <c r="O23" s="100"/>
      <c r="P23" s="92">
        <v>6</v>
      </c>
      <c r="Q23" s="92"/>
      <c r="R23" s="92">
        <v>1</v>
      </c>
      <c r="S23" s="91"/>
      <c r="T23" s="92">
        <v>6</v>
      </c>
      <c r="U23" s="92"/>
      <c r="V23" s="92">
        <v>1</v>
      </c>
      <c r="W23" s="92"/>
      <c r="X23" s="92">
        <v>1</v>
      </c>
      <c r="Y23" s="92"/>
      <c r="Z23" s="92">
        <v>6</v>
      </c>
      <c r="AA23" s="92"/>
      <c r="AB23" s="91">
        <v>1</v>
      </c>
      <c r="AC23" s="91"/>
      <c r="AD23" s="91">
        <v>1</v>
      </c>
      <c r="AE23" s="91"/>
      <c r="AF23" s="91">
        <v>1</v>
      </c>
      <c r="AG23" s="91"/>
      <c r="AH23" s="91"/>
      <c r="AI23" s="91"/>
      <c r="AJ23" s="91"/>
      <c r="AK23" s="91"/>
      <c r="AL23" s="92">
        <v>0</v>
      </c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</row>
    <row r="24" spans="1:52" s="87" customFormat="1" ht="15" customHeight="1" x14ac:dyDescent="0.2">
      <c r="A24" s="101"/>
      <c r="B24" s="97" t="s">
        <v>356</v>
      </c>
      <c r="C24" s="89" t="s">
        <v>460</v>
      </c>
      <c r="D24" s="99" t="s">
        <v>65</v>
      </c>
      <c r="E24" s="99" t="s">
        <v>66</v>
      </c>
      <c r="F24" s="97" t="s">
        <v>129</v>
      </c>
      <c r="G24" s="97" t="s">
        <v>364</v>
      </c>
      <c r="H24" s="97" t="s">
        <v>382</v>
      </c>
      <c r="I24" s="92" t="s">
        <v>253</v>
      </c>
      <c r="J24" s="100">
        <v>12200</v>
      </c>
      <c r="K24" s="98">
        <v>100</v>
      </c>
      <c r="L24" s="167">
        <f t="shared" si="9"/>
        <v>12200</v>
      </c>
      <c r="M24" s="211" t="s">
        <v>438</v>
      </c>
      <c r="N24" s="133"/>
      <c r="O24" s="100"/>
      <c r="P24" s="92">
        <v>24</v>
      </c>
      <c r="Q24" s="92"/>
      <c r="R24" s="92">
        <v>1</v>
      </c>
      <c r="S24" s="91"/>
      <c r="T24" s="92">
        <v>24</v>
      </c>
      <c r="U24" s="92"/>
      <c r="V24" s="92">
        <v>1</v>
      </c>
      <c r="W24" s="92"/>
      <c r="X24" s="92">
        <v>1</v>
      </c>
      <c r="Y24" s="92"/>
      <c r="Z24" s="92">
        <v>24</v>
      </c>
      <c r="AA24" s="92"/>
      <c r="AB24" s="91">
        <v>2</v>
      </c>
      <c r="AC24" s="91"/>
      <c r="AD24" s="91">
        <v>2</v>
      </c>
      <c r="AE24" s="91"/>
      <c r="AF24" s="91">
        <v>2</v>
      </c>
      <c r="AG24" s="91"/>
      <c r="AH24" s="91">
        <v>2</v>
      </c>
      <c r="AI24" s="91"/>
      <c r="AJ24" s="91">
        <v>2</v>
      </c>
      <c r="AK24" s="91"/>
      <c r="AL24" s="92">
        <v>24</v>
      </c>
      <c r="AM24" s="92"/>
      <c r="AN24" s="92">
        <v>1</v>
      </c>
      <c r="AO24" s="92"/>
      <c r="AP24" s="92">
        <v>1</v>
      </c>
      <c r="AQ24" s="92"/>
      <c r="AR24" s="92">
        <v>1</v>
      </c>
      <c r="AS24" s="92"/>
      <c r="AT24" s="92"/>
      <c r="AU24" s="92"/>
      <c r="AV24" s="92"/>
      <c r="AW24" s="92"/>
      <c r="AX24" s="92"/>
      <c r="AY24" s="92"/>
    </row>
    <row r="25" spans="1:52" s="87" customFormat="1" ht="15" customHeight="1" x14ac:dyDescent="0.2">
      <c r="A25" s="160"/>
      <c r="B25" s="97" t="s">
        <v>356</v>
      </c>
      <c r="C25" s="89" t="s">
        <v>460</v>
      </c>
      <c r="D25" s="99" t="s">
        <v>62</v>
      </c>
      <c r="E25" s="99" t="s">
        <v>63</v>
      </c>
      <c r="F25" s="109" t="s">
        <v>431</v>
      </c>
      <c r="G25" s="97" t="s">
        <v>375</v>
      </c>
      <c r="H25" s="97" t="s">
        <v>382</v>
      </c>
      <c r="I25" s="92" t="s">
        <v>253</v>
      </c>
      <c r="J25" s="100"/>
      <c r="K25" s="98"/>
      <c r="L25" s="167">
        <f t="shared" si="9"/>
        <v>0</v>
      </c>
      <c r="M25" s="211" t="s">
        <v>438</v>
      </c>
      <c r="N25" s="137"/>
      <c r="O25" s="175"/>
      <c r="P25" s="91">
        <v>14</v>
      </c>
      <c r="Q25" s="91"/>
      <c r="R25" s="91">
        <v>1</v>
      </c>
      <c r="S25" s="91"/>
      <c r="T25" s="91">
        <v>14</v>
      </c>
      <c r="U25" s="92"/>
      <c r="V25" s="92">
        <v>1</v>
      </c>
      <c r="W25" s="92"/>
      <c r="X25" s="92">
        <v>1</v>
      </c>
      <c r="Y25" s="92"/>
      <c r="Z25" s="91">
        <v>14</v>
      </c>
      <c r="AA25" s="92"/>
      <c r="AB25" s="91">
        <v>1</v>
      </c>
      <c r="AC25" s="91"/>
      <c r="AD25" s="91">
        <v>1</v>
      </c>
      <c r="AE25" s="91"/>
      <c r="AF25" s="91">
        <v>1</v>
      </c>
      <c r="AG25" s="91"/>
      <c r="AH25" s="91">
        <v>1</v>
      </c>
      <c r="AI25" s="92"/>
      <c r="AJ25" s="91">
        <v>1</v>
      </c>
      <c r="AK25" s="92"/>
      <c r="AL25" s="91">
        <v>14</v>
      </c>
      <c r="AM25" s="92"/>
      <c r="AN25" s="92">
        <v>1</v>
      </c>
      <c r="AO25" s="92"/>
      <c r="AP25" s="92">
        <v>1</v>
      </c>
      <c r="AQ25" s="92"/>
      <c r="AR25" s="92">
        <v>1</v>
      </c>
      <c r="AS25" s="92"/>
      <c r="AT25" s="92">
        <v>14</v>
      </c>
      <c r="AU25" s="92"/>
      <c r="AV25" s="92"/>
      <c r="AW25" s="92"/>
      <c r="AX25" s="92">
        <v>14</v>
      </c>
      <c r="AY25" s="92"/>
    </row>
    <row r="26" spans="1:52" s="87" customFormat="1" ht="15" customHeight="1" x14ac:dyDescent="0.2">
      <c r="A26" s="101"/>
      <c r="B26" s="97" t="s">
        <v>356</v>
      </c>
      <c r="C26" s="89" t="s">
        <v>460</v>
      </c>
      <c r="D26" s="99" t="s">
        <v>67</v>
      </c>
      <c r="E26" s="99" t="s">
        <v>68</v>
      </c>
      <c r="F26" s="97" t="s">
        <v>130</v>
      </c>
      <c r="G26" s="97" t="s">
        <v>375</v>
      </c>
      <c r="H26" s="97" t="s">
        <v>382</v>
      </c>
      <c r="I26" s="92" t="s">
        <v>253</v>
      </c>
      <c r="J26" s="100"/>
      <c r="K26" s="98"/>
      <c r="L26" s="167">
        <f t="shared" si="9"/>
        <v>0</v>
      </c>
      <c r="M26" s="133"/>
      <c r="N26" s="133"/>
      <c r="O26" s="100"/>
      <c r="P26" s="92">
        <v>18</v>
      </c>
      <c r="Q26" s="92"/>
      <c r="R26" s="92">
        <v>1</v>
      </c>
      <c r="S26" s="91"/>
      <c r="T26" s="92">
        <v>18</v>
      </c>
      <c r="U26" s="92"/>
      <c r="V26" s="92">
        <v>1</v>
      </c>
      <c r="W26" s="92"/>
      <c r="X26" s="92">
        <v>1</v>
      </c>
      <c r="Y26" s="92"/>
      <c r="Z26" s="92">
        <v>18</v>
      </c>
      <c r="AA26" s="92"/>
      <c r="AB26" s="91">
        <v>1</v>
      </c>
      <c r="AC26" s="91"/>
      <c r="AD26" s="91">
        <v>1</v>
      </c>
      <c r="AE26" s="91"/>
      <c r="AF26" s="91">
        <v>1</v>
      </c>
      <c r="AG26" s="91"/>
      <c r="AH26" s="91">
        <v>1</v>
      </c>
      <c r="AI26" s="91"/>
      <c r="AJ26" s="91">
        <v>1</v>
      </c>
      <c r="AK26" s="91"/>
      <c r="AL26" s="92">
        <v>18</v>
      </c>
      <c r="AM26" s="92"/>
      <c r="AN26" s="92">
        <v>1</v>
      </c>
      <c r="AO26" s="92"/>
      <c r="AP26" s="92">
        <v>1</v>
      </c>
      <c r="AQ26" s="92"/>
      <c r="AR26" s="92">
        <v>1</v>
      </c>
      <c r="AS26" s="92"/>
      <c r="AT26" s="92"/>
      <c r="AU26" s="92"/>
      <c r="AV26" s="92"/>
      <c r="AW26" s="92"/>
      <c r="AX26" s="92">
        <v>14</v>
      </c>
      <c r="AY26" s="92"/>
    </row>
    <row r="27" spans="1:52" s="87" customFormat="1" ht="15" customHeight="1" x14ac:dyDescent="0.2">
      <c r="A27" s="160"/>
      <c r="B27" s="97" t="s">
        <v>356</v>
      </c>
      <c r="C27" s="89" t="s">
        <v>460</v>
      </c>
      <c r="D27" s="99" t="s">
        <v>197</v>
      </c>
      <c r="E27" s="99" t="s">
        <v>155</v>
      </c>
      <c r="F27" s="109" t="s">
        <v>126</v>
      </c>
      <c r="G27" s="97" t="s">
        <v>153</v>
      </c>
      <c r="H27" s="97" t="s">
        <v>382</v>
      </c>
      <c r="I27" s="264" t="s">
        <v>536</v>
      </c>
      <c r="J27" s="100"/>
      <c r="K27" s="98"/>
      <c r="L27" s="167">
        <f t="shared" si="9"/>
        <v>0</v>
      </c>
      <c r="M27" s="137"/>
      <c r="N27" s="137"/>
      <c r="O27" s="175"/>
      <c r="P27" s="91">
        <v>6</v>
      </c>
      <c r="Q27" s="91"/>
      <c r="R27" s="91">
        <v>1</v>
      </c>
      <c r="S27" s="91"/>
      <c r="T27" s="91">
        <v>6</v>
      </c>
      <c r="U27" s="92"/>
      <c r="V27" s="92">
        <v>0</v>
      </c>
      <c r="W27" s="92"/>
      <c r="X27" s="92">
        <v>1</v>
      </c>
      <c r="Y27" s="92"/>
      <c r="Z27" s="91">
        <v>6</v>
      </c>
      <c r="AA27" s="92"/>
      <c r="AB27" s="91">
        <v>0</v>
      </c>
      <c r="AC27" s="91"/>
      <c r="AD27" s="91">
        <v>1</v>
      </c>
      <c r="AE27" s="91"/>
      <c r="AF27" s="91">
        <v>1</v>
      </c>
      <c r="AG27" s="91"/>
      <c r="AH27" s="92">
        <v>1</v>
      </c>
      <c r="AI27" s="92"/>
      <c r="AJ27" s="92">
        <v>1</v>
      </c>
      <c r="AK27" s="92"/>
      <c r="AL27" s="91">
        <v>0</v>
      </c>
      <c r="AM27" s="92"/>
      <c r="AN27" s="91"/>
      <c r="AO27" s="91"/>
      <c r="AP27" s="91"/>
      <c r="AQ27" s="92"/>
      <c r="AR27" s="92"/>
      <c r="AS27" s="92"/>
      <c r="AT27" s="92"/>
      <c r="AU27" s="92"/>
      <c r="AV27" s="92"/>
      <c r="AW27" s="92"/>
      <c r="AX27" s="92"/>
      <c r="AY27" s="92"/>
    </row>
    <row r="28" spans="1:52" s="87" customFormat="1" ht="15" customHeight="1" x14ac:dyDescent="0.2">
      <c r="A28" s="160"/>
      <c r="B28" s="97" t="s">
        <v>356</v>
      </c>
      <c r="C28" s="89" t="s">
        <v>460</v>
      </c>
      <c r="D28" s="99" t="s">
        <v>188</v>
      </c>
      <c r="E28" s="99" t="s">
        <v>189</v>
      </c>
      <c r="F28" s="109" t="s">
        <v>128</v>
      </c>
      <c r="G28" s="97" t="s">
        <v>375</v>
      </c>
      <c r="H28" s="97" t="s">
        <v>382</v>
      </c>
      <c r="I28" s="92" t="s">
        <v>253</v>
      </c>
      <c r="J28" s="100"/>
      <c r="K28" s="98"/>
      <c r="L28" s="167">
        <f t="shared" si="9"/>
        <v>0</v>
      </c>
      <c r="M28" s="137"/>
      <c r="N28" s="137"/>
      <c r="O28" s="175"/>
      <c r="P28" s="92">
        <v>18</v>
      </c>
      <c r="Q28" s="92"/>
      <c r="R28" s="92">
        <v>1</v>
      </c>
      <c r="S28" s="91"/>
      <c r="T28" s="92">
        <v>18</v>
      </c>
      <c r="U28" s="92"/>
      <c r="V28" s="92">
        <v>1</v>
      </c>
      <c r="W28" s="92"/>
      <c r="X28" s="92">
        <v>1</v>
      </c>
      <c r="Y28" s="92"/>
      <c r="Z28" s="92">
        <v>18</v>
      </c>
      <c r="AA28" s="92"/>
      <c r="AB28" s="91">
        <v>1</v>
      </c>
      <c r="AC28" s="91"/>
      <c r="AD28" s="91">
        <v>1</v>
      </c>
      <c r="AE28" s="91"/>
      <c r="AF28" s="91">
        <v>1</v>
      </c>
      <c r="AG28" s="91"/>
      <c r="AH28" s="91">
        <v>1</v>
      </c>
      <c r="AI28" s="91"/>
      <c r="AJ28" s="91">
        <v>1</v>
      </c>
      <c r="AK28" s="91"/>
      <c r="AL28" s="92">
        <v>18</v>
      </c>
      <c r="AM28" s="92"/>
      <c r="AN28" s="92">
        <v>1</v>
      </c>
      <c r="AO28" s="92"/>
      <c r="AP28" s="92">
        <v>1</v>
      </c>
      <c r="AQ28" s="92"/>
      <c r="AR28" s="92">
        <v>1</v>
      </c>
      <c r="AS28" s="92"/>
      <c r="AT28" s="92"/>
      <c r="AU28" s="92"/>
      <c r="AV28" s="92"/>
      <c r="AW28" s="92"/>
      <c r="AX28" s="92"/>
      <c r="AY28" s="92"/>
    </row>
    <row r="29" spans="1:52" s="87" customFormat="1" ht="15" customHeight="1" x14ac:dyDescent="0.2">
      <c r="A29" s="94"/>
      <c r="B29" s="94" t="s">
        <v>356</v>
      </c>
      <c r="C29" s="94"/>
      <c r="D29" s="94"/>
      <c r="E29" s="94" t="s">
        <v>369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5">
        <f>SUM(P23:P28)</f>
        <v>86</v>
      </c>
      <c r="Q29" s="95">
        <f t="shared" ref="Q29:AY29" si="10">SUM(Q23:Q28)</f>
        <v>0</v>
      </c>
      <c r="R29" s="95">
        <f t="shared" si="10"/>
        <v>6</v>
      </c>
      <c r="S29" s="95">
        <f t="shared" si="10"/>
        <v>0</v>
      </c>
      <c r="T29" s="95">
        <f>SUM(T23:T28)</f>
        <v>86</v>
      </c>
      <c r="U29" s="95">
        <f t="shared" si="10"/>
        <v>0</v>
      </c>
      <c r="V29" s="95">
        <f t="shared" si="10"/>
        <v>5</v>
      </c>
      <c r="W29" s="95">
        <f t="shared" si="10"/>
        <v>0</v>
      </c>
      <c r="X29" s="95">
        <f t="shared" si="10"/>
        <v>6</v>
      </c>
      <c r="Y29" s="95">
        <f t="shared" si="10"/>
        <v>0</v>
      </c>
      <c r="Z29" s="95">
        <f>SUM(Z23:Z28)</f>
        <v>86</v>
      </c>
      <c r="AA29" s="95">
        <f t="shared" si="10"/>
        <v>0</v>
      </c>
      <c r="AB29" s="95">
        <f t="shared" si="10"/>
        <v>6</v>
      </c>
      <c r="AC29" s="95">
        <f t="shared" si="10"/>
        <v>0</v>
      </c>
      <c r="AD29" s="95">
        <f t="shared" si="10"/>
        <v>7</v>
      </c>
      <c r="AE29" s="95">
        <f t="shared" si="10"/>
        <v>0</v>
      </c>
      <c r="AF29" s="95">
        <f>SUM(AF23:AF28)</f>
        <v>7</v>
      </c>
      <c r="AG29" s="95">
        <f>SUM(AG23:AG28)</f>
        <v>0</v>
      </c>
      <c r="AH29" s="95">
        <f>SUM(AH23:AH28)</f>
        <v>6</v>
      </c>
      <c r="AI29" s="95">
        <f t="shared" si="10"/>
        <v>0</v>
      </c>
      <c r="AJ29" s="95">
        <f t="shared" si="10"/>
        <v>6</v>
      </c>
      <c r="AK29" s="95">
        <f t="shared" si="10"/>
        <v>0</v>
      </c>
      <c r="AL29" s="95">
        <f>SUM(AL23:AL28)</f>
        <v>74</v>
      </c>
      <c r="AM29" s="95">
        <f t="shared" si="10"/>
        <v>0</v>
      </c>
      <c r="AN29" s="95">
        <f t="shared" si="10"/>
        <v>4</v>
      </c>
      <c r="AO29" s="95">
        <f t="shared" si="10"/>
        <v>0</v>
      </c>
      <c r="AP29" s="95">
        <f t="shared" si="10"/>
        <v>4</v>
      </c>
      <c r="AQ29" s="95">
        <f t="shared" si="10"/>
        <v>0</v>
      </c>
      <c r="AR29" s="95">
        <f t="shared" si="10"/>
        <v>4</v>
      </c>
      <c r="AS29" s="95">
        <f t="shared" si="10"/>
        <v>0</v>
      </c>
      <c r="AT29" s="95">
        <f t="shared" si="10"/>
        <v>14</v>
      </c>
      <c r="AU29" s="95">
        <f t="shared" si="10"/>
        <v>0</v>
      </c>
      <c r="AV29" s="95">
        <f t="shared" si="10"/>
        <v>0</v>
      </c>
      <c r="AW29" s="95">
        <f t="shared" si="10"/>
        <v>0</v>
      </c>
      <c r="AX29" s="95">
        <f t="shared" si="10"/>
        <v>28</v>
      </c>
      <c r="AY29" s="95">
        <f t="shared" si="10"/>
        <v>0</v>
      </c>
    </row>
    <row r="30" spans="1:52" s="87" customFormat="1" ht="15" customHeight="1" x14ac:dyDescent="0.2">
      <c r="A30" s="160"/>
      <c r="B30" s="97"/>
      <c r="C30" s="98"/>
      <c r="D30" s="99"/>
      <c r="E30" s="99"/>
      <c r="F30" s="109"/>
      <c r="G30" s="97"/>
      <c r="H30" s="97"/>
      <c r="I30" s="92"/>
      <c r="J30" s="100"/>
      <c r="K30" s="98"/>
      <c r="L30" s="167"/>
      <c r="M30" s="137"/>
      <c r="N30" s="137"/>
      <c r="O30" s="175"/>
      <c r="P30" s="92"/>
      <c r="Q30" s="92"/>
      <c r="R30" s="92"/>
      <c r="S30" s="91"/>
      <c r="T30" s="92"/>
      <c r="U30" s="92"/>
      <c r="V30" s="92"/>
      <c r="W30" s="92"/>
      <c r="X30" s="92"/>
      <c r="Y30" s="92"/>
      <c r="Z30" s="92"/>
      <c r="AA30" s="92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</row>
    <row r="31" spans="1:52" s="87" customFormat="1" ht="15" customHeight="1" x14ac:dyDescent="0.2">
      <c r="A31" s="160"/>
      <c r="B31" s="97" t="s">
        <v>348</v>
      </c>
      <c r="C31" s="89" t="s">
        <v>460</v>
      </c>
      <c r="D31" s="99" t="s">
        <v>214</v>
      </c>
      <c r="E31" s="99" t="s">
        <v>215</v>
      </c>
      <c r="F31" s="97" t="s">
        <v>127</v>
      </c>
      <c r="G31" s="97" t="s">
        <v>252</v>
      </c>
      <c r="H31" s="97" t="s">
        <v>382</v>
      </c>
      <c r="I31" s="92" t="s">
        <v>253</v>
      </c>
      <c r="J31" s="100"/>
      <c r="K31" s="98"/>
      <c r="L31" s="167">
        <f>J31*K31/100</f>
        <v>0</v>
      </c>
      <c r="M31" s="133"/>
      <c r="N31" s="133"/>
      <c r="O31" s="100"/>
      <c r="P31" s="91">
        <v>24</v>
      </c>
      <c r="Q31" s="91"/>
      <c r="R31" s="91">
        <v>1</v>
      </c>
      <c r="S31" s="91"/>
      <c r="T31" s="91">
        <v>24</v>
      </c>
      <c r="U31" s="92"/>
      <c r="V31" s="92">
        <v>1</v>
      </c>
      <c r="W31" s="92"/>
      <c r="X31" s="92">
        <v>1</v>
      </c>
      <c r="Y31" s="92"/>
      <c r="Z31" s="91">
        <v>24</v>
      </c>
      <c r="AA31" s="92"/>
      <c r="AB31" s="91">
        <v>2</v>
      </c>
      <c r="AC31" s="91"/>
      <c r="AD31" s="91">
        <v>2</v>
      </c>
      <c r="AE31" s="91"/>
      <c r="AF31" s="91">
        <v>2</v>
      </c>
      <c r="AG31" s="91"/>
      <c r="AH31" s="92">
        <v>2</v>
      </c>
      <c r="AI31" s="92"/>
      <c r="AJ31" s="92">
        <v>2</v>
      </c>
      <c r="AK31" s="92"/>
      <c r="AL31" s="91">
        <v>24</v>
      </c>
      <c r="AN31" s="87">
        <v>1</v>
      </c>
      <c r="AP31" s="87">
        <v>1</v>
      </c>
      <c r="AR31" s="92">
        <v>1</v>
      </c>
    </row>
    <row r="32" spans="1:52" s="87" customFormat="1" ht="15" customHeight="1" x14ac:dyDescent="0.2">
      <c r="A32" s="160"/>
      <c r="B32" s="97" t="s">
        <v>348</v>
      </c>
      <c r="C32" s="89" t="s">
        <v>460</v>
      </c>
      <c r="D32" s="99" t="s">
        <v>209</v>
      </c>
      <c r="E32" s="99" t="s">
        <v>190</v>
      </c>
      <c r="F32" s="97" t="s">
        <v>129</v>
      </c>
      <c r="G32" s="97" t="s">
        <v>375</v>
      </c>
      <c r="H32" s="97" t="s">
        <v>382</v>
      </c>
      <c r="I32" s="92" t="s">
        <v>253</v>
      </c>
      <c r="J32" s="100"/>
      <c r="K32" s="98"/>
      <c r="L32" s="167">
        <f>J32*K32/100</f>
        <v>0</v>
      </c>
      <c r="M32" s="211" t="s">
        <v>438</v>
      </c>
      <c r="N32" s="133"/>
      <c r="O32" s="100"/>
      <c r="P32" s="92">
        <v>18</v>
      </c>
      <c r="Q32" s="92"/>
      <c r="R32" s="92">
        <v>1</v>
      </c>
      <c r="S32" s="91"/>
      <c r="T32" s="92">
        <v>18</v>
      </c>
      <c r="U32" s="92"/>
      <c r="V32" s="92">
        <v>1</v>
      </c>
      <c r="W32" s="92"/>
      <c r="X32" s="92">
        <v>1</v>
      </c>
      <c r="Y32" s="92"/>
      <c r="Z32" s="92">
        <v>18</v>
      </c>
      <c r="AA32" s="92"/>
      <c r="AB32" s="91">
        <v>1</v>
      </c>
      <c r="AC32" s="91"/>
      <c r="AD32" s="91">
        <v>1</v>
      </c>
      <c r="AE32" s="91"/>
      <c r="AF32" s="91">
        <v>1</v>
      </c>
      <c r="AG32" s="91"/>
      <c r="AH32" s="91">
        <v>1</v>
      </c>
      <c r="AI32" s="91"/>
      <c r="AJ32" s="91">
        <v>1</v>
      </c>
      <c r="AK32" s="91"/>
      <c r="AL32" s="92">
        <v>18</v>
      </c>
      <c r="AM32" s="92"/>
      <c r="AN32" s="92">
        <v>1</v>
      </c>
      <c r="AO32" s="92"/>
      <c r="AP32" s="92">
        <v>1</v>
      </c>
      <c r="AQ32" s="92"/>
      <c r="AR32" s="92">
        <v>1</v>
      </c>
      <c r="AS32" s="92"/>
      <c r="AT32" s="92"/>
      <c r="AU32" s="92"/>
      <c r="AV32" s="92"/>
      <c r="AW32" s="92"/>
      <c r="AX32" s="92"/>
      <c r="AY32" s="92"/>
    </row>
    <row r="33" spans="1:51" s="87" customFormat="1" ht="15" customHeight="1" x14ac:dyDescent="0.2">
      <c r="A33" s="160"/>
      <c r="B33" s="97" t="s">
        <v>348</v>
      </c>
      <c r="C33" s="89" t="s">
        <v>460</v>
      </c>
      <c r="D33" s="99" t="s">
        <v>216</v>
      </c>
      <c r="E33" s="99" t="s">
        <v>217</v>
      </c>
      <c r="F33" s="97" t="s">
        <v>129</v>
      </c>
      <c r="G33" s="97" t="s">
        <v>375</v>
      </c>
      <c r="H33" s="97" t="s">
        <v>382</v>
      </c>
      <c r="I33" s="92" t="s">
        <v>253</v>
      </c>
      <c r="J33" s="100"/>
      <c r="K33" s="98"/>
      <c r="L33" s="167">
        <f>J33*K33/100</f>
        <v>0</v>
      </c>
      <c r="M33" s="133"/>
      <c r="N33" s="133"/>
      <c r="O33" s="100"/>
      <c r="P33" s="91">
        <v>18</v>
      </c>
      <c r="Q33" s="91"/>
      <c r="R33" s="91">
        <v>1</v>
      </c>
      <c r="S33" s="91"/>
      <c r="T33" s="91">
        <v>18</v>
      </c>
      <c r="U33" s="92"/>
      <c r="V33" s="92">
        <v>1</v>
      </c>
      <c r="W33" s="92"/>
      <c r="X33" s="92">
        <v>1</v>
      </c>
      <c r="Y33" s="92"/>
      <c r="Z33" s="91">
        <v>18</v>
      </c>
      <c r="AA33" s="92"/>
      <c r="AB33" s="91">
        <v>1</v>
      </c>
      <c r="AC33" s="91"/>
      <c r="AD33" s="91">
        <v>1</v>
      </c>
      <c r="AE33" s="91"/>
      <c r="AF33" s="91">
        <v>1</v>
      </c>
      <c r="AG33" s="91"/>
      <c r="AH33" s="91">
        <v>1</v>
      </c>
      <c r="AI33" s="92"/>
      <c r="AJ33" s="91">
        <v>1</v>
      </c>
      <c r="AK33" s="92"/>
      <c r="AL33" s="91">
        <v>18</v>
      </c>
      <c r="AN33" s="92">
        <v>1</v>
      </c>
      <c r="AO33" s="92"/>
      <c r="AP33" s="92">
        <v>1</v>
      </c>
      <c r="AR33" s="92">
        <v>1</v>
      </c>
    </row>
    <row r="34" spans="1:51" s="87" customFormat="1" ht="15" customHeight="1" x14ac:dyDescent="0.2">
      <c r="A34" s="94"/>
      <c r="B34" s="94" t="s">
        <v>348</v>
      </c>
      <c r="C34" s="94"/>
      <c r="D34" s="94"/>
      <c r="E34" s="94" t="s">
        <v>369</v>
      </c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5">
        <f t="shared" ref="P34:AY34" si="11">SUM(P31:P33)</f>
        <v>60</v>
      </c>
      <c r="Q34" s="95">
        <f t="shared" si="11"/>
        <v>0</v>
      </c>
      <c r="R34" s="95">
        <f t="shared" si="11"/>
        <v>3</v>
      </c>
      <c r="S34" s="95">
        <f t="shared" si="11"/>
        <v>0</v>
      </c>
      <c r="T34" s="95">
        <f t="shared" si="11"/>
        <v>60</v>
      </c>
      <c r="U34" s="95">
        <f t="shared" si="11"/>
        <v>0</v>
      </c>
      <c r="V34" s="95">
        <f t="shared" si="11"/>
        <v>3</v>
      </c>
      <c r="W34" s="95">
        <f t="shared" si="11"/>
        <v>0</v>
      </c>
      <c r="X34" s="95">
        <f t="shared" si="11"/>
        <v>3</v>
      </c>
      <c r="Y34" s="95">
        <f t="shared" si="11"/>
        <v>0</v>
      </c>
      <c r="Z34" s="95">
        <f t="shared" si="11"/>
        <v>60</v>
      </c>
      <c r="AA34" s="95">
        <f t="shared" si="11"/>
        <v>0</v>
      </c>
      <c r="AB34" s="95">
        <f t="shared" si="11"/>
        <v>4</v>
      </c>
      <c r="AC34" s="95">
        <f t="shared" si="11"/>
        <v>0</v>
      </c>
      <c r="AD34" s="95">
        <f t="shared" si="11"/>
        <v>4</v>
      </c>
      <c r="AE34" s="95">
        <f t="shared" si="11"/>
        <v>0</v>
      </c>
      <c r="AF34" s="95">
        <f t="shared" si="11"/>
        <v>4</v>
      </c>
      <c r="AG34" s="95">
        <f t="shared" si="11"/>
        <v>0</v>
      </c>
      <c r="AH34" s="95">
        <f t="shared" si="11"/>
        <v>4</v>
      </c>
      <c r="AI34" s="95">
        <f t="shared" si="11"/>
        <v>0</v>
      </c>
      <c r="AJ34" s="95">
        <f t="shared" si="11"/>
        <v>4</v>
      </c>
      <c r="AK34" s="95">
        <f t="shared" si="11"/>
        <v>0</v>
      </c>
      <c r="AL34" s="95">
        <f t="shared" si="11"/>
        <v>60</v>
      </c>
      <c r="AM34" s="95">
        <f t="shared" si="11"/>
        <v>0</v>
      </c>
      <c r="AN34" s="95">
        <f t="shared" si="11"/>
        <v>3</v>
      </c>
      <c r="AO34" s="95">
        <f t="shared" si="11"/>
        <v>0</v>
      </c>
      <c r="AP34" s="95">
        <f t="shared" si="11"/>
        <v>3</v>
      </c>
      <c r="AQ34" s="95">
        <f t="shared" si="11"/>
        <v>0</v>
      </c>
      <c r="AR34" s="95">
        <f t="shared" si="11"/>
        <v>3</v>
      </c>
      <c r="AS34" s="95">
        <f t="shared" si="11"/>
        <v>0</v>
      </c>
      <c r="AT34" s="95">
        <f t="shared" si="11"/>
        <v>0</v>
      </c>
      <c r="AU34" s="95">
        <f t="shared" si="11"/>
        <v>0</v>
      </c>
      <c r="AV34" s="95">
        <f t="shared" si="11"/>
        <v>0</v>
      </c>
      <c r="AW34" s="95">
        <f t="shared" si="11"/>
        <v>0</v>
      </c>
      <c r="AX34" s="95">
        <f t="shared" si="11"/>
        <v>0</v>
      </c>
      <c r="AY34" s="95">
        <f t="shared" si="11"/>
        <v>0</v>
      </c>
    </row>
    <row r="35" spans="1:51" s="87" customFormat="1" ht="15" customHeight="1" x14ac:dyDescent="0.2">
      <c r="A35" s="160"/>
      <c r="B35" s="97"/>
      <c r="C35" s="98"/>
      <c r="D35" s="99"/>
      <c r="E35" s="99"/>
      <c r="F35" s="97"/>
      <c r="G35" s="97"/>
      <c r="H35" s="97"/>
      <c r="I35" s="92"/>
      <c r="J35" s="100"/>
      <c r="K35" s="98"/>
      <c r="L35" s="167"/>
      <c r="M35" s="133"/>
      <c r="N35" s="133"/>
      <c r="O35" s="100"/>
      <c r="P35" s="91"/>
      <c r="Q35" s="91"/>
      <c r="R35" s="91"/>
      <c r="S35" s="91"/>
      <c r="T35" s="91"/>
      <c r="U35" s="92"/>
      <c r="V35" s="92"/>
      <c r="W35" s="92"/>
      <c r="X35" s="92"/>
      <c r="Y35" s="92"/>
      <c r="Z35" s="91"/>
      <c r="AA35" s="92"/>
      <c r="AB35" s="92"/>
      <c r="AC35" s="92"/>
      <c r="AD35" s="91"/>
      <c r="AE35" s="91"/>
      <c r="AF35" s="91"/>
      <c r="AG35" s="91"/>
      <c r="AH35" s="92"/>
      <c r="AI35" s="92"/>
      <c r="AJ35" s="92"/>
      <c r="AK35" s="92"/>
      <c r="AL35" s="91"/>
    </row>
    <row r="36" spans="1:51" s="87" customFormat="1" ht="15" customHeight="1" x14ac:dyDescent="0.2">
      <c r="A36" s="102"/>
      <c r="B36" s="97" t="s">
        <v>332</v>
      </c>
      <c r="C36" s="89" t="s">
        <v>460</v>
      </c>
      <c r="D36" s="99" t="s">
        <v>34</v>
      </c>
      <c r="E36" s="99" t="s">
        <v>35</v>
      </c>
      <c r="F36" s="97" t="s">
        <v>129</v>
      </c>
      <c r="G36" s="97" t="s">
        <v>375</v>
      </c>
      <c r="H36" s="97" t="s">
        <v>382</v>
      </c>
      <c r="I36" s="92" t="s">
        <v>253</v>
      </c>
      <c r="J36" s="100"/>
      <c r="K36" s="98"/>
      <c r="L36" s="167">
        <f>J36*K36/100</f>
        <v>0</v>
      </c>
      <c r="M36" s="137"/>
      <c r="N36" s="137"/>
      <c r="O36" s="100"/>
      <c r="P36" s="92">
        <v>18</v>
      </c>
      <c r="Q36" s="92"/>
      <c r="R36" s="92">
        <v>1</v>
      </c>
      <c r="S36" s="91"/>
      <c r="T36" s="92">
        <v>18</v>
      </c>
      <c r="U36" s="92"/>
      <c r="V36" s="92">
        <v>1</v>
      </c>
      <c r="W36" s="92"/>
      <c r="X36" s="92">
        <v>1</v>
      </c>
      <c r="Y36" s="92"/>
      <c r="Z36" s="92">
        <v>18</v>
      </c>
      <c r="AA36" s="92"/>
      <c r="AB36" s="91">
        <v>1</v>
      </c>
      <c r="AC36" s="91"/>
      <c r="AD36" s="91">
        <v>1</v>
      </c>
      <c r="AE36" s="91"/>
      <c r="AF36" s="91">
        <v>1</v>
      </c>
      <c r="AG36" s="91"/>
      <c r="AH36" s="91">
        <v>1</v>
      </c>
      <c r="AI36" s="91"/>
      <c r="AJ36" s="91">
        <v>1</v>
      </c>
      <c r="AK36" s="91"/>
      <c r="AL36" s="92">
        <v>18</v>
      </c>
      <c r="AM36" s="92"/>
      <c r="AN36" s="92">
        <v>1</v>
      </c>
      <c r="AO36" s="92"/>
      <c r="AP36" s="92">
        <v>1</v>
      </c>
      <c r="AQ36" s="92"/>
      <c r="AR36" s="92">
        <v>1</v>
      </c>
      <c r="AS36" s="92"/>
      <c r="AT36" s="92"/>
      <c r="AU36" s="92"/>
      <c r="AV36" s="92"/>
      <c r="AW36" s="92"/>
      <c r="AX36" s="92"/>
      <c r="AY36" s="92"/>
    </row>
    <row r="37" spans="1:51" s="87" customFormat="1" ht="15" customHeight="1" x14ac:dyDescent="0.2">
      <c r="A37" s="102"/>
      <c r="B37" s="97" t="s">
        <v>332</v>
      </c>
      <c r="C37" s="89" t="s">
        <v>460</v>
      </c>
      <c r="D37" s="99" t="s">
        <v>33</v>
      </c>
      <c r="E37" s="99" t="s">
        <v>37</v>
      </c>
      <c r="F37" s="97" t="s">
        <v>129</v>
      </c>
      <c r="G37" s="97" t="s">
        <v>153</v>
      </c>
      <c r="H37" s="97" t="s">
        <v>382</v>
      </c>
      <c r="I37" s="92" t="s">
        <v>253</v>
      </c>
      <c r="J37" s="100"/>
      <c r="K37" s="98"/>
      <c r="L37" s="167">
        <f>J37*K37/100</f>
        <v>0</v>
      </c>
      <c r="M37" s="137"/>
      <c r="N37" s="137"/>
      <c r="O37" s="100"/>
      <c r="P37" s="91">
        <v>6</v>
      </c>
      <c r="Q37" s="91"/>
      <c r="R37" s="91">
        <v>1</v>
      </c>
      <c r="S37" s="91"/>
      <c r="T37" s="91">
        <v>6</v>
      </c>
      <c r="U37" s="92"/>
      <c r="V37" s="92">
        <v>1</v>
      </c>
      <c r="W37" s="92"/>
      <c r="X37" s="92">
        <v>0</v>
      </c>
      <c r="Y37" s="92"/>
      <c r="Z37" s="91">
        <v>6</v>
      </c>
      <c r="AA37" s="92"/>
      <c r="AB37" s="91">
        <v>1</v>
      </c>
      <c r="AC37" s="91"/>
      <c r="AD37" s="91">
        <v>0</v>
      </c>
      <c r="AE37" s="91"/>
      <c r="AF37" s="91">
        <v>0</v>
      </c>
      <c r="AG37" s="91"/>
      <c r="AH37" s="92">
        <v>0</v>
      </c>
      <c r="AI37" s="92"/>
      <c r="AJ37" s="92">
        <v>0</v>
      </c>
      <c r="AK37" s="92"/>
      <c r="AL37" s="91">
        <v>0</v>
      </c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</row>
    <row r="38" spans="1:51" s="87" customFormat="1" ht="15" customHeight="1" x14ac:dyDescent="0.2">
      <c r="A38" s="102"/>
      <c r="B38" s="97" t="s">
        <v>332</v>
      </c>
      <c r="C38" s="89" t="s">
        <v>460</v>
      </c>
      <c r="D38" s="99" t="s">
        <v>36</v>
      </c>
      <c r="E38" s="99" t="s">
        <v>38</v>
      </c>
      <c r="F38" s="97" t="s">
        <v>129</v>
      </c>
      <c r="G38" s="97" t="s">
        <v>252</v>
      </c>
      <c r="H38" s="97" t="s">
        <v>382</v>
      </c>
      <c r="I38" s="92" t="s">
        <v>253</v>
      </c>
      <c r="J38" s="100"/>
      <c r="K38" s="98"/>
      <c r="L38" s="167">
        <f>J38*K38/100</f>
        <v>0</v>
      </c>
      <c r="M38" s="137"/>
      <c r="N38" s="137"/>
      <c r="O38" s="100"/>
      <c r="P38" s="91">
        <v>24</v>
      </c>
      <c r="Q38" s="91"/>
      <c r="R38" s="91">
        <v>1</v>
      </c>
      <c r="S38" s="91"/>
      <c r="T38" s="91">
        <v>24</v>
      </c>
      <c r="U38" s="92"/>
      <c r="V38" s="92">
        <v>1</v>
      </c>
      <c r="W38" s="92"/>
      <c r="X38" s="92">
        <v>1</v>
      </c>
      <c r="Y38" s="92"/>
      <c r="Z38" s="91">
        <v>24</v>
      </c>
      <c r="AA38" s="92"/>
      <c r="AB38" s="91">
        <v>2</v>
      </c>
      <c r="AC38" s="91"/>
      <c r="AD38" s="91">
        <v>2</v>
      </c>
      <c r="AE38" s="91"/>
      <c r="AF38" s="91">
        <v>2</v>
      </c>
      <c r="AG38" s="91"/>
      <c r="AH38" s="92">
        <v>2</v>
      </c>
      <c r="AI38" s="92"/>
      <c r="AJ38" s="92">
        <v>2</v>
      </c>
      <c r="AK38" s="92"/>
      <c r="AL38" s="91">
        <v>24</v>
      </c>
      <c r="AM38" s="92"/>
      <c r="AN38" s="92">
        <v>1</v>
      </c>
      <c r="AO38" s="92"/>
      <c r="AP38" s="92">
        <v>1</v>
      </c>
      <c r="AQ38" s="92"/>
      <c r="AR38" s="92">
        <v>1</v>
      </c>
      <c r="AS38" s="92"/>
      <c r="AT38" s="92"/>
      <c r="AU38" s="92"/>
      <c r="AV38" s="92"/>
      <c r="AW38" s="92"/>
      <c r="AX38" s="92"/>
      <c r="AY38" s="92"/>
    </row>
    <row r="39" spans="1:51" s="87" customFormat="1" ht="15" customHeight="1" x14ac:dyDescent="0.2">
      <c r="A39" s="94"/>
      <c r="B39" s="94" t="s">
        <v>332</v>
      </c>
      <c r="C39" s="94"/>
      <c r="D39" s="94"/>
      <c r="E39" s="94" t="s">
        <v>369</v>
      </c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5">
        <f t="shared" ref="P39:AY39" si="12">SUM(P36:P38)</f>
        <v>48</v>
      </c>
      <c r="Q39" s="95">
        <f t="shared" si="12"/>
        <v>0</v>
      </c>
      <c r="R39" s="95">
        <f t="shared" si="12"/>
        <v>3</v>
      </c>
      <c r="S39" s="95">
        <f t="shared" si="12"/>
        <v>0</v>
      </c>
      <c r="T39" s="95">
        <f t="shared" si="12"/>
        <v>48</v>
      </c>
      <c r="U39" s="95">
        <f t="shared" si="12"/>
        <v>0</v>
      </c>
      <c r="V39" s="95">
        <f t="shared" si="12"/>
        <v>3</v>
      </c>
      <c r="W39" s="95">
        <f t="shared" si="12"/>
        <v>0</v>
      </c>
      <c r="X39" s="95">
        <f t="shared" si="12"/>
        <v>2</v>
      </c>
      <c r="Y39" s="95">
        <f t="shared" si="12"/>
        <v>0</v>
      </c>
      <c r="Z39" s="95">
        <f t="shared" si="12"/>
        <v>48</v>
      </c>
      <c r="AA39" s="95">
        <f t="shared" si="12"/>
        <v>0</v>
      </c>
      <c r="AB39" s="95">
        <f t="shared" si="12"/>
        <v>4</v>
      </c>
      <c r="AC39" s="95">
        <f t="shared" si="12"/>
        <v>0</v>
      </c>
      <c r="AD39" s="95">
        <f t="shared" si="12"/>
        <v>3</v>
      </c>
      <c r="AE39" s="95">
        <f t="shared" si="12"/>
        <v>0</v>
      </c>
      <c r="AF39" s="95">
        <f t="shared" si="12"/>
        <v>3</v>
      </c>
      <c r="AG39" s="95">
        <f t="shared" si="12"/>
        <v>0</v>
      </c>
      <c r="AH39" s="95">
        <f t="shared" si="12"/>
        <v>3</v>
      </c>
      <c r="AI39" s="95">
        <f t="shared" si="12"/>
        <v>0</v>
      </c>
      <c r="AJ39" s="95">
        <f t="shared" si="12"/>
        <v>3</v>
      </c>
      <c r="AK39" s="95">
        <f t="shared" si="12"/>
        <v>0</v>
      </c>
      <c r="AL39" s="95">
        <f t="shared" si="12"/>
        <v>42</v>
      </c>
      <c r="AM39" s="95">
        <f t="shared" si="12"/>
        <v>0</v>
      </c>
      <c r="AN39" s="95">
        <f t="shared" si="12"/>
        <v>2</v>
      </c>
      <c r="AO39" s="95">
        <f t="shared" si="12"/>
        <v>0</v>
      </c>
      <c r="AP39" s="95">
        <f t="shared" si="12"/>
        <v>2</v>
      </c>
      <c r="AQ39" s="95">
        <f t="shared" si="12"/>
        <v>0</v>
      </c>
      <c r="AR39" s="95">
        <f t="shared" si="12"/>
        <v>2</v>
      </c>
      <c r="AS39" s="95">
        <f t="shared" si="12"/>
        <v>0</v>
      </c>
      <c r="AT39" s="95">
        <f t="shared" si="12"/>
        <v>0</v>
      </c>
      <c r="AU39" s="95">
        <f t="shared" si="12"/>
        <v>0</v>
      </c>
      <c r="AV39" s="95">
        <f t="shared" si="12"/>
        <v>0</v>
      </c>
      <c r="AW39" s="95">
        <f t="shared" si="12"/>
        <v>0</v>
      </c>
      <c r="AX39" s="95">
        <f t="shared" si="12"/>
        <v>0</v>
      </c>
      <c r="AY39" s="95">
        <f t="shared" si="12"/>
        <v>0</v>
      </c>
    </row>
    <row r="40" spans="1:51" s="87" customFormat="1" ht="15" customHeight="1" x14ac:dyDescent="0.2">
      <c r="A40" s="102"/>
      <c r="B40" s="97"/>
      <c r="C40" s="98"/>
      <c r="D40" s="99"/>
      <c r="E40" s="99"/>
      <c r="F40" s="97"/>
      <c r="G40" s="97"/>
      <c r="H40" s="97"/>
      <c r="I40" s="92"/>
      <c r="J40" s="100"/>
      <c r="K40" s="98"/>
      <c r="L40" s="167"/>
      <c r="M40" s="137"/>
      <c r="N40" s="137"/>
      <c r="O40" s="100"/>
      <c r="P40" s="91"/>
      <c r="Q40" s="91"/>
      <c r="R40" s="91"/>
      <c r="S40" s="91"/>
      <c r="T40" s="91"/>
      <c r="U40" s="92"/>
      <c r="V40" s="92"/>
      <c r="W40" s="92"/>
      <c r="X40" s="92"/>
      <c r="Y40" s="92"/>
      <c r="Z40" s="91"/>
      <c r="AA40" s="92"/>
      <c r="AB40" s="92"/>
      <c r="AC40" s="92"/>
      <c r="AD40" s="91"/>
      <c r="AE40" s="91"/>
      <c r="AF40" s="91"/>
      <c r="AG40" s="91"/>
      <c r="AH40" s="92"/>
      <c r="AI40" s="92"/>
      <c r="AJ40" s="92"/>
      <c r="AK40" s="92"/>
      <c r="AL40" s="91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</row>
    <row r="41" spans="1:51" s="87" customFormat="1" ht="15" customHeight="1" x14ac:dyDescent="0.2">
      <c r="A41" s="102"/>
      <c r="B41" s="97" t="s">
        <v>385</v>
      </c>
      <c r="C41" s="89" t="s">
        <v>460</v>
      </c>
      <c r="D41" s="99" t="s">
        <v>387</v>
      </c>
      <c r="E41" s="99" t="s">
        <v>386</v>
      </c>
      <c r="F41" s="201" t="s">
        <v>376</v>
      </c>
      <c r="G41" s="201" t="s">
        <v>375</v>
      </c>
      <c r="H41" s="201" t="s">
        <v>376</v>
      </c>
      <c r="I41" s="161" t="s">
        <v>253</v>
      </c>
      <c r="J41" s="100"/>
      <c r="K41" s="98"/>
      <c r="L41" s="167">
        <f>J41*K41/100</f>
        <v>0</v>
      </c>
      <c r="M41" s="137"/>
      <c r="N41" s="137"/>
      <c r="O41" s="100"/>
      <c r="P41" s="91">
        <v>14</v>
      </c>
      <c r="Q41" s="91"/>
      <c r="R41" s="91">
        <v>1</v>
      </c>
      <c r="S41" s="91"/>
      <c r="T41" s="91">
        <v>14</v>
      </c>
      <c r="U41" s="92"/>
      <c r="V41" s="92">
        <v>1</v>
      </c>
      <c r="W41" s="92"/>
      <c r="X41" s="92">
        <v>1</v>
      </c>
      <c r="Y41" s="92"/>
      <c r="Z41" s="91">
        <v>14</v>
      </c>
      <c r="AA41" s="92"/>
      <c r="AB41" s="91">
        <v>1</v>
      </c>
      <c r="AC41" s="91"/>
      <c r="AD41" s="91">
        <v>1</v>
      </c>
      <c r="AE41" s="91"/>
      <c r="AF41" s="91">
        <v>1</v>
      </c>
      <c r="AG41" s="91"/>
      <c r="AH41" s="91">
        <v>1</v>
      </c>
      <c r="AI41" s="92"/>
      <c r="AJ41" s="91">
        <v>1</v>
      </c>
      <c r="AK41" s="92"/>
      <c r="AL41" s="91">
        <v>14</v>
      </c>
      <c r="AM41" s="92"/>
      <c r="AN41" s="92">
        <v>1</v>
      </c>
      <c r="AO41" s="92"/>
      <c r="AP41" s="92">
        <v>1</v>
      </c>
      <c r="AQ41" s="92"/>
      <c r="AR41" s="92">
        <v>1</v>
      </c>
      <c r="AS41" s="92"/>
      <c r="AT41" s="92">
        <v>14</v>
      </c>
      <c r="AU41" s="92"/>
      <c r="AV41" s="92"/>
      <c r="AW41" s="92"/>
      <c r="AX41" s="92">
        <v>14</v>
      </c>
      <c r="AY41" s="92"/>
    </row>
    <row r="42" spans="1:51" s="87" customFormat="1" ht="15" customHeight="1" x14ac:dyDescent="0.2">
      <c r="A42" s="94"/>
      <c r="B42" s="94" t="s">
        <v>385</v>
      </c>
      <c r="C42" s="94"/>
      <c r="D42" s="94"/>
      <c r="E42" s="94" t="s">
        <v>369</v>
      </c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5">
        <f>SUM(P41)</f>
        <v>14</v>
      </c>
      <c r="Q42" s="95">
        <f t="shared" ref="Q42:AY42" si="13">SUM(Q40:Q41)</f>
        <v>0</v>
      </c>
      <c r="R42" s="95">
        <f t="shared" si="13"/>
        <v>1</v>
      </c>
      <c r="S42" s="95">
        <f t="shared" si="13"/>
        <v>0</v>
      </c>
      <c r="T42" s="95">
        <f>SUM(T40:T41)</f>
        <v>14</v>
      </c>
      <c r="U42" s="95">
        <f t="shared" si="13"/>
        <v>0</v>
      </c>
      <c r="V42" s="95">
        <f t="shared" si="13"/>
        <v>1</v>
      </c>
      <c r="W42" s="95">
        <f t="shared" si="13"/>
        <v>0</v>
      </c>
      <c r="X42" s="95">
        <f t="shared" si="13"/>
        <v>1</v>
      </c>
      <c r="Y42" s="95">
        <f t="shared" si="13"/>
        <v>0</v>
      </c>
      <c r="Z42" s="95">
        <f>SUM(Z40:Z41)</f>
        <v>14</v>
      </c>
      <c r="AA42" s="95">
        <f t="shared" si="13"/>
        <v>0</v>
      </c>
      <c r="AB42" s="95">
        <f t="shared" si="13"/>
        <v>1</v>
      </c>
      <c r="AC42" s="95">
        <f t="shared" si="13"/>
        <v>0</v>
      </c>
      <c r="AD42" s="95">
        <f t="shared" si="13"/>
        <v>1</v>
      </c>
      <c r="AE42" s="95">
        <f t="shared" si="13"/>
        <v>0</v>
      </c>
      <c r="AF42" s="95">
        <f t="shared" si="13"/>
        <v>1</v>
      </c>
      <c r="AG42" s="95">
        <f t="shared" si="13"/>
        <v>0</v>
      </c>
      <c r="AH42" s="95">
        <f>SUM(AH40:AH41)</f>
        <v>1</v>
      </c>
      <c r="AI42" s="95">
        <f t="shared" si="13"/>
        <v>0</v>
      </c>
      <c r="AJ42" s="95">
        <f t="shared" si="13"/>
        <v>1</v>
      </c>
      <c r="AK42" s="95">
        <f t="shared" si="13"/>
        <v>0</v>
      </c>
      <c r="AL42" s="95">
        <f>SUM(AL40:AL41)</f>
        <v>14</v>
      </c>
      <c r="AM42" s="95">
        <f t="shared" si="13"/>
        <v>0</v>
      </c>
      <c r="AN42" s="95">
        <f t="shared" si="13"/>
        <v>1</v>
      </c>
      <c r="AO42" s="95">
        <f t="shared" si="13"/>
        <v>0</v>
      </c>
      <c r="AP42" s="95">
        <f t="shared" si="13"/>
        <v>1</v>
      </c>
      <c r="AQ42" s="95">
        <f t="shared" si="13"/>
        <v>0</v>
      </c>
      <c r="AR42" s="95">
        <f t="shared" si="13"/>
        <v>1</v>
      </c>
      <c r="AS42" s="95">
        <f t="shared" si="13"/>
        <v>0</v>
      </c>
      <c r="AT42" s="95">
        <f t="shared" si="13"/>
        <v>14</v>
      </c>
      <c r="AU42" s="95">
        <f t="shared" si="13"/>
        <v>0</v>
      </c>
      <c r="AV42" s="95">
        <f t="shared" si="13"/>
        <v>0</v>
      </c>
      <c r="AW42" s="95">
        <f t="shared" si="13"/>
        <v>0</v>
      </c>
      <c r="AX42" s="95">
        <f t="shared" si="13"/>
        <v>14</v>
      </c>
      <c r="AY42" s="95">
        <f t="shared" si="13"/>
        <v>0</v>
      </c>
    </row>
    <row r="43" spans="1:51" s="87" customFormat="1" ht="15" customHeight="1" x14ac:dyDescent="0.2">
      <c r="A43" s="102"/>
      <c r="B43" s="97"/>
      <c r="C43" s="98"/>
      <c r="D43" s="99"/>
      <c r="E43" s="99"/>
      <c r="F43" s="97"/>
      <c r="G43" s="97"/>
      <c r="H43" s="97"/>
      <c r="I43" s="92"/>
      <c r="J43" s="100"/>
      <c r="K43" s="98"/>
      <c r="L43" s="167"/>
      <c r="M43" s="137"/>
      <c r="N43" s="137"/>
      <c r="O43" s="100"/>
      <c r="P43" s="91"/>
      <c r="Q43" s="91"/>
      <c r="R43" s="91"/>
      <c r="S43" s="91"/>
      <c r="T43" s="91"/>
      <c r="U43" s="92"/>
      <c r="V43" s="92"/>
      <c r="W43" s="92"/>
      <c r="X43" s="92"/>
      <c r="Y43" s="92"/>
      <c r="Z43" s="91"/>
      <c r="AA43" s="92"/>
      <c r="AB43" s="92"/>
      <c r="AC43" s="92"/>
      <c r="AD43" s="91"/>
      <c r="AE43" s="91"/>
      <c r="AF43" s="91"/>
      <c r="AG43" s="91"/>
      <c r="AH43" s="92"/>
      <c r="AI43" s="92"/>
      <c r="AJ43" s="92"/>
      <c r="AK43" s="92"/>
      <c r="AL43" s="91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</row>
    <row r="44" spans="1:51" s="87" customFormat="1" ht="15" customHeight="1" x14ac:dyDescent="0.2">
      <c r="A44" s="102"/>
      <c r="B44" s="93" t="s">
        <v>336</v>
      </c>
      <c r="C44" s="89" t="s">
        <v>460</v>
      </c>
      <c r="D44" s="99" t="s">
        <v>384</v>
      </c>
      <c r="E44" s="99" t="s">
        <v>383</v>
      </c>
      <c r="F44" s="97" t="s">
        <v>380</v>
      </c>
      <c r="G44" s="97" t="s">
        <v>375</v>
      </c>
      <c r="H44" s="97" t="s">
        <v>380</v>
      </c>
      <c r="I44" s="161" t="s">
        <v>253</v>
      </c>
      <c r="J44" s="100">
        <v>24250</v>
      </c>
      <c r="K44" s="98">
        <v>100</v>
      </c>
      <c r="L44" s="167">
        <f>J44*K44/100</f>
        <v>24250</v>
      </c>
      <c r="M44" s="137"/>
      <c r="N44" s="137"/>
      <c r="O44" s="100"/>
      <c r="P44" s="91">
        <v>14</v>
      </c>
      <c r="Q44" s="91"/>
      <c r="R44" s="91">
        <v>1</v>
      </c>
      <c r="S44" s="91"/>
      <c r="T44" s="91">
        <v>14</v>
      </c>
      <c r="U44" s="92"/>
      <c r="V44" s="92">
        <v>1</v>
      </c>
      <c r="W44" s="92"/>
      <c r="X44" s="92">
        <v>1</v>
      </c>
      <c r="Y44" s="92"/>
      <c r="Z44" s="91">
        <v>14</v>
      </c>
      <c r="AA44" s="92"/>
      <c r="AB44" s="91">
        <v>1</v>
      </c>
      <c r="AC44" s="91"/>
      <c r="AD44" s="91">
        <v>1</v>
      </c>
      <c r="AE44" s="91"/>
      <c r="AF44" s="91">
        <v>1</v>
      </c>
      <c r="AG44" s="91"/>
      <c r="AH44" s="91">
        <v>1</v>
      </c>
      <c r="AI44" s="92"/>
      <c r="AJ44" s="91">
        <v>1</v>
      </c>
      <c r="AK44" s="92"/>
      <c r="AL44" s="91">
        <v>14</v>
      </c>
      <c r="AM44" s="92"/>
      <c r="AN44" s="92">
        <v>1</v>
      </c>
      <c r="AO44" s="92"/>
      <c r="AP44" s="92">
        <v>1</v>
      </c>
      <c r="AQ44" s="92"/>
      <c r="AR44" s="92">
        <v>1</v>
      </c>
      <c r="AS44" s="92"/>
      <c r="AT44" s="92">
        <v>14</v>
      </c>
      <c r="AU44" s="92"/>
      <c r="AV44" s="92"/>
      <c r="AW44" s="92"/>
      <c r="AX44" s="92">
        <v>14</v>
      </c>
      <c r="AY44" s="92"/>
    </row>
    <row r="45" spans="1:51" s="87" customFormat="1" ht="15" customHeight="1" x14ac:dyDescent="0.2">
      <c r="A45" s="160"/>
      <c r="B45" s="93" t="s">
        <v>336</v>
      </c>
      <c r="C45" s="89" t="s">
        <v>460</v>
      </c>
      <c r="D45" s="99" t="s">
        <v>256</v>
      </c>
      <c r="E45" s="99" t="s">
        <v>156</v>
      </c>
      <c r="F45" s="168" t="s">
        <v>129</v>
      </c>
      <c r="G45" s="97" t="s">
        <v>153</v>
      </c>
      <c r="H45" s="97" t="s">
        <v>382</v>
      </c>
      <c r="I45" s="92" t="s">
        <v>253</v>
      </c>
      <c r="J45" s="100">
        <v>14500</v>
      </c>
      <c r="K45" s="98">
        <v>100</v>
      </c>
      <c r="L45" s="167">
        <f>J45*K45/100</f>
        <v>14500</v>
      </c>
      <c r="M45" s="133"/>
      <c r="N45" s="133"/>
      <c r="O45" s="100"/>
      <c r="P45" s="92">
        <v>6</v>
      </c>
      <c r="Q45" s="92"/>
      <c r="R45" s="92">
        <v>1</v>
      </c>
      <c r="S45" s="91"/>
      <c r="T45" s="92">
        <v>6</v>
      </c>
      <c r="U45" s="92"/>
      <c r="V45" s="92">
        <v>0</v>
      </c>
      <c r="W45" s="92"/>
      <c r="X45" s="92">
        <v>1</v>
      </c>
      <c r="Y45" s="92"/>
      <c r="Z45" s="92">
        <v>6</v>
      </c>
      <c r="AA45" s="92"/>
      <c r="AB45" s="91">
        <v>0</v>
      </c>
      <c r="AC45" s="91"/>
      <c r="AD45" s="91">
        <v>1</v>
      </c>
      <c r="AE45" s="91"/>
      <c r="AF45" s="91">
        <v>1</v>
      </c>
      <c r="AG45" s="91"/>
      <c r="AH45" s="91">
        <v>1</v>
      </c>
      <c r="AI45" s="91"/>
      <c r="AJ45" s="91">
        <v>1</v>
      </c>
      <c r="AK45" s="91"/>
      <c r="AL45" s="92">
        <v>0</v>
      </c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</row>
    <row r="46" spans="1:51" s="87" customFormat="1" ht="15" customHeight="1" x14ac:dyDescent="0.2">
      <c r="A46" s="160"/>
      <c r="B46" s="89" t="s">
        <v>336</v>
      </c>
      <c r="C46" s="89" t="s">
        <v>460</v>
      </c>
      <c r="D46" s="99" t="s">
        <v>255</v>
      </c>
      <c r="E46" s="99" t="s">
        <v>29</v>
      </c>
      <c r="F46" s="89" t="s">
        <v>127</v>
      </c>
      <c r="G46" s="97" t="s">
        <v>252</v>
      </c>
      <c r="H46" s="97" t="s">
        <v>382</v>
      </c>
      <c r="I46" s="92" t="s">
        <v>253</v>
      </c>
      <c r="J46" s="100"/>
      <c r="K46" s="98"/>
      <c r="L46" s="167">
        <f>J46*K46/100</f>
        <v>0</v>
      </c>
      <c r="M46" s="133"/>
      <c r="N46" s="133"/>
      <c r="O46" s="100"/>
      <c r="P46" s="92">
        <v>24</v>
      </c>
      <c r="Q46" s="92"/>
      <c r="R46" s="92">
        <v>1</v>
      </c>
      <c r="S46" s="91"/>
      <c r="T46" s="92">
        <v>24</v>
      </c>
      <c r="U46" s="92"/>
      <c r="V46" s="92">
        <v>1</v>
      </c>
      <c r="W46" s="92"/>
      <c r="X46" s="92">
        <v>1</v>
      </c>
      <c r="Y46" s="92"/>
      <c r="Z46" s="92">
        <v>24</v>
      </c>
      <c r="AA46" s="92"/>
      <c r="AB46" s="91">
        <v>2</v>
      </c>
      <c r="AC46" s="91"/>
      <c r="AD46" s="91">
        <v>2</v>
      </c>
      <c r="AE46" s="91"/>
      <c r="AF46" s="91">
        <v>2</v>
      </c>
      <c r="AG46" s="91"/>
      <c r="AH46" s="91">
        <v>2</v>
      </c>
      <c r="AI46" s="91"/>
      <c r="AJ46" s="91">
        <v>2</v>
      </c>
      <c r="AK46" s="91"/>
      <c r="AL46" s="92">
        <v>24</v>
      </c>
      <c r="AM46" s="92"/>
      <c r="AN46" s="92">
        <v>1</v>
      </c>
      <c r="AO46" s="92"/>
      <c r="AP46" s="92">
        <v>1</v>
      </c>
      <c r="AQ46" s="92"/>
      <c r="AR46" s="92">
        <v>1</v>
      </c>
      <c r="AS46" s="92"/>
      <c r="AT46" s="92"/>
      <c r="AU46" s="92"/>
      <c r="AV46" s="92"/>
      <c r="AW46" s="92"/>
      <c r="AX46" s="92"/>
      <c r="AY46" s="92"/>
    </row>
    <row r="47" spans="1:51" s="87" customFormat="1" ht="15" customHeight="1" x14ac:dyDescent="0.2">
      <c r="A47" s="94"/>
      <c r="B47" s="94" t="s">
        <v>336</v>
      </c>
      <c r="C47" s="94"/>
      <c r="D47" s="94"/>
      <c r="E47" s="94" t="s">
        <v>369</v>
      </c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5">
        <f>SUM(P44:P46)</f>
        <v>44</v>
      </c>
      <c r="Q47" s="95">
        <f t="shared" ref="Q47:AY47" si="14">SUM(Q44:Q46)</f>
        <v>0</v>
      </c>
      <c r="R47" s="95">
        <f t="shared" si="14"/>
        <v>3</v>
      </c>
      <c r="S47" s="95">
        <f t="shared" si="14"/>
        <v>0</v>
      </c>
      <c r="T47" s="95">
        <f t="shared" si="14"/>
        <v>44</v>
      </c>
      <c r="U47" s="95">
        <f t="shared" si="14"/>
        <v>0</v>
      </c>
      <c r="V47" s="95">
        <f t="shared" si="14"/>
        <v>2</v>
      </c>
      <c r="W47" s="95">
        <f t="shared" si="14"/>
        <v>0</v>
      </c>
      <c r="X47" s="95">
        <f t="shared" si="14"/>
        <v>3</v>
      </c>
      <c r="Y47" s="95">
        <f t="shared" si="14"/>
        <v>0</v>
      </c>
      <c r="Z47" s="95">
        <f t="shared" si="14"/>
        <v>44</v>
      </c>
      <c r="AA47" s="95">
        <f t="shared" si="14"/>
        <v>0</v>
      </c>
      <c r="AB47" s="95">
        <f t="shared" si="14"/>
        <v>3</v>
      </c>
      <c r="AC47" s="95">
        <f t="shared" si="14"/>
        <v>0</v>
      </c>
      <c r="AD47" s="95">
        <f t="shared" si="14"/>
        <v>4</v>
      </c>
      <c r="AE47" s="95">
        <f t="shared" si="14"/>
        <v>0</v>
      </c>
      <c r="AF47" s="95">
        <f t="shared" si="14"/>
        <v>4</v>
      </c>
      <c r="AG47" s="95">
        <f t="shared" si="14"/>
        <v>0</v>
      </c>
      <c r="AH47" s="95">
        <f>SUM(AH44:AH46)</f>
        <v>4</v>
      </c>
      <c r="AI47" s="95">
        <f t="shared" si="14"/>
        <v>0</v>
      </c>
      <c r="AJ47" s="95">
        <f t="shared" si="14"/>
        <v>4</v>
      </c>
      <c r="AK47" s="95">
        <f t="shared" si="14"/>
        <v>0</v>
      </c>
      <c r="AL47" s="95">
        <f t="shared" si="14"/>
        <v>38</v>
      </c>
      <c r="AM47" s="95">
        <f t="shared" si="14"/>
        <v>0</v>
      </c>
      <c r="AN47" s="95">
        <f t="shared" si="14"/>
        <v>2</v>
      </c>
      <c r="AO47" s="95">
        <f t="shared" si="14"/>
        <v>0</v>
      </c>
      <c r="AP47" s="95">
        <f t="shared" si="14"/>
        <v>2</v>
      </c>
      <c r="AQ47" s="95">
        <f t="shared" si="14"/>
        <v>0</v>
      </c>
      <c r="AR47" s="95">
        <f t="shared" si="14"/>
        <v>2</v>
      </c>
      <c r="AS47" s="95">
        <f t="shared" si="14"/>
        <v>0</v>
      </c>
      <c r="AT47" s="95">
        <f t="shared" si="14"/>
        <v>14</v>
      </c>
      <c r="AU47" s="95">
        <f t="shared" si="14"/>
        <v>0</v>
      </c>
      <c r="AV47" s="95">
        <f t="shared" si="14"/>
        <v>0</v>
      </c>
      <c r="AW47" s="95">
        <f t="shared" si="14"/>
        <v>0</v>
      </c>
      <c r="AX47" s="95">
        <f t="shared" si="14"/>
        <v>14</v>
      </c>
      <c r="AY47" s="95">
        <f t="shared" si="14"/>
        <v>0</v>
      </c>
    </row>
    <row r="48" spans="1:51" s="87" customFormat="1" ht="15" customHeight="1" x14ac:dyDescent="0.2">
      <c r="A48" s="160"/>
      <c r="B48" s="89"/>
      <c r="C48" s="90"/>
      <c r="D48" s="99"/>
      <c r="E48" s="99"/>
      <c r="F48" s="89"/>
      <c r="G48" s="97"/>
      <c r="H48" s="97"/>
      <c r="I48" s="92"/>
      <c r="J48" s="100"/>
      <c r="K48" s="98"/>
      <c r="L48" s="167"/>
      <c r="M48" s="133"/>
      <c r="N48" s="133"/>
      <c r="O48" s="100"/>
      <c r="P48" s="92"/>
      <c r="Q48" s="92"/>
      <c r="R48" s="92"/>
      <c r="S48" s="91"/>
      <c r="T48" s="92"/>
      <c r="U48" s="92"/>
      <c r="V48" s="92"/>
      <c r="W48" s="92"/>
      <c r="X48" s="92"/>
      <c r="Y48" s="92"/>
      <c r="Z48" s="92"/>
      <c r="AA48" s="92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</row>
    <row r="49" spans="1:51" s="87" customFormat="1" ht="15" customHeight="1" x14ac:dyDescent="0.2">
      <c r="A49" s="107"/>
      <c r="B49" s="97" t="s">
        <v>358</v>
      </c>
      <c r="C49" s="89" t="s">
        <v>460</v>
      </c>
      <c r="D49" s="99" t="s">
        <v>220</v>
      </c>
      <c r="E49" s="99" t="s">
        <v>211</v>
      </c>
      <c r="F49" s="109" t="s">
        <v>129</v>
      </c>
      <c r="G49" s="97" t="s">
        <v>364</v>
      </c>
      <c r="H49" s="97" t="s">
        <v>382</v>
      </c>
      <c r="I49" s="92" t="s">
        <v>253</v>
      </c>
      <c r="J49" s="100">
        <v>17000</v>
      </c>
      <c r="K49" s="98">
        <v>100</v>
      </c>
      <c r="L49" s="167">
        <f>J49*K49/100</f>
        <v>17000</v>
      </c>
      <c r="M49" s="137"/>
      <c r="N49" s="137"/>
      <c r="O49" s="100"/>
      <c r="P49" s="92">
        <v>24</v>
      </c>
      <c r="Q49" s="92"/>
      <c r="R49" s="92">
        <v>1</v>
      </c>
      <c r="S49" s="91"/>
      <c r="T49" s="92">
        <v>24</v>
      </c>
      <c r="U49" s="92"/>
      <c r="V49" s="92">
        <v>1</v>
      </c>
      <c r="W49" s="92"/>
      <c r="X49" s="92">
        <v>1</v>
      </c>
      <c r="Y49" s="92"/>
      <c r="Z49" s="92">
        <v>24</v>
      </c>
      <c r="AA49" s="92"/>
      <c r="AB49" s="91">
        <v>2</v>
      </c>
      <c r="AC49" s="91"/>
      <c r="AD49" s="91">
        <v>2</v>
      </c>
      <c r="AE49" s="91"/>
      <c r="AF49" s="91">
        <v>2</v>
      </c>
      <c r="AG49" s="91"/>
      <c r="AH49" s="91">
        <v>2</v>
      </c>
      <c r="AI49" s="91"/>
      <c r="AJ49" s="91">
        <v>2</v>
      </c>
      <c r="AK49" s="91"/>
      <c r="AL49" s="92">
        <v>24</v>
      </c>
      <c r="AM49" s="92"/>
      <c r="AN49" s="92">
        <v>1</v>
      </c>
      <c r="AO49" s="92"/>
      <c r="AP49" s="92">
        <v>1</v>
      </c>
      <c r="AQ49" s="92"/>
      <c r="AR49" s="92">
        <v>1</v>
      </c>
      <c r="AS49" s="92"/>
      <c r="AT49" s="92"/>
      <c r="AU49" s="92"/>
      <c r="AV49" s="92"/>
      <c r="AW49" s="92"/>
      <c r="AX49" s="92"/>
      <c r="AY49" s="92"/>
    </row>
    <row r="50" spans="1:51" s="87" customFormat="1" ht="15" customHeight="1" x14ac:dyDescent="0.2">
      <c r="A50" s="107"/>
      <c r="B50" s="97" t="s">
        <v>358</v>
      </c>
      <c r="C50" s="89" t="s">
        <v>460</v>
      </c>
      <c r="D50" s="99" t="s">
        <v>221</v>
      </c>
      <c r="E50" s="99" t="s">
        <v>212</v>
      </c>
      <c r="F50" s="109" t="s">
        <v>129</v>
      </c>
      <c r="G50" s="97" t="s">
        <v>375</v>
      </c>
      <c r="H50" s="97" t="s">
        <v>382</v>
      </c>
      <c r="I50" s="92" t="s">
        <v>253</v>
      </c>
      <c r="J50" s="100">
        <v>17000</v>
      </c>
      <c r="K50" s="98">
        <v>100</v>
      </c>
      <c r="L50" s="167">
        <f>J50*K50/100</f>
        <v>17000</v>
      </c>
      <c r="M50" s="137"/>
      <c r="N50" s="137"/>
      <c r="O50" s="100"/>
      <c r="P50" s="92">
        <v>14</v>
      </c>
      <c r="Q50" s="92"/>
      <c r="R50" s="92">
        <v>1</v>
      </c>
      <c r="S50" s="91"/>
      <c r="T50" s="92">
        <v>14</v>
      </c>
      <c r="U50" s="92"/>
      <c r="V50" s="92">
        <v>1</v>
      </c>
      <c r="W50" s="92"/>
      <c r="X50" s="92">
        <v>1</v>
      </c>
      <c r="Y50" s="92"/>
      <c r="Z50" s="92">
        <v>14</v>
      </c>
      <c r="AA50" s="92"/>
      <c r="AB50" s="91">
        <v>1</v>
      </c>
      <c r="AC50" s="91"/>
      <c r="AD50" s="91">
        <v>1</v>
      </c>
      <c r="AE50" s="91"/>
      <c r="AF50" s="91">
        <v>1</v>
      </c>
      <c r="AG50" s="91"/>
      <c r="AH50" s="91">
        <v>1</v>
      </c>
      <c r="AI50" s="91"/>
      <c r="AJ50" s="91">
        <v>1</v>
      </c>
      <c r="AK50" s="91"/>
      <c r="AL50" s="92">
        <v>14</v>
      </c>
      <c r="AM50" s="92"/>
      <c r="AN50" s="92">
        <v>1</v>
      </c>
      <c r="AO50" s="92"/>
      <c r="AP50" s="92">
        <v>1</v>
      </c>
      <c r="AQ50" s="92"/>
      <c r="AR50" s="92">
        <v>1</v>
      </c>
      <c r="AS50" s="92"/>
      <c r="AT50" s="92"/>
      <c r="AU50" s="92"/>
      <c r="AV50" s="92"/>
      <c r="AW50" s="92"/>
      <c r="AX50" s="92"/>
      <c r="AY50" s="92"/>
    </row>
    <row r="51" spans="1:51" s="87" customFormat="1" ht="15" customHeight="1" x14ac:dyDescent="0.2">
      <c r="A51" s="94"/>
      <c r="B51" s="94" t="s">
        <v>358</v>
      </c>
      <c r="C51" s="94"/>
      <c r="D51" s="94"/>
      <c r="E51" s="94" t="s">
        <v>369</v>
      </c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5">
        <f t="shared" ref="P51:AY51" si="15">SUM(P49:P50)</f>
        <v>38</v>
      </c>
      <c r="Q51" s="95">
        <f t="shared" si="15"/>
        <v>0</v>
      </c>
      <c r="R51" s="95">
        <f t="shared" si="15"/>
        <v>2</v>
      </c>
      <c r="S51" s="95">
        <f t="shared" si="15"/>
        <v>0</v>
      </c>
      <c r="T51" s="95">
        <f t="shared" si="15"/>
        <v>38</v>
      </c>
      <c r="U51" s="95">
        <f t="shared" si="15"/>
        <v>0</v>
      </c>
      <c r="V51" s="95">
        <f t="shared" si="15"/>
        <v>2</v>
      </c>
      <c r="W51" s="95">
        <f t="shared" si="15"/>
        <v>0</v>
      </c>
      <c r="X51" s="95">
        <f t="shared" si="15"/>
        <v>2</v>
      </c>
      <c r="Y51" s="95">
        <f t="shared" si="15"/>
        <v>0</v>
      </c>
      <c r="Z51" s="95">
        <f t="shared" si="15"/>
        <v>38</v>
      </c>
      <c r="AA51" s="95">
        <f t="shared" si="15"/>
        <v>0</v>
      </c>
      <c r="AB51" s="95">
        <f t="shared" si="15"/>
        <v>3</v>
      </c>
      <c r="AC51" s="95">
        <f t="shared" si="15"/>
        <v>0</v>
      </c>
      <c r="AD51" s="95">
        <f t="shared" si="15"/>
        <v>3</v>
      </c>
      <c r="AE51" s="95">
        <f t="shared" si="15"/>
        <v>0</v>
      </c>
      <c r="AF51" s="95">
        <f t="shared" si="15"/>
        <v>3</v>
      </c>
      <c r="AG51" s="95">
        <f t="shared" si="15"/>
        <v>0</v>
      </c>
      <c r="AH51" s="95">
        <f t="shared" si="15"/>
        <v>3</v>
      </c>
      <c r="AI51" s="95">
        <f t="shared" si="15"/>
        <v>0</v>
      </c>
      <c r="AJ51" s="95">
        <f t="shared" si="15"/>
        <v>3</v>
      </c>
      <c r="AK51" s="95">
        <f t="shared" si="15"/>
        <v>0</v>
      </c>
      <c r="AL51" s="95">
        <f t="shared" si="15"/>
        <v>38</v>
      </c>
      <c r="AM51" s="95">
        <f t="shared" si="15"/>
        <v>0</v>
      </c>
      <c r="AN51" s="95">
        <f t="shared" si="15"/>
        <v>2</v>
      </c>
      <c r="AO51" s="95">
        <f t="shared" si="15"/>
        <v>0</v>
      </c>
      <c r="AP51" s="95">
        <f t="shared" si="15"/>
        <v>2</v>
      </c>
      <c r="AQ51" s="95">
        <f t="shared" si="15"/>
        <v>0</v>
      </c>
      <c r="AR51" s="95">
        <f t="shared" si="15"/>
        <v>2</v>
      </c>
      <c r="AS51" s="95">
        <f t="shared" si="15"/>
        <v>0</v>
      </c>
      <c r="AT51" s="95">
        <f t="shared" si="15"/>
        <v>0</v>
      </c>
      <c r="AU51" s="95">
        <f t="shared" si="15"/>
        <v>0</v>
      </c>
      <c r="AV51" s="95">
        <f t="shared" si="15"/>
        <v>0</v>
      </c>
      <c r="AW51" s="95">
        <f t="shared" si="15"/>
        <v>0</v>
      </c>
      <c r="AX51" s="95">
        <f t="shared" si="15"/>
        <v>0</v>
      </c>
      <c r="AY51" s="95">
        <f t="shared" si="15"/>
        <v>0</v>
      </c>
    </row>
    <row r="52" spans="1:51" s="87" customFormat="1" ht="15" customHeight="1" x14ac:dyDescent="0.2">
      <c r="A52" s="107"/>
      <c r="B52" s="97"/>
      <c r="C52" s="98"/>
      <c r="D52" s="99"/>
      <c r="E52" s="99"/>
      <c r="F52" s="109"/>
      <c r="G52" s="97"/>
      <c r="H52" s="97"/>
      <c r="I52" s="92"/>
      <c r="J52" s="100"/>
      <c r="K52" s="98"/>
      <c r="L52" s="167"/>
      <c r="M52" s="137"/>
      <c r="N52" s="137"/>
      <c r="O52" s="100"/>
      <c r="P52" s="92"/>
      <c r="Q52" s="92"/>
      <c r="R52" s="92"/>
      <c r="S52" s="91"/>
      <c r="T52" s="92"/>
      <c r="U52" s="92"/>
      <c r="V52" s="92"/>
      <c r="W52" s="92"/>
      <c r="X52" s="92"/>
      <c r="Y52" s="92"/>
      <c r="Z52" s="92"/>
      <c r="AA52" s="92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</row>
    <row r="53" spans="1:51" s="87" customFormat="1" ht="15" customHeight="1" x14ac:dyDescent="0.2">
      <c r="A53" s="163"/>
      <c r="B53" s="97" t="s">
        <v>343</v>
      </c>
      <c r="C53" s="89" t="s">
        <v>460</v>
      </c>
      <c r="D53" s="99" t="s">
        <v>47</v>
      </c>
      <c r="E53" s="99" t="s">
        <v>48</v>
      </c>
      <c r="F53" s="97" t="s">
        <v>402</v>
      </c>
      <c r="G53" s="97" t="s">
        <v>375</v>
      </c>
      <c r="H53" s="97" t="s">
        <v>382</v>
      </c>
      <c r="I53" s="92" t="s">
        <v>253</v>
      </c>
      <c r="J53" s="100"/>
      <c r="K53" s="98"/>
      <c r="L53" s="167">
        <f>J53*K53/100</f>
        <v>0</v>
      </c>
      <c r="M53" s="211" t="s">
        <v>438</v>
      </c>
      <c r="N53" s="120"/>
      <c r="O53" s="177"/>
      <c r="P53" s="178">
        <v>14</v>
      </c>
      <c r="Q53" s="178"/>
      <c r="R53" s="178">
        <v>1</v>
      </c>
      <c r="S53" s="178"/>
      <c r="T53" s="178">
        <v>14</v>
      </c>
      <c r="U53" s="179"/>
      <c r="V53" s="92">
        <v>1</v>
      </c>
      <c r="W53" s="92"/>
      <c r="X53" s="92">
        <v>1</v>
      </c>
      <c r="Y53" s="179"/>
      <c r="Z53" s="178">
        <v>14</v>
      </c>
      <c r="AA53" s="179"/>
      <c r="AB53" s="91">
        <v>1</v>
      </c>
      <c r="AC53" s="91"/>
      <c r="AD53" s="91">
        <v>1</v>
      </c>
      <c r="AE53" s="91"/>
      <c r="AF53" s="91">
        <v>1</v>
      </c>
      <c r="AG53" s="178"/>
      <c r="AH53" s="91">
        <v>1</v>
      </c>
      <c r="AI53" s="179"/>
      <c r="AJ53" s="91">
        <v>1</v>
      </c>
      <c r="AK53" s="179"/>
      <c r="AL53" s="178">
        <v>14</v>
      </c>
      <c r="AM53" s="179"/>
      <c r="AN53" s="92">
        <v>1</v>
      </c>
      <c r="AO53" s="92"/>
      <c r="AP53" s="92">
        <v>1</v>
      </c>
      <c r="AQ53" s="179"/>
      <c r="AR53" s="179">
        <v>1</v>
      </c>
      <c r="AS53" s="179"/>
      <c r="AT53" s="179">
        <v>14</v>
      </c>
      <c r="AU53" s="179"/>
      <c r="AV53" s="179"/>
      <c r="AW53" s="179"/>
      <c r="AX53" s="179">
        <v>14</v>
      </c>
      <c r="AY53" s="179"/>
    </row>
    <row r="54" spans="1:51" s="87" customFormat="1" ht="15" customHeight="1" x14ac:dyDescent="0.2">
      <c r="A54" s="94"/>
      <c r="B54" s="94" t="s">
        <v>343</v>
      </c>
      <c r="C54" s="94"/>
      <c r="D54" s="94"/>
      <c r="E54" s="94" t="s">
        <v>369</v>
      </c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5">
        <f>SUM(P53)</f>
        <v>14</v>
      </c>
      <c r="Q54" s="95">
        <f t="shared" ref="Q54:AY54" si="16">SUM(Q53)</f>
        <v>0</v>
      </c>
      <c r="R54" s="95">
        <f t="shared" si="16"/>
        <v>1</v>
      </c>
      <c r="S54" s="95">
        <f t="shared" si="16"/>
        <v>0</v>
      </c>
      <c r="T54" s="95">
        <f>SUM(T53)</f>
        <v>14</v>
      </c>
      <c r="U54" s="95">
        <f t="shared" si="16"/>
        <v>0</v>
      </c>
      <c r="V54" s="95">
        <f t="shared" si="16"/>
        <v>1</v>
      </c>
      <c r="W54" s="95">
        <f t="shared" si="16"/>
        <v>0</v>
      </c>
      <c r="X54" s="95">
        <f t="shared" si="16"/>
        <v>1</v>
      </c>
      <c r="Y54" s="95">
        <f t="shared" si="16"/>
        <v>0</v>
      </c>
      <c r="Z54" s="95">
        <f>SUM(Z53)</f>
        <v>14</v>
      </c>
      <c r="AA54" s="95">
        <f t="shared" si="16"/>
        <v>0</v>
      </c>
      <c r="AB54" s="95">
        <f t="shared" si="16"/>
        <v>1</v>
      </c>
      <c r="AC54" s="95">
        <f t="shared" si="16"/>
        <v>0</v>
      </c>
      <c r="AD54" s="95">
        <f t="shared" si="16"/>
        <v>1</v>
      </c>
      <c r="AE54" s="95">
        <f t="shared" si="16"/>
        <v>0</v>
      </c>
      <c r="AF54" s="95">
        <f>SUM(AF53)</f>
        <v>1</v>
      </c>
      <c r="AG54" s="95">
        <f>SUM(AG53)</f>
        <v>0</v>
      </c>
      <c r="AH54" s="95">
        <f>SUM(AH53)</f>
        <v>1</v>
      </c>
      <c r="AI54" s="95">
        <f t="shared" si="16"/>
        <v>0</v>
      </c>
      <c r="AJ54" s="95">
        <f t="shared" si="16"/>
        <v>1</v>
      </c>
      <c r="AK54" s="95">
        <f t="shared" si="16"/>
        <v>0</v>
      </c>
      <c r="AL54" s="95">
        <f>SUM(AL53)</f>
        <v>14</v>
      </c>
      <c r="AM54" s="95">
        <f t="shared" si="16"/>
        <v>0</v>
      </c>
      <c r="AN54" s="95">
        <f t="shared" si="16"/>
        <v>1</v>
      </c>
      <c r="AO54" s="95">
        <f t="shared" si="16"/>
        <v>0</v>
      </c>
      <c r="AP54" s="95">
        <f t="shared" si="16"/>
        <v>1</v>
      </c>
      <c r="AQ54" s="95">
        <f t="shared" si="16"/>
        <v>0</v>
      </c>
      <c r="AR54" s="95">
        <f t="shared" si="16"/>
        <v>1</v>
      </c>
      <c r="AS54" s="95">
        <f t="shared" si="16"/>
        <v>0</v>
      </c>
      <c r="AT54" s="95">
        <f t="shared" si="16"/>
        <v>14</v>
      </c>
      <c r="AU54" s="95">
        <f t="shared" si="16"/>
        <v>0</v>
      </c>
      <c r="AV54" s="95">
        <f t="shared" si="16"/>
        <v>0</v>
      </c>
      <c r="AW54" s="95">
        <f t="shared" si="16"/>
        <v>0</v>
      </c>
      <c r="AX54" s="95">
        <f t="shared" si="16"/>
        <v>14</v>
      </c>
      <c r="AY54" s="95">
        <f t="shared" si="16"/>
        <v>0</v>
      </c>
    </row>
    <row r="55" spans="1:51" s="87" customFormat="1" ht="15" customHeight="1" x14ac:dyDescent="0.2">
      <c r="A55" s="163"/>
      <c r="B55" s="97"/>
      <c r="C55" s="98"/>
      <c r="D55" s="99"/>
      <c r="E55" s="99"/>
      <c r="F55" s="109"/>
      <c r="G55" s="97"/>
      <c r="H55" s="97"/>
      <c r="I55" s="92"/>
      <c r="J55" s="100"/>
      <c r="K55" s="98"/>
      <c r="L55" s="167"/>
      <c r="M55" s="120"/>
      <c r="N55" s="120"/>
      <c r="O55" s="177"/>
      <c r="P55" s="178"/>
      <c r="Q55" s="178"/>
      <c r="R55" s="178"/>
      <c r="S55" s="178"/>
      <c r="T55" s="178"/>
      <c r="U55" s="179"/>
      <c r="V55" s="179"/>
      <c r="W55" s="179"/>
      <c r="X55" s="179"/>
      <c r="Y55" s="179"/>
      <c r="Z55" s="178"/>
      <c r="AA55" s="179"/>
      <c r="AB55" s="179"/>
      <c r="AC55" s="179"/>
      <c r="AD55" s="178"/>
      <c r="AE55" s="178"/>
      <c r="AF55" s="178"/>
      <c r="AG55" s="178"/>
      <c r="AH55" s="179"/>
      <c r="AI55" s="179"/>
      <c r="AJ55" s="179"/>
      <c r="AK55" s="179"/>
      <c r="AL55" s="178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</row>
    <row r="56" spans="1:51" s="87" customFormat="1" ht="15" customHeight="1" x14ac:dyDescent="0.2">
      <c r="A56" s="162"/>
      <c r="B56" s="89" t="s">
        <v>345</v>
      </c>
      <c r="C56" s="89" t="s">
        <v>460</v>
      </c>
      <c r="D56" s="99" t="s">
        <v>132</v>
      </c>
      <c r="E56" s="99" t="s">
        <v>137</v>
      </c>
      <c r="F56" s="89" t="s">
        <v>127</v>
      </c>
      <c r="G56" s="97" t="s">
        <v>364</v>
      </c>
      <c r="H56" s="97" t="s">
        <v>382</v>
      </c>
      <c r="I56" s="92" t="s">
        <v>253</v>
      </c>
      <c r="J56" s="100">
        <v>10250</v>
      </c>
      <c r="K56" s="98">
        <v>100</v>
      </c>
      <c r="L56" s="167">
        <f>J56*K56/100</f>
        <v>10250</v>
      </c>
      <c r="M56" s="122"/>
      <c r="N56" s="122"/>
      <c r="O56" s="170"/>
      <c r="P56" s="92">
        <v>24</v>
      </c>
      <c r="Q56" s="92"/>
      <c r="R56" s="92">
        <v>1</v>
      </c>
      <c r="S56" s="91"/>
      <c r="T56" s="92">
        <v>24</v>
      </c>
      <c r="U56" s="92"/>
      <c r="V56" s="92">
        <v>1</v>
      </c>
      <c r="W56" s="92"/>
      <c r="X56" s="92">
        <v>1</v>
      </c>
      <c r="Y56" s="92"/>
      <c r="Z56" s="92">
        <v>24</v>
      </c>
      <c r="AA56" s="92"/>
      <c r="AB56" s="91">
        <v>2</v>
      </c>
      <c r="AC56" s="91"/>
      <c r="AD56" s="91">
        <v>2</v>
      </c>
      <c r="AE56" s="91"/>
      <c r="AF56" s="91">
        <v>2</v>
      </c>
      <c r="AG56" s="91"/>
      <c r="AH56" s="91">
        <v>2</v>
      </c>
      <c r="AI56" s="91"/>
      <c r="AJ56" s="91">
        <v>2</v>
      </c>
      <c r="AK56" s="91"/>
      <c r="AL56" s="92">
        <v>24</v>
      </c>
      <c r="AM56" s="92"/>
      <c r="AN56" s="92">
        <v>1</v>
      </c>
      <c r="AO56" s="92"/>
      <c r="AP56" s="92">
        <v>1</v>
      </c>
      <c r="AQ56" s="92"/>
      <c r="AR56" s="92">
        <v>1</v>
      </c>
      <c r="AS56" s="92"/>
      <c r="AT56" s="92"/>
      <c r="AU56" s="92"/>
      <c r="AV56" s="92"/>
      <c r="AW56" s="92"/>
      <c r="AX56" s="92"/>
      <c r="AY56" s="92"/>
    </row>
    <row r="57" spans="1:51" s="87" customFormat="1" ht="15" customHeight="1" x14ac:dyDescent="0.2">
      <c r="A57" s="162"/>
      <c r="B57" s="89" t="s">
        <v>345</v>
      </c>
      <c r="C57" s="89" t="s">
        <v>460</v>
      </c>
      <c r="D57" s="99" t="s">
        <v>131</v>
      </c>
      <c r="E57" s="99" t="s">
        <v>136</v>
      </c>
      <c r="F57" s="89" t="s">
        <v>381</v>
      </c>
      <c r="G57" s="97" t="s">
        <v>375</v>
      </c>
      <c r="H57" s="97" t="s">
        <v>382</v>
      </c>
      <c r="I57" s="92" t="s">
        <v>253</v>
      </c>
      <c r="J57" s="100"/>
      <c r="K57" s="98"/>
      <c r="L57" s="167">
        <f>J57*K57/100</f>
        <v>0</v>
      </c>
      <c r="M57" s="211" t="s">
        <v>438</v>
      </c>
      <c r="N57" s="122"/>
      <c r="O57" s="170"/>
      <c r="P57" s="92">
        <v>18</v>
      </c>
      <c r="Q57" s="92"/>
      <c r="R57" s="92">
        <v>1</v>
      </c>
      <c r="S57" s="91"/>
      <c r="T57" s="92">
        <v>18</v>
      </c>
      <c r="U57" s="92"/>
      <c r="V57" s="92">
        <v>1</v>
      </c>
      <c r="W57" s="92"/>
      <c r="X57" s="92">
        <v>1</v>
      </c>
      <c r="Y57" s="92"/>
      <c r="Z57" s="92">
        <v>18</v>
      </c>
      <c r="AA57" s="92"/>
      <c r="AB57" s="91">
        <v>1</v>
      </c>
      <c r="AC57" s="91"/>
      <c r="AD57" s="91">
        <v>1</v>
      </c>
      <c r="AE57" s="91"/>
      <c r="AF57" s="91">
        <v>1</v>
      </c>
      <c r="AG57" s="91"/>
      <c r="AH57" s="91">
        <v>1</v>
      </c>
      <c r="AI57" s="91"/>
      <c r="AJ57" s="91">
        <v>1</v>
      </c>
      <c r="AK57" s="91"/>
      <c r="AL57" s="92">
        <v>18</v>
      </c>
      <c r="AM57" s="92"/>
      <c r="AN57" s="92">
        <v>1</v>
      </c>
      <c r="AO57" s="92"/>
      <c r="AP57" s="92">
        <v>1</v>
      </c>
      <c r="AQ57" s="92"/>
      <c r="AR57" s="92">
        <v>1</v>
      </c>
      <c r="AS57" s="92"/>
      <c r="AT57" s="92">
        <v>18</v>
      </c>
      <c r="AU57" s="92"/>
      <c r="AV57" s="92"/>
      <c r="AW57" s="92"/>
      <c r="AX57" s="92">
        <v>18</v>
      </c>
      <c r="AY57" s="92"/>
    </row>
    <row r="58" spans="1:51" s="87" customFormat="1" ht="15" customHeight="1" x14ac:dyDescent="0.2">
      <c r="A58" s="94"/>
      <c r="B58" s="94" t="s">
        <v>345</v>
      </c>
      <c r="C58" s="94"/>
      <c r="D58" s="94"/>
      <c r="E58" s="94" t="s">
        <v>369</v>
      </c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5">
        <f t="shared" ref="P58:AY58" si="17">SUM(P56:P57)</f>
        <v>42</v>
      </c>
      <c r="Q58" s="95">
        <f t="shared" si="17"/>
        <v>0</v>
      </c>
      <c r="R58" s="95">
        <f t="shared" si="17"/>
        <v>2</v>
      </c>
      <c r="S58" s="95">
        <f t="shared" si="17"/>
        <v>0</v>
      </c>
      <c r="T58" s="95">
        <f t="shared" si="17"/>
        <v>42</v>
      </c>
      <c r="U58" s="95">
        <f t="shared" si="17"/>
        <v>0</v>
      </c>
      <c r="V58" s="95">
        <f t="shared" si="17"/>
        <v>2</v>
      </c>
      <c r="W58" s="95">
        <f t="shared" si="17"/>
        <v>0</v>
      </c>
      <c r="X58" s="95">
        <f t="shared" si="17"/>
        <v>2</v>
      </c>
      <c r="Y58" s="95">
        <f t="shared" si="17"/>
        <v>0</v>
      </c>
      <c r="Z58" s="95">
        <f t="shared" si="17"/>
        <v>42</v>
      </c>
      <c r="AA58" s="95">
        <f t="shared" si="17"/>
        <v>0</v>
      </c>
      <c r="AB58" s="95">
        <f t="shared" si="17"/>
        <v>3</v>
      </c>
      <c r="AC58" s="95">
        <f t="shared" si="17"/>
        <v>0</v>
      </c>
      <c r="AD58" s="95">
        <f t="shared" si="17"/>
        <v>3</v>
      </c>
      <c r="AE58" s="95">
        <f t="shared" si="17"/>
        <v>0</v>
      </c>
      <c r="AF58" s="95">
        <f t="shared" si="17"/>
        <v>3</v>
      </c>
      <c r="AG58" s="95">
        <f t="shared" si="17"/>
        <v>0</v>
      </c>
      <c r="AH58" s="95">
        <f t="shared" si="17"/>
        <v>3</v>
      </c>
      <c r="AI58" s="95">
        <f t="shared" si="17"/>
        <v>0</v>
      </c>
      <c r="AJ58" s="95">
        <f t="shared" si="17"/>
        <v>3</v>
      </c>
      <c r="AK58" s="95">
        <f t="shared" si="17"/>
        <v>0</v>
      </c>
      <c r="AL58" s="95">
        <f t="shared" si="17"/>
        <v>42</v>
      </c>
      <c r="AM58" s="95">
        <f t="shared" si="17"/>
        <v>0</v>
      </c>
      <c r="AN58" s="95">
        <f t="shared" si="17"/>
        <v>2</v>
      </c>
      <c r="AO58" s="95">
        <f t="shared" si="17"/>
        <v>0</v>
      </c>
      <c r="AP58" s="95">
        <f t="shared" si="17"/>
        <v>2</v>
      </c>
      <c r="AQ58" s="95">
        <f t="shared" si="17"/>
        <v>0</v>
      </c>
      <c r="AR58" s="95">
        <f t="shared" si="17"/>
        <v>2</v>
      </c>
      <c r="AS58" s="95">
        <f t="shared" si="17"/>
        <v>0</v>
      </c>
      <c r="AT58" s="95">
        <f t="shared" si="17"/>
        <v>18</v>
      </c>
      <c r="AU58" s="95">
        <f t="shared" si="17"/>
        <v>0</v>
      </c>
      <c r="AV58" s="95">
        <f t="shared" si="17"/>
        <v>0</v>
      </c>
      <c r="AW58" s="95">
        <f t="shared" si="17"/>
        <v>0</v>
      </c>
      <c r="AX58" s="95">
        <f t="shared" si="17"/>
        <v>18</v>
      </c>
      <c r="AY58" s="95">
        <f t="shared" si="17"/>
        <v>0</v>
      </c>
    </row>
    <row r="59" spans="1:51" s="87" customFormat="1" ht="15" customHeight="1" x14ac:dyDescent="0.2">
      <c r="A59" s="162"/>
      <c r="B59" s="89"/>
      <c r="C59" s="89"/>
      <c r="D59" s="99"/>
      <c r="E59" s="99"/>
      <c r="F59" s="89"/>
      <c r="G59" s="97"/>
      <c r="H59" s="97"/>
      <c r="I59" s="92"/>
      <c r="J59" s="100"/>
      <c r="K59" s="98"/>
      <c r="L59" s="167"/>
      <c r="M59" s="122"/>
      <c r="N59" s="122"/>
      <c r="O59" s="170"/>
      <c r="P59" s="92"/>
      <c r="Q59" s="92"/>
      <c r="R59" s="92"/>
      <c r="S59" s="91"/>
      <c r="T59" s="92"/>
      <c r="U59" s="92"/>
      <c r="V59" s="92"/>
      <c r="W59" s="92"/>
      <c r="X59" s="92"/>
      <c r="Y59" s="92"/>
      <c r="Z59" s="92"/>
      <c r="AA59" s="92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</row>
    <row r="60" spans="1:51" s="87" customFormat="1" ht="15" customHeight="1" x14ac:dyDescent="0.2">
      <c r="A60" s="160"/>
      <c r="B60" s="97" t="s">
        <v>340</v>
      </c>
      <c r="C60" s="89" t="s">
        <v>460</v>
      </c>
      <c r="D60" s="99" t="s">
        <v>400</v>
      </c>
      <c r="E60" s="99" t="s">
        <v>401</v>
      </c>
      <c r="F60" s="97" t="s">
        <v>380</v>
      </c>
      <c r="G60" s="97" t="s">
        <v>375</v>
      </c>
      <c r="H60" s="97" t="s">
        <v>380</v>
      </c>
      <c r="I60" s="161" t="s">
        <v>253</v>
      </c>
      <c r="J60" s="100"/>
      <c r="K60" s="98"/>
      <c r="L60" s="167">
        <f>J60*K60/100</f>
        <v>0</v>
      </c>
      <c r="M60" s="133"/>
      <c r="N60" s="133"/>
      <c r="O60" s="100"/>
      <c r="P60" s="92">
        <v>14</v>
      </c>
      <c r="Q60" s="92"/>
      <c r="R60" s="92">
        <v>1</v>
      </c>
      <c r="S60" s="91"/>
      <c r="T60" s="92">
        <v>14</v>
      </c>
      <c r="U60" s="92"/>
      <c r="V60" s="92">
        <v>1</v>
      </c>
      <c r="W60" s="92"/>
      <c r="X60" s="92">
        <v>1</v>
      </c>
      <c r="Y60" s="92"/>
      <c r="Z60" s="92">
        <v>14</v>
      </c>
      <c r="AA60" s="92"/>
      <c r="AB60" s="91">
        <v>1</v>
      </c>
      <c r="AC60" s="91"/>
      <c r="AD60" s="91">
        <v>1</v>
      </c>
      <c r="AE60" s="91"/>
      <c r="AF60" s="91">
        <v>1</v>
      </c>
      <c r="AG60" s="91"/>
      <c r="AH60" s="91">
        <v>1</v>
      </c>
      <c r="AI60" s="91"/>
      <c r="AJ60" s="91">
        <v>1</v>
      </c>
      <c r="AK60" s="91"/>
      <c r="AL60" s="92">
        <v>14</v>
      </c>
      <c r="AM60" s="92"/>
      <c r="AN60" s="92">
        <v>1</v>
      </c>
      <c r="AO60" s="92"/>
      <c r="AP60" s="92">
        <v>1</v>
      </c>
      <c r="AQ60" s="92"/>
      <c r="AR60" s="92">
        <v>1</v>
      </c>
      <c r="AS60" s="92"/>
      <c r="AT60" s="92">
        <v>14</v>
      </c>
      <c r="AU60" s="92"/>
      <c r="AV60" s="92"/>
      <c r="AW60" s="92"/>
      <c r="AX60" s="92">
        <v>14</v>
      </c>
      <c r="AY60" s="92"/>
    </row>
    <row r="61" spans="1:51" s="87" customFormat="1" ht="15" customHeight="1" x14ac:dyDescent="0.2">
      <c r="A61" s="160"/>
      <c r="B61" s="97" t="s">
        <v>340</v>
      </c>
      <c r="C61" s="89" t="s">
        <v>460</v>
      </c>
      <c r="D61" s="99" t="s">
        <v>451</v>
      </c>
      <c r="E61" s="99" t="s">
        <v>445</v>
      </c>
      <c r="F61" s="97" t="s">
        <v>380</v>
      </c>
      <c r="G61" s="97" t="s">
        <v>375</v>
      </c>
      <c r="H61" s="97" t="s">
        <v>380</v>
      </c>
      <c r="I61" s="161"/>
      <c r="J61" s="100"/>
      <c r="K61" s="98"/>
      <c r="L61" s="167"/>
      <c r="M61" s="133"/>
      <c r="N61" s="133"/>
      <c r="O61" s="100"/>
      <c r="P61" s="92">
        <v>14</v>
      </c>
      <c r="Q61" s="92"/>
      <c r="R61" s="92">
        <v>1</v>
      </c>
      <c r="S61" s="91"/>
      <c r="T61" s="92">
        <v>14</v>
      </c>
      <c r="U61" s="92"/>
      <c r="V61" s="92">
        <v>1</v>
      </c>
      <c r="W61" s="92"/>
      <c r="X61" s="92">
        <v>1</v>
      </c>
      <c r="Y61" s="92"/>
      <c r="Z61" s="92">
        <v>14</v>
      </c>
      <c r="AA61" s="92"/>
      <c r="AB61" s="91">
        <v>1</v>
      </c>
      <c r="AC61" s="91"/>
      <c r="AD61" s="91">
        <v>1</v>
      </c>
      <c r="AE61" s="91"/>
      <c r="AF61" s="91">
        <v>1</v>
      </c>
      <c r="AG61" s="91"/>
      <c r="AH61" s="91">
        <v>1</v>
      </c>
      <c r="AI61" s="91"/>
      <c r="AJ61" s="91">
        <v>1</v>
      </c>
      <c r="AK61" s="91"/>
      <c r="AL61" s="92">
        <v>14</v>
      </c>
      <c r="AM61" s="92"/>
      <c r="AN61" s="92">
        <v>1</v>
      </c>
      <c r="AO61" s="92"/>
      <c r="AP61" s="92">
        <v>1</v>
      </c>
      <c r="AQ61" s="92"/>
      <c r="AR61" s="92">
        <v>1</v>
      </c>
      <c r="AS61" s="92"/>
      <c r="AT61" s="92">
        <v>14</v>
      </c>
      <c r="AU61" s="92"/>
      <c r="AV61" s="92"/>
      <c r="AW61" s="92"/>
      <c r="AX61" s="92">
        <v>14</v>
      </c>
      <c r="AY61" s="92"/>
    </row>
    <row r="62" spans="1:51" s="87" customFormat="1" ht="15" customHeight="1" x14ac:dyDescent="0.2">
      <c r="A62" s="162"/>
      <c r="B62" s="97" t="s">
        <v>340</v>
      </c>
      <c r="C62" s="89" t="s">
        <v>460</v>
      </c>
      <c r="D62" s="99" t="s">
        <v>102</v>
      </c>
      <c r="E62" s="99" t="s">
        <v>103</v>
      </c>
      <c r="F62" s="109" t="s">
        <v>130</v>
      </c>
      <c r="G62" s="97" t="s">
        <v>375</v>
      </c>
      <c r="H62" s="97" t="s">
        <v>380</v>
      </c>
      <c r="I62" s="92" t="s">
        <v>253</v>
      </c>
      <c r="J62" s="100"/>
      <c r="K62" s="98"/>
      <c r="L62" s="167">
        <f>J62*K62/100</f>
        <v>0</v>
      </c>
      <c r="M62" s="91"/>
      <c r="N62" s="91"/>
      <c r="O62" s="176"/>
      <c r="P62" s="92">
        <v>14</v>
      </c>
      <c r="Q62" s="92"/>
      <c r="R62" s="92">
        <v>1</v>
      </c>
      <c r="S62" s="91"/>
      <c r="T62" s="92">
        <v>14</v>
      </c>
      <c r="U62" s="92"/>
      <c r="V62" s="92">
        <v>1</v>
      </c>
      <c r="W62" s="92"/>
      <c r="X62" s="92">
        <v>1</v>
      </c>
      <c r="Y62" s="92"/>
      <c r="Z62" s="92">
        <v>14</v>
      </c>
      <c r="AA62" s="92"/>
      <c r="AB62" s="91">
        <v>1</v>
      </c>
      <c r="AC62" s="91"/>
      <c r="AD62" s="91">
        <v>1</v>
      </c>
      <c r="AE62" s="91"/>
      <c r="AF62" s="91">
        <v>1</v>
      </c>
      <c r="AG62" s="91"/>
      <c r="AH62" s="91">
        <v>1</v>
      </c>
      <c r="AI62" s="91"/>
      <c r="AJ62" s="91">
        <v>1</v>
      </c>
      <c r="AK62" s="91"/>
      <c r="AL62" s="92">
        <v>14</v>
      </c>
      <c r="AM62" s="92"/>
      <c r="AN62" s="92">
        <v>1</v>
      </c>
      <c r="AO62" s="92"/>
      <c r="AP62" s="92">
        <v>1</v>
      </c>
      <c r="AQ62" s="92"/>
      <c r="AR62" s="92">
        <v>1</v>
      </c>
      <c r="AS62" s="92"/>
      <c r="AT62" s="92">
        <v>14</v>
      </c>
      <c r="AU62" s="92"/>
      <c r="AV62" s="92"/>
      <c r="AW62" s="92"/>
      <c r="AX62" s="92">
        <v>14</v>
      </c>
      <c r="AY62" s="92"/>
    </row>
    <row r="63" spans="1:51" s="87" customFormat="1" ht="15" customHeight="1" x14ac:dyDescent="0.2">
      <c r="A63" s="162"/>
      <c r="B63" s="97" t="s">
        <v>340</v>
      </c>
      <c r="C63" s="89" t="s">
        <v>460</v>
      </c>
      <c r="D63" s="99" t="s">
        <v>42</v>
      </c>
      <c r="E63" s="99" t="s">
        <v>80</v>
      </c>
      <c r="F63" s="109" t="s">
        <v>130</v>
      </c>
      <c r="G63" s="97" t="s">
        <v>375</v>
      </c>
      <c r="H63" s="97" t="s">
        <v>380</v>
      </c>
      <c r="I63" s="92" t="s">
        <v>253</v>
      </c>
      <c r="J63" s="100"/>
      <c r="K63" s="98"/>
      <c r="L63" s="167">
        <f>J63*K63/100</f>
        <v>0</v>
      </c>
      <c r="M63" s="91"/>
      <c r="N63" s="91"/>
      <c r="O63" s="176"/>
      <c r="P63" s="92">
        <v>14</v>
      </c>
      <c r="Q63" s="92"/>
      <c r="R63" s="92">
        <v>1</v>
      </c>
      <c r="S63" s="91"/>
      <c r="T63" s="92">
        <v>14</v>
      </c>
      <c r="U63" s="92"/>
      <c r="V63" s="92">
        <v>1</v>
      </c>
      <c r="W63" s="92"/>
      <c r="X63" s="92">
        <v>1</v>
      </c>
      <c r="Y63" s="92"/>
      <c r="Z63" s="92">
        <v>14</v>
      </c>
      <c r="AA63" s="92"/>
      <c r="AB63" s="91">
        <v>1</v>
      </c>
      <c r="AC63" s="91"/>
      <c r="AD63" s="91">
        <v>1</v>
      </c>
      <c r="AE63" s="91"/>
      <c r="AF63" s="91">
        <v>1</v>
      </c>
      <c r="AG63" s="91"/>
      <c r="AH63" s="91">
        <v>1</v>
      </c>
      <c r="AI63" s="91"/>
      <c r="AJ63" s="91">
        <v>1</v>
      </c>
      <c r="AK63" s="91"/>
      <c r="AL63" s="92">
        <v>14</v>
      </c>
      <c r="AM63" s="92"/>
      <c r="AN63" s="92">
        <v>1</v>
      </c>
      <c r="AO63" s="92"/>
      <c r="AP63" s="92">
        <v>1</v>
      </c>
      <c r="AQ63" s="92"/>
      <c r="AR63" s="92">
        <v>1</v>
      </c>
      <c r="AS63" s="92"/>
      <c r="AT63" s="92">
        <v>14</v>
      </c>
      <c r="AU63" s="92"/>
      <c r="AV63" s="92"/>
      <c r="AW63" s="92"/>
      <c r="AX63" s="92">
        <v>14</v>
      </c>
      <c r="AY63" s="92"/>
    </row>
    <row r="64" spans="1:51" s="87" customFormat="1" ht="15" customHeight="1" x14ac:dyDescent="0.2">
      <c r="A64" s="162"/>
      <c r="B64" s="97" t="s">
        <v>340</v>
      </c>
      <c r="C64" s="89" t="s">
        <v>460</v>
      </c>
      <c r="D64" s="99" t="s">
        <v>41</v>
      </c>
      <c r="E64" s="99" t="s">
        <v>79</v>
      </c>
      <c r="F64" s="109" t="s">
        <v>127</v>
      </c>
      <c r="G64" s="97" t="s">
        <v>364</v>
      </c>
      <c r="H64" s="97" t="s">
        <v>382</v>
      </c>
      <c r="I64" s="92" t="s">
        <v>253</v>
      </c>
      <c r="J64" s="100">
        <v>15700</v>
      </c>
      <c r="K64" s="98">
        <v>100</v>
      </c>
      <c r="L64" s="167">
        <f>J64*K64/100</f>
        <v>15700</v>
      </c>
      <c r="M64" s="211" t="s">
        <v>438</v>
      </c>
      <c r="N64" s="91"/>
      <c r="O64" s="176"/>
      <c r="P64" s="92">
        <v>24</v>
      </c>
      <c r="Q64" s="92"/>
      <c r="R64" s="92">
        <v>1</v>
      </c>
      <c r="S64" s="91"/>
      <c r="T64" s="92">
        <v>24</v>
      </c>
      <c r="U64" s="92"/>
      <c r="V64" s="92">
        <v>1</v>
      </c>
      <c r="W64" s="92"/>
      <c r="X64" s="92">
        <v>1</v>
      </c>
      <c r="Y64" s="92"/>
      <c r="Z64" s="92">
        <v>24</v>
      </c>
      <c r="AA64" s="92"/>
      <c r="AB64" s="91">
        <v>2</v>
      </c>
      <c r="AC64" s="91"/>
      <c r="AD64" s="91">
        <v>2</v>
      </c>
      <c r="AE64" s="91"/>
      <c r="AF64" s="91">
        <v>2</v>
      </c>
      <c r="AG64" s="91"/>
      <c r="AH64" s="91">
        <v>2</v>
      </c>
      <c r="AI64" s="91"/>
      <c r="AJ64" s="91">
        <v>2</v>
      </c>
      <c r="AK64" s="91"/>
      <c r="AL64" s="92">
        <v>24</v>
      </c>
      <c r="AM64" s="92"/>
      <c r="AN64" s="92">
        <v>1</v>
      </c>
      <c r="AO64" s="92"/>
      <c r="AP64" s="92">
        <v>1</v>
      </c>
      <c r="AQ64" s="92"/>
      <c r="AR64" s="92">
        <v>1</v>
      </c>
      <c r="AS64" s="92"/>
      <c r="AT64" s="92"/>
      <c r="AU64" s="92"/>
      <c r="AV64" s="92"/>
      <c r="AW64" s="92"/>
      <c r="AX64" s="92"/>
      <c r="AY64" s="92"/>
    </row>
    <row r="65" spans="1:52" s="87" customFormat="1" ht="15" customHeight="1" x14ac:dyDescent="0.2">
      <c r="A65" s="94"/>
      <c r="B65" s="94" t="s">
        <v>340</v>
      </c>
      <c r="C65" s="94"/>
      <c r="D65" s="94"/>
      <c r="E65" s="94" t="s">
        <v>369</v>
      </c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5">
        <f t="shared" ref="P65:AY65" si="18">SUM(P60:P64)</f>
        <v>80</v>
      </c>
      <c r="Q65" s="95">
        <f t="shared" si="18"/>
        <v>0</v>
      </c>
      <c r="R65" s="95">
        <f t="shared" si="18"/>
        <v>5</v>
      </c>
      <c r="S65" s="95">
        <f t="shared" si="18"/>
        <v>0</v>
      </c>
      <c r="T65" s="95">
        <f t="shared" si="18"/>
        <v>80</v>
      </c>
      <c r="U65" s="95">
        <f t="shared" si="18"/>
        <v>0</v>
      </c>
      <c r="V65" s="95">
        <f t="shared" si="18"/>
        <v>5</v>
      </c>
      <c r="W65" s="95">
        <f t="shared" si="18"/>
        <v>0</v>
      </c>
      <c r="X65" s="95">
        <f t="shared" si="18"/>
        <v>5</v>
      </c>
      <c r="Y65" s="95">
        <f t="shared" si="18"/>
        <v>0</v>
      </c>
      <c r="Z65" s="95">
        <f t="shared" si="18"/>
        <v>80</v>
      </c>
      <c r="AA65" s="95">
        <f t="shared" si="18"/>
        <v>0</v>
      </c>
      <c r="AB65" s="95">
        <f t="shared" si="18"/>
        <v>6</v>
      </c>
      <c r="AC65" s="95">
        <f t="shared" si="18"/>
        <v>0</v>
      </c>
      <c r="AD65" s="95">
        <f t="shared" si="18"/>
        <v>6</v>
      </c>
      <c r="AE65" s="95">
        <f t="shared" si="18"/>
        <v>0</v>
      </c>
      <c r="AF65" s="95">
        <f t="shared" si="18"/>
        <v>6</v>
      </c>
      <c r="AG65" s="95">
        <f t="shared" si="18"/>
        <v>0</v>
      </c>
      <c r="AH65" s="95">
        <f t="shared" si="18"/>
        <v>6</v>
      </c>
      <c r="AI65" s="95">
        <f t="shared" si="18"/>
        <v>0</v>
      </c>
      <c r="AJ65" s="95">
        <f t="shared" si="18"/>
        <v>6</v>
      </c>
      <c r="AK65" s="95">
        <f t="shared" si="18"/>
        <v>0</v>
      </c>
      <c r="AL65" s="95">
        <f t="shared" si="18"/>
        <v>80</v>
      </c>
      <c r="AM65" s="95">
        <f t="shared" si="18"/>
        <v>0</v>
      </c>
      <c r="AN65" s="95">
        <f t="shared" si="18"/>
        <v>5</v>
      </c>
      <c r="AO65" s="95">
        <f t="shared" si="18"/>
        <v>0</v>
      </c>
      <c r="AP65" s="95">
        <f t="shared" si="18"/>
        <v>5</v>
      </c>
      <c r="AQ65" s="95">
        <f t="shared" si="18"/>
        <v>0</v>
      </c>
      <c r="AR65" s="95">
        <f t="shared" si="18"/>
        <v>5</v>
      </c>
      <c r="AS65" s="95">
        <f t="shared" si="18"/>
        <v>0</v>
      </c>
      <c r="AT65" s="95">
        <f t="shared" si="18"/>
        <v>56</v>
      </c>
      <c r="AU65" s="95">
        <f t="shared" si="18"/>
        <v>0</v>
      </c>
      <c r="AV65" s="95">
        <f t="shared" si="18"/>
        <v>0</v>
      </c>
      <c r="AW65" s="95">
        <f t="shared" si="18"/>
        <v>0</v>
      </c>
      <c r="AX65" s="95">
        <f t="shared" si="18"/>
        <v>56</v>
      </c>
      <c r="AY65" s="95">
        <f t="shared" si="18"/>
        <v>0</v>
      </c>
    </row>
    <row r="66" spans="1:52" s="87" customFormat="1" ht="15" customHeight="1" x14ac:dyDescent="0.2">
      <c r="A66" s="162"/>
      <c r="B66" s="89"/>
      <c r="C66" s="89"/>
      <c r="D66" s="99"/>
      <c r="E66" s="99"/>
      <c r="F66" s="89"/>
      <c r="G66" s="97"/>
      <c r="H66" s="97"/>
      <c r="I66" s="92"/>
      <c r="J66" s="100"/>
      <c r="K66" s="98"/>
      <c r="L66" s="167"/>
      <c r="M66" s="122"/>
      <c r="N66" s="122"/>
      <c r="O66" s="170"/>
      <c r="P66" s="92"/>
      <c r="Q66" s="92"/>
      <c r="R66" s="92"/>
      <c r="S66" s="91"/>
      <c r="T66" s="92"/>
      <c r="U66" s="92"/>
      <c r="V66" s="92"/>
      <c r="W66" s="92"/>
      <c r="X66" s="92"/>
      <c r="Y66" s="92"/>
      <c r="Z66" s="92"/>
      <c r="AA66" s="92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</row>
    <row r="67" spans="1:52" s="87" customFormat="1" ht="15" customHeight="1" x14ac:dyDescent="0.2">
      <c r="A67" s="101"/>
      <c r="B67" s="97" t="s">
        <v>361</v>
      </c>
      <c r="C67" s="89" t="s">
        <v>460</v>
      </c>
      <c r="D67" s="99" t="s">
        <v>324</v>
      </c>
      <c r="E67" s="99" t="s">
        <v>325</v>
      </c>
      <c r="F67" s="92" t="s">
        <v>458</v>
      </c>
      <c r="G67" s="97" t="s">
        <v>375</v>
      </c>
      <c r="H67" s="201" t="s">
        <v>382</v>
      </c>
      <c r="I67" s="92" t="s">
        <v>253</v>
      </c>
      <c r="J67" s="100"/>
      <c r="K67" s="98"/>
      <c r="L67" s="167">
        <f>J67*K67/100</f>
        <v>0</v>
      </c>
      <c r="M67" s="211" t="s">
        <v>438</v>
      </c>
      <c r="N67" s="158"/>
      <c r="O67" s="159"/>
      <c r="P67" s="92">
        <v>14</v>
      </c>
      <c r="Q67" s="142"/>
      <c r="R67" s="92">
        <v>1</v>
      </c>
      <c r="S67" s="142"/>
      <c r="T67" s="92">
        <v>14</v>
      </c>
      <c r="U67" s="142"/>
      <c r="V67" s="92">
        <v>1</v>
      </c>
      <c r="W67" s="92"/>
      <c r="X67" s="92">
        <v>1</v>
      </c>
      <c r="Y67" s="142"/>
      <c r="Z67" s="92">
        <v>14</v>
      </c>
      <c r="AA67" s="141"/>
      <c r="AB67" s="91">
        <v>1</v>
      </c>
      <c r="AC67" s="91"/>
      <c r="AD67" s="91">
        <v>1</v>
      </c>
      <c r="AE67" s="91"/>
      <c r="AF67" s="91">
        <v>1</v>
      </c>
      <c r="AG67" s="142"/>
      <c r="AH67" s="91">
        <v>1</v>
      </c>
      <c r="AI67" s="142"/>
      <c r="AJ67" s="91">
        <v>1</v>
      </c>
      <c r="AK67" s="142"/>
      <c r="AL67" s="92">
        <v>14</v>
      </c>
      <c r="AM67" s="142"/>
      <c r="AN67" s="92">
        <v>1</v>
      </c>
      <c r="AO67" s="92"/>
      <c r="AP67" s="92">
        <v>1</v>
      </c>
      <c r="AQ67" s="142"/>
      <c r="AR67" s="92">
        <v>1</v>
      </c>
      <c r="AS67" s="142"/>
      <c r="AT67" s="142"/>
      <c r="AU67" s="142"/>
      <c r="AV67" s="142"/>
      <c r="AW67" s="142"/>
      <c r="AX67" s="142"/>
      <c r="AY67" s="142"/>
      <c r="AZ67" s="87" t="s">
        <v>538</v>
      </c>
    </row>
    <row r="68" spans="1:52" s="87" customFormat="1" ht="15" customHeight="1" x14ac:dyDescent="0.2">
      <c r="A68" s="101"/>
      <c r="B68" s="97" t="s">
        <v>361</v>
      </c>
      <c r="C68" s="89" t="s">
        <v>460</v>
      </c>
      <c r="D68" s="99" t="s">
        <v>326</v>
      </c>
      <c r="E68" s="99" t="s">
        <v>327</v>
      </c>
      <c r="F68" s="92" t="s">
        <v>458</v>
      </c>
      <c r="G68" s="97" t="s">
        <v>375</v>
      </c>
      <c r="H68" s="201" t="s">
        <v>382</v>
      </c>
      <c r="I68" s="92" t="s">
        <v>253</v>
      </c>
      <c r="J68" s="100"/>
      <c r="K68" s="98"/>
      <c r="L68" s="167">
        <f>J68*K68/100</f>
        <v>0</v>
      </c>
      <c r="M68" s="211" t="s">
        <v>438</v>
      </c>
      <c r="N68" s="158"/>
      <c r="O68" s="159"/>
      <c r="P68" s="92">
        <v>18</v>
      </c>
      <c r="Q68" s="142"/>
      <c r="R68" s="92">
        <v>1</v>
      </c>
      <c r="S68" s="142"/>
      <c r="T68" s="92">
        <v>18</v>
      </c>
      <c r="U68" s="142"/>
      <c r="V68" s="92">
        <v>1</v>
      </c>
      <c r="W68" s="92"/>
      <c r="X68" s="92">
        <v>1</v>
      </c>
      <c r="Y68" s="142"/>
      <c r="Z68" s="92">
        <v>18</v>
      </c>
      <c r="AA68" s="141"/>
      <c r="AB68" s="91">
        <v>1</v>
      </c>
      <c r="AC68" s="91"/>
      <c r="AD68" s="91">
        <v>1</v>
      </c>
      <c r="AE68" s="91"/>
      <c r="AF68" s="91">
        <v>1</v>
      </c>
      <c r="AG68" s="142"/>
      <c r="AH68" s="91">
        <v>1</v>
      </c>
      <c r="AI68" s="142"/>
      <c r="AJ68" s="91">
        <v>1</v>
      </c>
      <c r="AK68" s="142"/>
      <c r="AL68" s="92">
        <v>18</v>
      </c>
      <c r="AM68" s="142"/>
      <c r="AN68" s="92">
        <v>1</v>
      </c>
      <c r="AO68" s="92"/>
      <c r="AP68" s="92">
        <v>1</v>
      </c>
      <c r="AQ68" s="142"/>
      <c r="AR68" s="92">
        <v>1</v>
      </c>
      <c r="AS68" s="142"/>
      <c r="AT68" s="142"/>
      <c r="AU68" s="142"/>
      <c r="AV68" s="142"/>
      <c r="AW68" s="142"/>
      <c r="AX68" s="142"/>
      <c r="AY68" s="142"/>
      <c r="AZ68" s="87" t="s">
        <v>538</v>
      </c>
    </row>
    <row r="69" spans="1:52" s="87" customFormat="1" ht="15" customHeight="1" x14ac:dyDescent="0.2">
      <c r="A69" s="94"/>
      <c r="B69" s="94" t="s">
        <v>361</v>
      </c>
      <c r="C69" s="94"/>
      <c r="D69" s="94"/>
      <c r="E69" s="94" t="s">
        <v>369</v>
      </c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5">
        <f>SUM(P67:P68)</f>
        <v>32</v>
      </c>
      <c r="Q69" s="95">
        <f t="shared" ref="Q69:AS69" si="19">SUM(Q67:Q68)</f>
        <v>0</v>
      </c>
      <c r="R69" s="95">
        <f t="shared" si="19"/>
        <v>2</v>
      </c>
      <c r="S69" s="95">
        <f t="shared" si="19"/>
        <v>0</v>
      </c>
      <c r="T69" s="95">
        <f t="shared" si="19"/>
        <v>32</v>
      </c>
      <c r="U69" s="95">
        <f t="shared" si="19"/>
        <v>0</v>
      </c>
      <c r="V69" s="95">
        <f t="shared" si="19"/>
        <v>2</v>
      </c>
      <c r="W69" s="95">
        <f t="shared" si="19"/>
        <v>0</v>
      </c>
      <c r="X69" s="95">
        <f t="shared" si="19"/>
        <v>2</v>
      </c>
      <c r="Y69" s="95">
        <f t="shared" si="19"/>
        <v>0</v>
      </c>
      <c r="Z69" s="95">
        <f t="shared" si="19"/>
        <v>32</v>
      </c>
      <c r="AA69" s="95">
        <f t="shared" si="19"/>
        <v>0</v>
      </c>
      <c r="AB69" s="95">
        <f t="shared" si="19"/>
        <v>2</v>
      </c>
      <c r="AC69" s="95">
        <f t="shared" si="19"/>
        <v>0</v>
      </c>
      <c r="AD69" s="95">
        <f t="shared" si="19"/>
        <v>2</v>
      </c>
      <c r="AE69" s="95">
        <f t="shared" si="19"/>
        <v>0</v>
      </c>
      <c r="AF69" s="95">
        <f t="shared" si="19"/>
        <v>2</v>
      </c>
      <c r="AG69" s="95">
        <f t="shared" si="19"/>
        <v>0</v>
      </c>
      <c r="AH69" s="95">
        <f>SUM(AH67:AH68)</f>
        <v>2</v>
      </c>
      <c r="AI69" s="95">
        <f t="shared" si="19"/>
        <v>0</v>
      </c>
      <c r="AJ69" s="95">
        <f t="shared" si="19"/>
        <v>2</v>
      </c>
      <c r="AK69" s="95">
        <f t="shared" si="19"/>
        <v>0</v>
      </c>
      <c r="AL69" s="95">
        <f t="shared" si="19"/>
        <v>32</v>
      </c>
      <c r="AM69" s="95">
        <f t="shared" si="19"/>
        <v>0</v>
      </c>
      <c r="AN69" s="95">
        <f t="shared" si="19"/>
        <v>2</v>
      </c>
      <c r="AO69" s="95">
        <f t="shared" si="19"/>
        <v>0</v>
      </c>
      <c r="AP69" s="95">
        <f t="shared" si="19"/>
        <v>2</v>
      </c>
      <c r="AQ69" s="95">
        <f t="shared" si="19"/>
        <v>0</v>
      </c>
      <c r="AR69" s="95">
        <f t="shared" si="19"/>
        <v>2</v>
      </c>
      <c r="AS69" s="95">
        <f t="shared" si="19"/>
        <v>0</v>
      </c>
      <c r="AT69" s="95">
        <f t="shared" ref="AT69:AY69" si="20">SUM(AT67:AT68)</f>
        <v>0</v>
      </c>
      <c r="AU69" s="95">
        <f t="shared" si="20"/>
        <v>0</v>
      </c>
      <c r="AV69" s="95">
        <f t="shared" si="20"/>
        <v>0</v>
      </c>
      <c r="AW69" s="95">
        <f t="shared" si="20"/>
        <v>0</v>
      </c>
      <c r="AX69" s="95">
        <f t="shared" si="20"/>
        <v>0</v>
      </c>
      <c r="AY69" s="95">
        <f t="shared" si="20"/>
        <v>0</v>
      </c>
    </row>
    <row r="70" spans="1:52" s="87" customFormat="1" ht="15" customHeight="1" x14ac:dyDescent="0.2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  <c r="AE70" s="141"/>
      <c r="AF70" s="141"/>
      <c r="AG70" s="141"/>
      <c r="AH70" s="141"/>
      <c r="AI70" s="141"/>
      <c r="AJ70" s="141"/>
      <c r="AK70" s="141"/>
      <c r="AL70" s="141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</row>
    <row r="71" spans="1:52" s="87" customFormat="1" ht="15" customHeight="1" x14ac:dyDescent="0.2">
      <c r="A71" s="162"/>
      <c r="B71" s="89" t="s">
        <v>390</v>
      </c>
      <c r="C71" s="89" t="s">
        <v>460</v>
      </c>
      <c r="D71" s="99" t="s">
        <v>391</v>
      </c>
      <c r="E71" s="99" t="s">
        <v>392</v>
      </c>
      <c r="F71" s="97" t="s">
        <v>380</v>
      </c>
      <c r="G71" s="97" t="s">
        <v>375</v>
      </c>
      <c r="H71" s="97" t="s">
        <v>380</v>
      </c>
      <c r="I71" s="161" t="s">
        <v>253</v>
      </c>
      <c r="J71" s="100">
        <v>13500</v>
      </c>
      <c r="K71" s="98">
        <v>100</v>
      </c>
      <c r="L71" s="167">
        <f>J71*K71/100</f>
        <v>13500</v>
      </c>
      <c r="M71" s="122"/>
      <c r="N71" s="122"/>
      <c r="O71" s="170"/>
      <c r="P71" s="92">
        <v>14</v>
      </c>
      <c r="Q71" s="92"/>
      <c r="R71" s="92">
        <v>1</v>
      </c>
      <c r="S71" s="91"/>
      <c r="T71" s="92">
        <v>14</v>
      </c>
      <c r="U71" s="92"/>
      <c r="V71" s="92">
        <v>1</v>
      </c>
      <c r="W71" s="92"/>
      <c r="X71" s="92">
        <v>1</v>
      </c>
      <c r="Y71" s="92"/>
      <c r="Z71" s="92">
        <v>14</v>
      </c>
      <c r="AA71" s="92"/>
      <c r="AB71" s="91">
        <v>1</v>
      </c>
      <c r="AC71" s="91"/>
      <c r="AD71" s="91">
        <v>1</v>
      </c>
      <c r="AE71" s="91"/>
      <c r="AF71" s="91">
        <v>1</v>
      </c>
      <c r="AG71" s="91"/>
      <c r="AH71" s="91">
        <v>1</v>
      </c>
      <c r="AI71" s="91"/>
      <c r="AJ71" s="91">
        <v>1</v>
      </c>
      <c r="AK71" s="91"/>
      <c r="AL71" s="92">
        <v>14</v>
      </c>
      <c r="AM71" s="92"/>
      <c r="AN71" s="92">
        <v>1</v>
      </c>
      <c r="AO71" s="92"/>
      <c r="AP71" s="92">
        <v>1</v>
      </c>
      <c r="AQ71" s="92"/>
      <c r="AR71" s="92">
        <v>1</v>
      </c>
      <c r="AS71" s="92"/>
      <c r="AT71" s="92">
        <v>14</v>
      </c>
      <c r="AU71" s="92"/>
      <c r="AV71" s="92"/>
      <c r="AW71" s="92"/>
      <c r="AX71" s="92">
        <v>14</v>
      </c>
      <c r="AY71" s="92"/>
    </row>
    <row r="72" spans="1:52" s="87" customFormat="1" ht="15" customHeight="1" x14ac:dyDescent="0.2">
      <c r="A72" s="162"/>
      <c r="B72" s="89" t="s">
        <v>390</v>
      </c>
      <c r="C72" s="89" t="s">
        <v>460</v>
      </c>
      <c r="D72" s="99" t="s">
        <v>398</v>
      </c>
      <c r="E72" s="99" t="s">
        <v>393</v>
      </c>
      <c r="F72" s="97" t="s">
        <v>380</v>
      </c>
      <c r="G72" s="97" t="s">
        <v>375</v>
      </c>
      <c r="H72" s="97" t="s">
        <v>380</v>
      </c>
      <c r="I72" s="161" t="s">
        <v>253</v>
      </c>
      <c r="J72" s="100"/>
      <c r="K72" s="98"/>
      <c r="L72" s="167">
        <f>J72*K72/100</f>
        <v>0</v>
      </c>
      <c r="M72" s="122"/>
      <c r="N72" s="122"/>
      <c r="O72" s="170"/>
      <c r="P72" s="92">
        <v>14</v>
      </c>
      <c r="Q72" s="92"/>
      <c r="R72" s="92">
        <v>1</v>
      </c>
      <c r="S72" s="91"/>
      <c r="T72" s="92">
        <v>14</v>
      </c>
      <c r="U72" s="92"/>
      <c r="V72" s="92">
        <v>1</v>
      </c>
      <c r="W72" s="92"/>
      <c r="X72" s="92">
        <v>1</v>
      </c>
      <c r="Y72" s="92"/>
      <c r="Z72" s="92">
        <v>14</v>
      </c>
      <c r="AA72" s="92"/>
      <c r="AB72" s="91">
        <v>1</v>
      </c>
      <c r="AC72" s="91"/>
      <c r="AD72" s="91">
        <v>1</v>
      </c>
      <c r="AE72" s="91"/>
      <c r="AF72" s="91">
        <v>1</v>
      </c>
      <c r="AG72" s="91"/>
      <c r="AH72" s="91">
        <v>1</v>
      </c>
      <c r="AI72" s="91"/>
      <c r="AJ72" s="91">
        <v>1</v>
      </c>
      <c r="AK72" s="91"/>
      <c r="AL72" s="92">
        <v>14</v>
      </c>
      <c r="AM72" s="92"/>
      <c r="AN72" s="92">
        <v>1</v>
      </c>
      <c r="AO72" s="92"/>
      <c r="AP72" s="92">
        <v>1</v>
      </c>
      <c r="AQ72" s="92"/>
      <c r="AR72" s="92">
        <v>1</v>
      </c>
      <c r="AS72" s="92"/>
      <c r="AT72" s="92">
        <v>14</v>
      </c>
      <c r="AU72" s="92"/>
      <c r="AV72" s="92"/>
      <c r="AW72" s="92"/>
      <c r="AX72" s="92">
        <v>14</v>
      </c>
      <c r="AY72" s="92"/>
    </row>
    <row r="73" spans="1:52" s="87" customFormat="1" ht="15" customHeight="1" x14ac:dyDescent="0.2">
      <c r="A73" s="162"/>
      <c r="B73" s="89" t="s">
        <v>390</v>
      </c>
      <c r="C73" s="89" t="s">
        <v>460</v>
      </c>
      <c r="D73" s="99" t="s">
        <v>397</v>
      </c>
      <c r="E73" s="99" t="s">
        <v>394</v>
      </c>
      <c r="F73" s="97" t="s">
        <v>380</v>
      </c>
      <c r="G73" s="97" t="s">
        <v>375</v>
      </c>
      <c r="H73" s="97" t="s">
        <v>380</v>
      </c>
      <c r="I73" s="161" t="s">
        <v>253</v>
      </c>
      <c r="J73" s="100">
        <v>13500</v>
      </c>
      <c r="K73" s="98">
        <v>100</v>
      </c>
      <c r="L73" s="167">
        <f>J73*K73/100</f>
        <v>13500</v>
      </c>
      <c r="M73" s="122"/>
      <c r="N73" s="122"/>
      <c r="O73" s="170"/>
      <c r="P73" s="92">
        <v>14</v>
      </c>
      <c r="Q73" s="92"/>
      <c r="R73" s="92">
        <v>1</v>
      </c>
      <c r="S73" s="91"/>
      <c r="T73" s="92">
        <v>14</v>
      </c>
      <c r="U73" s="92"/>
      <c r="V73" s="92">
        <v>1</v>
      </c>
      <c r="W73" s="92"/>
      <c r="X73" s="92">
        <v>1</v>
      </c>
      <c r="Y73" s="92"/>
      <c r="Z73" s="92">
        <v>14</v>
      </c>
      <c r="AA73" s="92"/>
      <c r="AB73" s="91">
        <v>1</v>
      </c>
      <c r="AC73" s="91"/>
      <c r="AD73" s="91">
        <v>1</v>
      </c>
      <c r="AE73" s="91"/>
      <c r="AF73" s="91">
        <v>1</v>
      </c>
      <c r="AG73" s="91"/>
      <c r="AH73" s="91">
        <v>1</v>
      </c>
      <c r="AI73" s="91"/>
      <c r="AJ73" s="91">
        <v>1</v>
      </c>
      <c r="AK73" s="91"/>
      <c r="AL73" s="92">
        <v>14</v>
      </c>
      <c r="AM73" s="92"/>
      <c r="AN73" s="92">
        <v>1</v>
      </c>
      <c r="AO73" s="92"/>
      <c r="AP73" s="92">
        <v>1</v>
      </c>
      <c r="AQ73" s="92"/>
      <c r="AR73" s="92">
        <v>1</v>
      </c>
      <c r="AS73" s="92"/>
      <c r="AT73" s="92">
        <v>14</v>
      </c>
      <c r="AU73" s="92"/>
      <c r="AV73" s="92"/>
      <c r="AW73" s="92"/>
      <c r="AX73" s="92">
        <v>14</v>
      </c>
      <c r="AY73" s="92"/>
    </row>
    <row r="74" spans="1:52" s="87" customFormat="1" ht="15" customHeight="1" x14ac:dyDescent="0.2">
      <c r="A74" s="162"/>
      <c r="B74" s="89" t="s">
        <v>390</v>
      </c>
      <c r="C74" s="89" t="s">
        <v>460</v>
      </c>
      <c r="D74" s="99" t="s">
        <v>396</v>
      </c>
      <c r="E74" s="99" t="s">
        <v>395</v>
      </c>
      <c r="F74" s="97" t="s">
        <v>380</v>
      </c>
      <c r="G74" s="97" t="s">
        <v>375</v>
      </c>
      <c r="H74" s="97" t="s">
        <v>380</v>
      </c>
      <c r="I74" s="161" t="s">
        <v>253</v>
      </c>
      <c r="J74" s="100"/>
      <c r="K74" s="98"/>
      <c r="L74" s="167">
        <f>J74*K74/100</f>
        <v>0</v>
      </c>
      <c r="M74" s="211" t="s">
        <v>319</v>
      </c>
      <c r="N74" s="122"/>
      <c r="O74" s="170"/>
      <c r="P74" s="92">
        <v>14</v>
      </c>
      <c r="Q74" s="92"/>
      <c r="R74" s="92">
        <v>1</v>
      </c>
      <c r="S74" s="91"/>
      <c r="T74" s="92">
        <v>14</v>
      </c>
      <c r="U74" s="92"/>
      <c r="V74" s="92">
        <v>1</v>
      </c>
      <c r="W74" s="92"/>
      <c r="X74" s="92">
        <v>1</v>
      </c>
      <c r="Y74" s="92"/>
      <c r="Z74" s="92">
        <v>14</v>
      </c>
      <c r="AA74" s="92"/>
      <c r="AB74" s="91">
        <v>1</v>
      </c>
      <c r="AC74" s="91"/>
      <c r="AD74" s="91">
        <v>1</v>
      </c>
      <c r="AE74" s="91"/>
      <c r="AF74" s="91">
        <v>1</v>
      </c>
      <c r="AG74" s="91"/>
      <c r="AH74" s="91">
        <v>1</v>
      </c>
      <c r="AI74" s="91"/>
      <c r="AJ74" s="91">
        <v>1</v>
      </c>
      <c r="AK74" s="91"/>
      <c r="AL74" s="92">
        <v>14</v>
      </c>
      <c r="AM74" s="92"/>
      <c r="AN74" s="92">
        <v>1</v>
      </c>
      <c r="AO74" s="92"/>
      <c r="AP74" s="92">
        <v>1</v>
      </c>
      <c r="AQ74" s="92"/>
      <c r="AR74" s="92">
        <v>1</v>
      </c>
      <c r="AS74" s="92"/>
      <c r="AT74" s="92">
        <v>14</v>
      </c>
      <c r="AU74" s="92"/>
      <c r="AV74" s="92"/>
      <c r="AW74" s="92"/>
      <c r="AX74" s="92">
        <v>14</v>
      </c>
      <c r="AY74" s="92"/>
    </row>
    <row r="75" spans="1:52" s="87" customFormat="1" ht="15" customHeight="1" x14ac:dyDescent="0.2">
      <c r="A75" s="94"/>
      <c r="B75" s="94" t="s">
        <v>390</v>
      </c>
      <c r="C75" s="94"/>
      <c r="D75" s="94"/>
      <c r="E75" s="94" t="s">
        <v>369</v>
      </c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5">
        <f>SUM(P71:P74)</f>
        <v>56</v>
      </c>
      <c r="Q75" s="95">
        <f t="shared" ref="Q75:AS75" si="21">SUM(Q71:Q74)</f>
        <v>0</v>
      </c>
      <c r="R75" s="95">
        <f t="shared" si="21"/>
        <v>4</v>
      </c>
      <c r="S75" s="95">
        <f t="shared" si="21"/>
        <v>0</v>
      </c>
      <c r="T75" s="95">
        <f t="shared" si="21"/>
        <v>56</v>
      </c>
      <c r="U75" s="95">
        <f t="shared" si="21"/>
        <v>0</v>
      </c>
      <c r="V75" s="95">
        <f t="shared" si="21"/>
        <v>4</v>
      </c>
      <c r="W75" s="95">
        <f t="shared" si="21"/>
        <v>0</v>
      </c>
      <c r="X75" s="95">
        <f t="shared" si="21"/>
        <v>4</v>
      </c>
      <c r="Y75" s="95">
        <f t="shared" si="21"/>
        <v>0</v>
      </c>
      <c r="Z75" s="95">
        <f t="shared" si="21"/>
        <v>56</v>
      </c>
      <c r="AA75" s="95">
        <f t="shared" si="21"/>
        <v>0</v>
      </c>
      <c r="AB75" s="95">
        <f t="shared" si="21"/>
        <v>4</v>
      </c>
      <c r="AC75" s="95">
        <f t="shared" si="21"/>
        <v>0</v>
      </c>
      <c r="AD75" s="95">
        <f t="shared" si="21"/>
        <v>4</v>
      </c>
      <c r="AE75" s="95">
        <f t="shared" si="21"/>
        <v>0</v>
      </c>
      <c r="AF75" s="95">
        <f t="shared" si="21"/>
        <v>4</v>
      </c>
      <c r="AG75" s="95">
        <f t="shared" si="21"/>
        <v>0</v>
      </c>
      <c r="AH75" s="95">
        <f>SUM(AH71:AH74)</f>
        <v>4</v>
      </c>
      <c r="AI75" s="95">
        <f t="shared" si="21"/>
        <v>0</v>
      </c>
      <c r="AJ75" s="95">
        <f t="shared" si="21"/>
        <v>4</v>
      </c>
      <c r="AK75" s="95">
        <f t="shared" si="21"/>
        <v>0</v>
      </c>
      <c r="AL75" s="95">
        <f t="shared" si="21"/>
        <v>56</v>
      </c>
      <c r="AM75" s="95">
        <f t="shared" si="21"/>
        <v>0</v>
      </c>
      <c r="AN75" s="95">
        <f t="shared" si="21"/>
        <v>4</v>
      </c>
      <c r="AO75" s="95">
        <f t="shared" si="21"/>
        <v>0</v>
      </c>
      <c r="AP75" s="95">
        <f t="shared" si="21"/>
        <v>4</v>
      </c>
      <c r="AQ75" s="95">
        <f t="shared" si="21"/>
        <v>0</v>
      </c>
      <c r="AR75" s="95">
        <f t="shared" si="21"/>
        <v>4</v>
      </c>
      <c r="AS75" s="95">
        <f t="shared" si="21"/>
        <v>0</v>
      </c>
      <c r="AT75" s="95">
        <f t="shared" ref="AT75:AY75" si="22">SUM(AT71:AT74)</f>
        <v>56</v>
      </c>
      <c r="AU75" s="95">
        <f t="shared" si="22"/>
        <v>0</v>
      </c>
      <c r="AV75" s="95">
        <f t="shared" si="22"/>
        <v>0</v>
      </c>
      <c r="AW75" s="95">
        <f t="shared" si="22"/>
        <v>0</v>
      </c>
      <c r="AX75" s="95">
        <f t="shared" si="22"/>
        <v>56</v>
      </c>
      <c r="AY75" s="95">
        <f t="shared" si="22"/>
        <v>0</v>
      </c>
    </row>
    <row r="76" spans="1:52" s="87" customFormat="1" ht="15" customHeight="1" x14ac:dyDescent="0.2">
      <c r="A76" s="162"/>
      <c r="B76" s="89"/>
      <c r="C76" s="89"/>
      <c r="D76" s="99"/>
      <c r="E76" s="99"/>
      <c r="F76" s="89"/>
      <c r="G76" s="97"/>
      <c r="H76" s="97"/>
      <c r="I76" s="92"/>
      <c r="J76" s="100"/>
      <c r="K76" s="98"/>
      <c r="L76" s="167"/>
      <c r="M76" s="122"/>
      <c r="N76" s="122"/>
      <c r="O76" s="170"/>
      <c r="P76" s="92"/>
      <c r="Q76" s="92"/>
      <c r="R76" s="92"/>
      <c r="S76" s="91"/>
      <c r="T76" s="92"/>
      <c r="U76" s="92"/>
      <c r="V76" s="92"/>
      <c r="W76" s="92"/>
      <c r="X76" s="92"/>
      <c r="Y76" s="92"/>
      <c r="Z76" s="92"/>
      <c r="AA76" s="92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</row>
    <row r="77" spans="1:52" s="87" customFormat="1" ht="15" customHeight="1" x14ac:dyDescent="0.2">
      <c r="A77" s="162"/>
      <c r="B77" s="89" t="s">
        <v>350</v>
      </c>
      <c r="C77" s="89" t="s">
        <v>460</v>
      </c>
      <c r="D77" s="99" t="s">
        <v>452</v>
      </c>
      <c r="E77" s="99" t="s">
        <v>448</v>
      </c>
      <c r="F77" s="97" t="s">
        <v>380</v>
      </c>
      <c r="G77" s="97" t="s">
        <v>375</v>
      </c>
      <c r="H77" s="97" t="s">
        <v>380</v>
      </c>
      <c r="I77" s="161" t="s">
        <v>253</v>
      </c>
      <c r="J77" s="100"/>
      <c r="K77" s="98"/>
      <c r="L77" s="167">
        <f t="shared" ref="L77" si="23">J77*K77/100</f>
        <v>0</v>
      </c>
      <c r="M77" s="158"/>
      <c r="N77" s="158"/>
      <c r="O77" s="159"/>
      <c r="P77" s="92">
        <v>16</v>
      </c>
      <c r="Q77" s="142"/>
      <c r="R77" s="92">
        <v>1</v>
      </c>
      <c r="S77" s="142"/>
      <c r="T77" s="92">
        <v>16</v>
      </c>
      <c r="U77" s="142"/>
      <c r="V77" s="92">
        <v>1</v>
      </c>
      <c r="W77" s="92"/>
      <c r="X77" s="92">
        <v>1</v>
      </c>
      <c r="Y77" s="142"/>
      <c r="Z77" s="92">
        <v>16</v>
      </c>
      <c r="AA77" s="141"/>
      <c r="AB77" s="91">
        <v>1</v>
      </c>
      <c r="AC77" s="91"/>
      <c r="AD77" s="91">
        <v>1</v>
      </c>
      <c r="AE77" s="91"/>
      <c r="AF77" s="91">
        <v>1</v>
      </c>
      <c r="AG77" s="142"/>
      <c r="AH77" s="91">
        <v>1</v>
      </c>
      <c r="AI77" s="142"/>
      <c r="AJ77" s="91">
        <v>1</v>
      </c>
      <c r="AK77" s="142"/>
      <c r="AL77" s="92">
        <v>16</v>
      </c>
      <c r="AM77" s="142"/>
      <c r="AN77" s="92">
        <v>1</v>
      </c>
      <c r="AO77" s="92"/>
      <c r="AP77" s="92">
        <v>1</v>
      </c>
      <c r="AQ77" s="142"/>
      <c r="AR77" s="92">
        <v>1</v>
      </c>
      <c r="AS77" s="142"/>
      <c r="AT77" s="92">
        <v>14</v>
      </c>
      <c r="AU77" s="142"/>
      <c r="AV77" s="142"/>
      <c r="AW77" s="142"/>
      <c r="AX77" s="92">
        <v>14</v>
      </c>
      <c r="AY77" s="142"/>
    </row>
    <row r="78" spans="1:52" s="87" customFormat="1" ht="15" customHeight="1" x14ac:dyDescent="0.2">
      <c r="A78" s="101"/>
      <c r="B78" s="97" t="s">
        <v>350</v>
      </c>
      <c r="C78" s="89" t="s">
        <v>460</v>
      </c>
      <c r="D78" s="99" t="s">
        <v>415</v>
      </c>
      <c r="E78" s="99" t="s">
        <v>414</v>
      </c>
      <c r="F78" s="97" t="s">
        <v>380</v>
      </c>
      <c r="G78" s="97" t="s">
        <v>375</v>
      </c>
      <c r="H78" s="97" t="s">
        <v>380</v>
      </c>
      <c r="I78" s="161" t="s">
        <v>253</v>
      </c>
      <c r="J78" s="100"/>
      <c r="K78" s="98"/>
      <c r="L78" s="167">
        <f t="shared" ref="L78:L83" si="24">J78*K78/100</f>
        <v>0</v>
      </c>
      <c r="M78" s="211" t="s">
        <v>319</v>
      </c>
      <c r="N78" s="158"/>
      <c r="O78" s="159"/>
      <c r="P78" s="92">
        <v>14</v>
      </c>
      <c r="Q78" s="142"/>
      <c r="R78" s="92">
        <v>1</v>
      </c>
      <c r="S78" s="142"/>
      <c r="T78" s="92">
        <v>14</v>
      </c>
      <c r="U78" s="142"/>
      <c r="V78" s="92">
        <v>1</v>
      </c>
      <c r="W78" s="92"/>
      <c r="X78" s="92">
        <v>1</v>
      </c>
      <c r="Y78" s="142"/>
      <c r="Z78" s="92">
        <v>14</v>
      </c>
      <c r="AA78" s="141"/>
      <c r="AB78" s="91">
        <v>1</v>
      </c>
      <c r="AC78" s="91"/>
      <c r="AD78" s="91">
        <v>1</v>
      </c>
      <c r="AE78" s="91"/>
      <c r="AF78" s="91">
        <v>1</v>
      </c>
      <c r="AG78" s="142"/>
      <c r="AH78" s="91">
        <v>1</v>
      </c>
      <c r="AI78" s="142"/>
      <c r="AJ78" s="91">
        <v>1</v>
      </c>
      <c r="AK78" s="142"/>
      <c r="AL78" s="92">
        <v>14</v>
      </c>
      <c r="AM78" s="142"/>
      <c r="AN78" s="92">
        <v>1</v>
      </c>
      <c r="AO78" s="92"/>
      <c r="AP78" s="92">
        <v>1</v>
      </c>
      <c r="AQ78" s="142"/>
      <c r="AR78" s="92">
        <v>1</v>
      </c>
      <c r="AS78" s="142"/>
      <c r="AT78" s="92">
        <v>14</v>
      </c>
      <c r="AU78" s="142"/>
      <c r="AV78" s="142"/>
      <c r="AW78" s="142"/>
      <c r="AX78" s="92">
        <v>14</v>
      </c>
      <c r="AY78" s="142"/>
    </row>
    <row r="79" spans="1:52" s="87" customFormat="1" ht="15" customHeight="1" x14ac:dyDescent="0.2">
      <c r="A79" s="101"/>
      <c r="B79" s="97" t="s">
        <v>350</v>
      </c>
      <c r="C79" s="89" t="s">
        <v>460</v>
      </c>
      <c r="D79" s="99" t="s">
        <v>416</v>
      </c>
      <c r="E79" s="99" t="s">
        <v>419</v>
      </c>
      <c r="F79" s="97" t="s">
        <v>380</v>
      </c>
      <c r="G79" s="97" t="s">
        <v>375</v>
      </c>
      <c r="H79" s="97" t="s">
        <v>380</v>
      </c>
      <c r="I79" s="161" t="s">
        <v>253</v>
      </c>
      <c r="J79" s="100"/>
      <c r="K79" s="98"/>
      <c r="L79" s="167">
        <f t="shared" si="24"/>
        <v>0</v>
      </c>
      <c r="M79" s="158"/>
      <c r="N79" s="158"/>
      <c r="O79" s="159"/>
      <c r="P79" s="92">
        <v>14</v>
      </c>
      <c r="Q79" s="142"/>
      <c r="R79" s="92">
        <v>1</v>
      </c>
      <c r="S79" s="142"/>
      <c r="T79" s="92">
        <v>14</v>
      </c>
      <c r="U79" s="142"/>
      <c r="V79" s="92">
        <v>1</v>
      </c>
      <c r="W79" s="92"/>
      <c r="X79" s="92">
        <v>1</v>
      </c>
      <c r="Y79" s="142"/>
      <c r="Z79" s="92">
        <v>14</v>
      </c>
      <c r="AA79" s="141"/>
      <c r="AB79" s="91">
        <v>1</v>
      </c>
      <c r="AC79" s="91"/>
      <c r="AD79" s="91">
        <v>1</v>
      </c>
      <c r="AE79" s="91"/>
      <c r="AF79" s="91">
        <v>1</v>
      </c>
      <c r="AG79" s="142"/>
      <c r="AH79" s="91">
        <v>1</v>
      </c>
      <c r="AI79" s="142"/>
      <c r="AJ79" s="91">
        <v>1</v>
      </c>
      <c r="AK79" s="142"/>
      <c r="AL79" s="92">
        <v>14</v>
      </c>
      <c r="AM79" s="142"/>
      <c r="AN79" s="92">
        <v>1</v>
      </c>
      <c r="AO79" s="92"/>
      <c r="AP79" s="92">
        <v>1</v>
      </c>
      <c r="AQ79" s="142"/>
      <c r="AR79" s="92">
        <v>1</v>
      </c>
      <c r="AS79" s="142"/>
      <c r="AT79" s="92">
        <v>14</v>
      </c>
      <c r="AU79" s="142"/>
      <c r="AV79" s="142"/>
      <c r="AW79" s="142"/>
      <c r="AX79" s="92">
        <v>14</v>
      </c>
      <c r="AY79" s="142"/>
    </row>
    <row r="80" spans="1:52" s="87" customFormat="1" ht="15" customHeight="1" x14ac:dyDescent="0.2">
      <c r="A80" s="101"/>
      <c r="B80" s="97" t="s">
        <v>350</v>
      </c>
      <c r="C80" s="89" t="s">
        <v>460</v>
      </c>
      <c r="D80" s="99" t="s">
        <v>417</v>
      </c>
      <c r="E80" s="99" t="s">
        <v>420</v>
      </c>
      <c r="F80" s="97" t="s">
        <v>380</v>
      </c>
      <c r="G80" s="97" t="s">
        <v>375</v>
      </c>
      <c r="H80" s="97" t="s">
        <v>380</v>
      </c>
      <c r="I80" s="161" t="s">
        <v>253</v>
      </c>
      <c r="J80" s="100"/>
      <c r="K80" s="98"/>
      <c r="L80" s="167">
        <f t="shared" si="24"/>
        <v>0</v>
      </c>
      <c r="M80" s="158"/>
      <c r="N80" s="158"/>
      <c r="O80" s="159"/>
      <c r="P80" s="92">
        <v>16</v>
      </c>
      <c r="Q80" s="142"/>
      <c r="R80" s="92">
        <v>1</v>
      </c>
      <c r="S80" s="142"/>
      <c r="T80" s="92">
        <v>16</v>
      </c>
      <c r="U80" s="142"/>
      <c r="V80" s="92">
        <v>1</v>
      </c>
      <c r="W80" s="92"/>
      <c r="X80" s="92">
        <v>1</v>
      </c>
      <c r="Y80" s="142"/>
      <c r="Z80" s="92">
        <v>16</v>
      </c>
      <c r="AA80" s="141"/>
      <c r="AB80" s="91">
        <v>1</v>
      </c>
      <c r="AC80" s="91"/>
      <c r="AD80" s="91">
        <v>1</v>
      </c>
      <c r="AE80" s="91"/>
      <c r="AF80" s="91">
        <v>1</v>
      </c>
      <c r="AG80" s="142"/>
      <c r="AH80" s="91">
        <v>1</v>
      </c>
      <c r="AI80" s="142"/>
      <c r="AJ80" s="91">
        <v>1</v>
      </c>
      <c r="AK80" s="142"/>
      <c r="AL80" s="92">
        <v>16</v>
      </c>
      <c r="AM80" s="142"/>
      <c r="AN80" s="92">
        <v>1</v>
      </c>
      <c r="AO80" s="92"/>
      <c r="AP80" s="92">
        <v>1</v>
      </c>
      <c r="AQ80" s="142"/>
      <c r="AR80" s="92">
        <v>1</v>
      </c>
      <c r="AS80" s="142"/>
      <c r="AT80" s="92">
        <v>14</v>
      </c>
      <c r="AU80" s="142"/>
      <c r="AV80" s="142"/>
      <c r="AW80" s="142"/>
      <c r="AX80" s="92">
        <v>14</v>
      </c>
      <c r="AY80" s="142"/>
    </row>
    <row r="81" spans="1:52" s="87" customFormat="1" ht="15" customHeight="1" x14ac:dyDescent="0.2">
      <c r="A81" s="101"/>
      <c r="B81" s="97" t="s">
        <v>350</v>
      </c>
      <c r="C81" s="89" t="s">
        <v>460</v>
      </c>
      <c r="D81" s="99" t="s">
        <v>418</v>
      </c>
      <c r="E81" s="99" t="s">
        <v>421</v>
      </c>
      <c r="F81" s="97" t="s">
        <v>380</v>
      </c>
      <c r="G81" s="97" t="s">
        <v>375</v>
      </c>
      <c r="H81" s="97" t="s">
        <v>380</v>
      </c>
      <c r="I81" s="161" t="s">
        <v>253</v>
      </c>
      <c r="J81" s="100"/>
      <c r="K81" s="98"/>
      <c r="L81" s="167">
        <f t="shared" si="24"/>
        <v>0</v>
      </c>
      <c r="M81" s="158"/>
      <c r="N81" s="158"/>
      <c r="O81" s="159"/>
      <c r="P81" s="92">
        <v>14</v>
      </c>
      <c r="Q81" s="142"/>
      <c r="R81" s="92">
        <v>1</v>
      </c>
      <c r="S81" s="142"/>
      <c r="T81" s="92">
        <v>14</v>
      </c>
      <c r="U81" s="142"/>
      <c r="V81" s="92">
        <v>1</v>
      </c>
      <c r="W81" s="92"/>
      <c r="X81" s="92">
        <v>1</v>
      </c>
      <c r="Y81" s="142"/>
      <c r="Z81" s="92">
        <v>14</v>
      </c>
      <c r="AA81" s="141"/>
      <c r="AB81" s="91">
        <v>1</v>
      </c>
      <c r="AC81" s="91"/>
      <c r="AD81" s="91">
        <v>1</v>
      </c>
      <c r="AE81" s="91"/>
      <c r="AF81" s="91">
        <v>1</v>
      </c>
      <c r="AG81" s="142"/>
      <c r="AH81" s="91">
        <v>1</v>
      </c>
      <c r="AI81" s="142"/>
      <c r="AJ81" s="91">
        <v>1</v>
      </c>
      <c r="AK81" s="142"/>
      <c r="AL81" s="92">
        <v>14</v>
      </c>
      <c r="AM81" s="142"/>
      <c r="AN81" s="92">
        <v>1</v>
      </c>
      <c r="AO81" s="92"/>
      <c r="AP81" s="92">
        <v>1</v>
      </c>
      <c r="AQ81" s="142"/>
      <c r="AR81" s="92">
        <v>1</v>
      </c>
      <c r="AS81" s="142"/>
      <c r="AT81" s="92">
        <v>14</v>
      </c>
      <c r="AU81" s="142"/>
      <c r="AV81" s="142"/>
      <c r="AW81" s="142"/>
      <c r="AX81" s="92">
        <v>14</v>
      </c>
      <c r="AY81" s="142"/>
    </row>
    <row r="82" spans="1:52" s="87" customFormat="1" ht="15" customHeight="1" x14ac:dyDescent="0.2">
      <c r="A82" s="101"/>
      <c r="B82" s="97" t="s">
        <v>350</v>
      </c>
      <c r="C82" s="89" t="s">
        <v>460</v>
      </c>
      <c r="D82" s="99" t="s">
        <v>422</v>
      </c>
      <c r="E82" s="99" t="s">
        <v>423</v>
      </c>
      <c r="F82" s="97" t="s">
        <v>380</v>
      </c>
      <c r="G82" s="97" t="s">
        <v>375</v>
      </c>
      <c r="H82" s="97" t="s">
        <v>380</v>
      </c>
      <c r="I82" s="161" t="s">
        <v>253</v>
      </c>
      <c r="J82" s="100"/>
      <c r="K82" s="98"/>
      <c r="L82" s="167">
        <f t="shared" si="24"/>
        <v>0</v>
      </c>
      <c r="M82" s="158"/>
      <c r="N82" s="158"/>
      <c r="O82" s="159"/>
      <c r="P82" s="92">
        <v>14</v>
      </c>
      <c r="Q82" s="142"/>
      <c r="R82" s="92">
        <v>1</v>
      </c>
      <c r="S82" s="142"/>
      <c r="T82" s="92">
        <v>14</v>
      </c>
      <c r="U82" s="142"/>
      <c r="V82" s="92">
        <v>1</v>
      </c>
      <c r="W82" s="92"/>
      <c r="X82" s="92">
        <v>1</v>
      </c>
      <c r="Y82" s="142"/>
      <c r="Z82" s="92">
        <v>14</v>
      </c>
      <c r="AA82" s="141"/>
      <c r="AB82" s="91">
        <v>1</v>
      </c>
      <c r="AC82" s="91"/>
      <c r="AD82" s="91">
        <v>1</v>
      </c>
      <c r="AE82" s="91"/>
      <c r="AF82" s="91">
        <v>1</v>
      </c>
      <c r="AG82" s="142"/>
      <c r="AH82" s="91">
        <v>1</v>
      </c>
      <c r="AI82" s="142"/>
      <c r="AJ82" s="91">
        <v>1</v>
      </c>
      <c r="AK82" s="142"/>
      <c r="AL82" s="92">
        <v>14</v>
      </c>
      <c r="AM82" s="142"/>
      <c r="AN82" s="92">
        <v>1</v>
      </c>
      <c r="AO82" s="92"/>
      <c r="AP82" s="92">
        <v>1</v>
      </c>
      <c r="AQ82" s="142"/>
      <c r="AR82" s="92">
        <v>1</v>
      </c>
      <c r="AS82" s="142"/>
      <c r="AT82" s="92">
        <v>14</v>
      </c>
      <c r="AU82" s="142"/>
      <c r="AV82" s="142"/>
      <c r="AW82" s="142"/>
      <c r="AX82" s="92">
        <v>14</v>
      </c>
      <c r="AY82" s="142"/>
    </row>
    <row r="83" spans="1:52" s="87" customFormat="1" ht="15" customHeight="1" x14ac:dyDescent="0.2">
      <c r="A83" s="160"/>
      <c r="B83" s="97" t="s">
        <v>350</v>
      </c>
      <c r="C83" s="89" t="s">
        <v>460</v>
      </c>
      <c r="D83" s="99" t="s">
        <v>254</v>
      </c>
      <c r="E83" s="99" t="s">
        <v>313</v>
      </c>
      <c r="F83" s="97" t="s">
        <v>129</v>
      </c>
      <c r="G83" s="97" t="s">
        <v>153</v>
      </c>
      <c r="H83" s="97" t="s">
        <v>382</v>
      </c>
      <c r="I83" s="161" t="s">
        <v>253</v>
      </c>
      <c r="J83" s="100"/>
      <c r="K83" s="98"/>
      <c r="L83" s="167">
        <f t="shared" si="24"/>
        <v>0</v>
      </c>
      <c r="M83" s="133"/>
      <c r="N83" s="133"/>
      <c r="O83" s="100"/>
      <c r="P83" s="92">
        <v>6</v>
      </c>
      <c r="Q83" s="92"/>
      <c r="R83" s="92">
        <v>1</v>
      </c>
      <c r="S83" s="91"/>
      <c r="T83" s="92">
        <v>6</v>
      </c>
      <c r="U83" s="92"/>
      <c r="V83" s="92">
        <v>1</v>
      </c>
      <c r="W83" s="92"/>
      <c r="X83" s="92">
        <v>0</v>
      </c>
      <c r="Y83" s="92"/>
      <c r="Z83" s="92">
        <v>6</v>
      </c>
      <c r="AA83" s="92"/>
      <c r="AB83" s="91">
        <v>1</v>
      </c>
      <c r="AC83" s="91"/>
      <c r="AD83" s="91">
        <v>0</v>
      </c>
      <c r="AE83" s="91"/>
      <c r="AF83" s="91">
        <v>0</v>
      </c>
      <c r="AG83" s="91"/>
      <c r="AH83" s="91">
        <v>0</v>
      </c>
      <c r="AI83" s="91"/>
      <c r="AJ83" s="91">
        <v>0</v>
      </c>
      <c r="AK83" s="91"/>
      <c r="AL83" s="92">
        <v>0</v>
      </c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</row>
    <row r="84" spans="1:52" s="87" customFormat="1" ht="15" customHeight="1" x14ac:dyDescent="0.2">
      <c r="A84" s="94"/>
      <c r="B84" s="94" t="s">
        <v>350</v>
      </c>
      <c r="C84" s="94"/>
      <c r="D84" s="94"/>
      <c r="E84" s="94" t="s">
        <v>369</v>
      </c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5">
        <f>SUM(P77:P83)</f>
        <v>94</v>
      </c>
      <c r="Q84" s="95">
        <f t="shared" ref="Q84:AS84" si="25">SUM(Q77:Q83)</f>
        <v>0</v>
      </c>
      <c r="R84" s="95">
        <f t="shared" si="25"/>
        <v>7</v>
      </c>
      <c r="S84" s="95">
        <f t="shared" si="25"/>
        <v>0</v>
      </c>
      <c r="T84" s="95">
        <f t="shared" si="25"/>
        <v>94</v>
      </c>
      <c r="U84" s="95">
        <f t="shared" si="25"/>
        <v>0</v>
      </c>
      <c r="V84" s="95">
        <f t="shared" si="25"/>
        <v>7</v>
      </c>
      <c r="W84" s="95">
        <f t="shared" si="25"/>
        <v>0</v>
      </c>
      <c r="X84" s="95">
        <f t="shared" si="25"/>
        <v>6</v>
      </c>
      <c r="Y84" s="95">
        <f t="shared" si="25"/>
        <v>0</v>
      </c>
      <c r="Z84" s="95">
        <f t="shared" si="25"/>
        <v>94</v>
      </c>
      <c r="AA84" s="95">
        <f t="shared" si="25"/>
        <v>0</v>
      </c>
      <c r="AB84" s="95">
        <f t="shared" si="25"/>
        <v>7</v>
      </c>
      <c r="AC84" s="95">
        <f t="shared" si="25"/>
        <v>0</v>
      </c>
      <c r="AD84" s="95">
        <f t="shared" si="25"/>
        <v>6</v>
      </c>
      <c r="AE84" s="95">
        <f t="shared" si="25"/>
        <v>0</v>
      </c>
      <c r="AF84" s="95">
        <f t="shared" si="25"/>
        <v>6</v>
      </c>
      <c r="AG84" s="95">
        <f t="shared" si="25"/>
        <v>0</v>
      </c>
      <c r="AH84" s="95">
        <f t="shared" si="25"/>
        <v>6</v>
      </c>
      <c r="AI84" s="95">
        <f t="shared" si="25"/>
        <v>0</v>
      </c>
      <c r="AJ84" s="95">
        <f t="shared" si="25"/>
        <v>6</v>
      </c>
      <c r="AK84" s="95">
        <f t="shared" si="25"/>
        <v>0</v>
      </c>
      <c r="AL84" s="95">
        <f t="shared" si="25"/>
        <v>88</v>
      </c>
      <c r="AM84" s="95">
        <f t="shared" si="25"/>
        <v>0</v>
      </c>
      <c r="AN84" s="95">
        <f t="shared" si="25"/>
        <v>6</v>
      </c>
      <c r="AO84" s="95">
        <f t="shared" si="25"/>
        <v>0</v>
      </c>
      <c r="AP84" s="95">
        <f t="shared" si="25"/>
        <v>6</v>
      </c>
      <c r="AQ84" s="95">
        <f t="shared" si="25"/>
        <v>0</v>
      </c>
      <c r="AR84" s="95">
        <f t="shared" si="25"/>
        <v>6</v>
      </c>
      <c r="AS84" s="95">
        <f t="shared" si="25"/>
        <v>0</v>
      </c>
      <c r="AT84" s="95">
        <f t="shared" ref="AT84:AY84" si="26">SUM(AT77:AT83)</f>
        <v>84</v>
      </c>
      <c r="AU84" s="95">
        <f t="shared" si="26"/>
        <v>0</v>
      </c>
      <c r="AV84" s="95">
        <f t="shared" si="26"/>
        <v>0</v>
      </c>
      <c r="AW84" s="95">
        <f t="shared" si="26"/>
        <v>0</v>
      </c>
      <c r="AX84" s="95">
        <f t="shared" si="26"/>
        <v>84</v>
      </c>
      <c r="AY84" s="95">
        <f t="shared" si="26"/>
        <v>0</v>
      </c>
    </row>
    <row r="85" spans="1:52" s="87" customFormat="1" ht="15" customHeight="1" x14ac:dyDescent="0.2">
      <c r="A85" s="160"/>
      <c r="B85" s="97"/>
      <c r="C85" s="98"/>
      <c r="D85" s="99"/>
      <c r="E85" s="99"/>
      <c r="F85" s="97"/>
      <c r="G85" s="97"/>
      <c r="H85" s="97"/>
      <c r="I85" s="92"/>
      <c r="J85" s="100"/>
      <c r="K85" s="98"/>
      <c r="L85" s="167"/>
      <c r="M85" s="133"/>
      <c r="N85" s="133"/>
      <c r="O85" s="100"/>
      <c r="P85" s="92"/>
      <c r="Q85" s="92"/>
      <c r="R85" s="92"/>
      <c r="S85" s="91"/>
      <c r="T85" s="92"/>
      <c r="U85" s="92"/>
      <c r="V85" s="92"/>
      <c r="W85" s="92"/>
      <c r="X85" s="92"/>
      <c r="Y85" s="92"/>
      <c r="Z85" s="92"/>
      <c r="AA85" s="92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</row>
    <row r="86" spans="1:52" s="87" customFormat="1" ht="15" customHeight="1" x14ac:dyDescent="0.2">
      <c r="A86" s="160"/>
      <c r="B86" s="97" t="s">
        <v>335</v>
      </c>
      <c r="C86" s="89" t="s">
        <v>460</v>
      </c>
      <c r="D86" s="99" t="s">
        <v>49</v>
      </c>
      <c r="E86" s="99" t="s">
        <v>192</v>
      </c>
      <c r="F86" s="97" t="s">
        <v>380</v>
      </c>
      <c r="G86" s="97" t="s">
        <v>375</v>
      </c>
      <c r="H86" s="97" t="s">
        <v>380</v>
      </c>
      <c r="I86" s="161" t="s">
        <v>253</v>
      </c>
      <c r="J86" s="100"/>
      <c r="K86" s="98"/>
      <c r="L86" s="167">
        <f>J86*K86/100</f>
        <v>0</v>
      </c>
      <c r="M86" s="133"/>
      <c r="N86" s="133"/>
      <c r="O86" s="100"/>
      <c r="P86" s="92">
        <v>14</v>
      </c>
      <c r="Q86" s="92"/>
      <c r="R86" s="92">
        <v>1</v>
      </c>
      <c r="S86" s="91"/>
      <c r="T86" s="92">
        <v>14</v>
      </c>
      <c r="U86" s="92"/>
      <c r="V86" s="92">
        <v>1</v>
      </c>
      <c r="W86" s="92"/>
      <c r="X86" s="92">
        <v>1</v>
      </c>
      <c r="Y86" s="92"/>
      <c r="Z86" s="92">
        <v>14</v>
      </c>
      <c r="AA86" s="92"/>
      <c r="AB86" s="91">
        <v>1</v>
      </c>
      <c r="AC86" s="91"/>
      <c r="AD86" s="91">
        <v>1</v>
      </c>
      <c r="AE86" s="91"/>
      <c r="AF86" s="91">
        <v>1</v>
      </c>
      <c r="AG86" s="91"/>
      <c r="AH86" s="91">
        <v>1</v>
      </c>
      <c r="AI86" s="91"/>
      <c r="AJ86" s="91">
        <v>1</v>
      </c>
      <c r="AK86" s="91"/>
      <c r="AL86" s="92">
        <v>14</v>
      </c>
      <c r="AM86" s="92"/>
      <c r="AN86" s="92">
        <v>1</v>
      </c>
      <c r="AO86" s="92"/>
      <c r="AP86" s="92">
        <v>1</v>
      </c>
      <c r="AQ86" s="92"/>
      <c r="AR86" s="92">
        <v>1</v>
      </c>
      <c r="AS86" s="92"/>
      <c r="AT86" s="92">
        <v>14</v>
      </c>
      <c r="AU86" s="92"/>
      <c r="AV86" s="92"/>
      <c r="AW86" s="92"/>
      <c r="AX86" s="92">
        <v>14</v>
      </c>
      <c r="AY86" s="92"/>
    </row>
    <row r="87" spans="1:52" s="87" customFormat="1" ht="15" customHeight="1" x14ac:dyDescent="0.2">
      <c r="A87" s="160"/>
      <c r="B87" s="97" t="s">
        <v>335</v>
      </c>
      <c r="C87" s="89" t="s">
        <v>460</v>
      </c>
      <c r="D87" s="99" t="s">
        <v>56</v>
      </c>
      <c r="E87" s="99" t="s">
        <v>57</v>
      </c>
      <c r="F87" s="97" t="s">
        <v>127</v>
      </c>
      <c r="G87" s="97" t="s">
        <v>252</v>
      </c>
      <c r="H87" s="201" t="s">
        <v>382</v>
      </c>
      <c r="I87" s="92" t="s">
        <v>253</v>
      </c>
      <c r="J87" s="100"/>
      <c r="K87" s="98"/>
      <c r="L87" s="167">
        <f>J87*K87/100</f>
        <v>0</v>
      </c>
      <c r="M87" s="133"/>
      <c r="N87" s="133"/>
      <c r="O87" s="100"/>
      <c r="P87" s="92">
        <v>24</v>
      </c>
      <c r="Q87" s="92"/>
      <c r="R87" s="92">
        <v>1</v>
      </c>
      <c r="S87" s="91"/>
      <c r="T87" s="92">
        <v>24</v>
      </c>
      <c r="U87" s="92"/>
      <c r="V87" s="92">
        <v>1</v>
      </c>
      <c r="W87" s="92"/>
      <c r="X87" s="92">
        <v>1</v>
      </c>
      <c r="Y87" s="92"/>
      <c r="Z87" s="92">
        <v>24</v>
      </c>
      <c r="AA87" s="92"/>
      <c r="AB87" s="91">
        <v>2</v>
      </c>
      <c r="AC87" s="91"/>
      <c r="AD87" s="91">
        <v>2</v>
      </c>
      <c r="AE87" s="91"/>
      <c r="AF87" s="91">
        <v>2</v>
      </c>
      <c r="AG87" s="91"/>
      <c r="AH87" s="91">
        <v>2</v>
      </c>
      <c r="AI87" s="91"/>
      <c r="AJ87" s="91">
        <v>2</v>
      </c>
      <c r="AK87" s="91"/>
      <c r="AL87" s="92">
        <v>24</v>
      </c>
      <c r="AM87" s="92"/>
      <c r="AN87" s="92">
        <v>1</v>
      </c>
      <c r="AO87" s="92"/>
      <c r="AP87" s="92">
        <v>1</v>
      </c>
      <c r="AQ87" s="92"/>
      <c r="AR87" s="92">
        <v>1</v>
      </c>
      <c r="AS87" s="92"/>
      <c r="AT87" s="92"/>
      <c r="AU87" s="92"/>
      <c r="AV87" s="92"/>
      <c r="AW87" s="92"/>
      <c r="AX87" s="92"/>
      <c r="AY87" s="92"/>
    </row>
    <row r="88" spans="1:52" s="87" customFormat="1" ht="15" customHeight="1" x14ac:dyDescent="0.2">
      <c r="A88" s="160"/>
      <c r="B88" s="97" t="s">
        <v>335</v>
      </c>
      <c r="C88" s="89" t="s">
        <v>460</v>
      </c>
      <c r="D88" s="99" t="s">
        <v>55</v>
      </c>
      <c r="E88" s="99" t="s">
        <v>58</v>
      </c>
      <c r="F88" s="97" t="s">
        <v>381</v>
      </c>
      <c r="G88" s="97" t="s">
        <v>375</v>
      </c>
      <c r="H88" s="201" t="s">
        <v>382</v>
      </c>
      <c r="I88" s="92" t="s">
        <v>253</v>
      </c>
      <c r="J88" s="100"/>
      <c r="K88" s="98"/>
      <c r="L88" s="167">
        <f>J88*K88/100</f>
        <v>0</v>
      </c>
      <c r="M88" s="211" t="s">
        <v>319</v>
      </c>
      <c r="N88" s="133"/>
      <c r="O88" s="100"/>
      <c r="P88" s="92">
        <v>18</v>
      </c>
      <c r="Q88" s="92"/>
      <c r="R88" s="92">
        <v>1</v>
      </c>
      <c r="S88" s="91"/>
      <c r="T88" s="92">
        <v>18</v>
      </c>
      <c r="U88" s="92"/>
      <c r="V88" s="92">
        <v>1</v>
      </c>
      <c r="W88" s="92"/>
      <c r="X88" s="92">
        <v>1</v>
      </c>
      <c r="Y88" s="92"/>
      <c r="Z88" s="92">
        <v>18</v>
      </c>
      <c r="AA88" s="92"/>
      <c r="AB88" s="91">
        <v>1</v>
      </c>
      <c r="AC88" s="91"/>
      <c r="AD88" s="91">
        <v>1</v>
      </c>
      <c r="AE88" s="91"/>
      <c r="AF88" s="91">
        <v>1</v>
      </c>
      <c r="AG88" s="91"/>
      <c r="AH88" s="91">
        <v>1</v>
      </c>
      <c r="AI88" s="91"/>
      <c r="AJ88" s="91">
        <v>1</v>
      </c>
      <c r="AK88" s="91"/>
      <c r="AL88" s="92">
        <v>18</v>
      </c>
      <c r="AM88" s="92"/>
      <c r="AN88" s="92">
        <v>1</v>
      </c>
      <c r="AO88" s="92"/>
      <c r="AP88" s="92">
        <v>1</v>
      </c>
      <c r="AQ88" s="92"/>
      <c r="AR88" s="92">
        <v>1</v>
      </c>
      <c r="AS88" s="92"/>
      <c r="AT88" s="92"/>
      <c r="AU88" s="92"/>
      <c r="AV88" s="92"/>
      <c r="AW88" s="92"/>
      <c r="AX88" s="92"/>
      <c r="AY88" s="92"/>
    </row>
    <row r="89" spans="1:52" s="87" customFormat="1" ht="15" customHeight="1" x14ac:dyDescent="0.2">
      <c r="A89" s="160"/>
      <c r="B89" s="97" t="s">
        <v>335</v>
      </c>
      <c r="C89" s="89" t="s">
        <v>460</v>
      </c>
      <c r="D89" s="99" t="s">
        <v>264</v>
      </c>
      <c r="E89" s="99" t="s">
        <v>161</v>
      </c>
      <c r="F89" s="97" t="s">
        <v>129</v>
      </c>
      <c r="G89" s="97" t="s">
        <v>153</v>
      </c>
      <c r="H89" s="201" t="s">
        <v>382</v>
      </c>
      <c r="I89" s="92" t="s">
        <v>253</v>
      </c>
      <c r="J89" s="100">
        <v>15300</v>
      </c>
      <c r="K89" s="98">
        <v>100</v>
      </c>
      <c r="L89" s="167">
        <f>J89*K89/100</f>
        <v>15300</v>
      </c>
      <c r="M89" s="133"/>
      <c r="N89" s="133"/>
      <c r="O89" s="100"/>
      <c r="P89" s="92">
        <v>6</v>
      </c>
      <c r="Q89" s="92"/>
      <c r="R89" s="92">
        <v>1</v>
      </c>
      <c r="S89" s="91"/>
      <c r="T89" s="92">
        <v>6</v>
      </c>
      <c r="U89" s="92"/>
      <c r="V89" s="92">
        <v>0</v>
      </c>
      <c r="W89" s="92"/>
      <c r="X89" s="92">
        <v>1</v>
      </c>
      <c r="Y89" s="92"/>
      <c r="Z89" s="92">
        <v>6</v>
      </c>
      <c r="AA89" s="92"/>
      <c r="AB89" s="91">
        <v>0</v>
      </c>
      <c r="AC89" s="91"/>
      <c r="AD89" s="91">
        <v>1</v>
      </c>
      <c r="AE89" s="91"/>
      <c r="AF89" s="91">
        <v>1</v>
      </c>
      <c r="AG89" s="91"/>
      <c r="AH89" s="91">
        <v>1</v>
      </c>
      <c r="AI89" s="91"/>
      <c r="AJ89" s="91">
        <v>1</v>
      </c>
      <c r="AK89" s="91"/>
      <c r="AL89" s="92">
        <v>0</v>
      </c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</row>
    <row r="90" spans="1:52" s="87" customFormat="1" ht="15" customHeight="1" x14ac:dyDescent="0.2">
      <c r="A90" s="94"/>
      <c r="B90" s="94" t="s">
        <v>335</v>
      </c>
      <c r="C90" s="94"/>
      <c r="D90" s="94"/>
      <c r="E90" s="94" t="s">
        <v>369</v>
      </c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5">
        <f>SUM(P86:P89)</f>
        <v>62</v>
      </c>
      <c r="Q90" s="95">
        <f t="shared" ref="Q90:AS90" si="27">SUM(Q86:Q89)</f>
        <v>0</v>
      </c>
      <c r="R90" s="95">
        <f t="shared" si="27"/>
        <v>4</v>
      </c>
      <c r="S90" s="95">
        <f t="shared" si="27"/>
        <v>0</v>
      </c>
      <c r="T90" s="95">
        <f t="shared" si="27"/>
        <v>62</v>
      </c>
      <c r="U90" s="95">
        <f t="shared" si="27"/>
        <v>0</v>
      </c>
      <c r="V90" s="95">
        <f t="shared" si="27"/>
        <v>3</v>
      </c>
      <c r="W90" s="95">
        <f t="shared" si="27"/>
        <v>0</v>
      </c>
      <c r="X90" s="95">
        <f t="shared" si="27"/>
        <v>4</v>
      </c>
      <c r="Y90" s="95">
        <f t="shared" si="27"/>
        <v>0</v>
      </c>
      <c r="Z90" s="95">
        <f t="shared" si="27"/>
        <v>62</v>
      </c>
      <c r="AA90" s="95">
        <f t="shared" si="27"/>
        <v>0</v>
      </c>
      <c r="AB90" s="95">
        <f t="shared" si="27"/>
        <v>4</v>
      </c>
      <c r="AC90" s="95">
        <f t="shared" si="27"/>
        <v>0</v>
      </c>
      <c r="AD90" s="95">
        <f t="shared" si="27"/>
        <v>5</v>
      </c>
      <c r="AE90" s="95">
        <f t="shared" si="27"/>
        <v>0</v>
      </c>
      <c r="AF90" s="95">
        <f t="shared" si="27"/>
        <v>5</v>
      </c>
      <c r="AG90" s="95">
        <f t="shared" si="27"/>
        <v>0</v>
      </c>
      <c r="AH90" s="95">
        <f>SUM(AH86:AH89)</f>
        <v>5</v>
      </c>
      <c r="AI90" s="95">
        <f t="shared" si="27"/>
        <v>0</v>
      </c>
      <c r="AJ90" s="95">
        <f t="shared" si="27"/>
        <v>5</v>
      </c>
      <c r="AK90" s="95">
        <f t="shared" si="27"/>
        <v>0</v>
      </c>
      <c r="AL90" s="95">
        <f t="shared" si="27"/>
        <v>56</v>
      </c>
      <c r="AM90" s="95">
        <f t="shared" si="27"/>
        <v>0</v>
      </c>
      <c r="AN90" s="95">
        <f t="shared" si="27"/>
        <v>3</v>
      </c>
      <c r="AO90" s="95">
        <f t="shared" si="27"/>
        <v>0</v>
      </c>
      <c r="AP90" s="95">
        <f t="shared" si="27"/>
        <v>3</v>
      </c>
      <c r="AQ90" s="95">
        <f t="shared" si="27"/>
        <v>0</v>
      </c>
      <c r="AR90" s="95">
        <f t="shared" si="27"/>
        <v>3</v>
      </c>
      <c r="AS90" s="95">
        <f t="shared" si="27"/>
        <v>0</v>
      </c>
      <c r="AT90" s="95">
        <f t="shared" ref="AT90:AY90" si="28">SUM(AT86:AT89)</f>
        <v>14</v>
      </c>
      <c r="AU90" s="95">
        <f t="shared" si="28"/>
        <v>0</v>
      </c>
      <c r="AV90" s="95">
        <f t="shared" si="28"/>
        <v>0</v>
      </c>
      <c r="AW90" s="95">
        <f t="shared" si="28"/>
        <v>0</v>
      </c>
      <c r="AX90" s="95">
        <f t="shared" si="28"/>
        <v>14</v>
      </c>
      <c r="AY90" s="95">
        <f t="shared" si="28"/>
        <v>0</v>
      </c>
    </row>
    <row r="91" spans="1:52" s="87" customFormat="1" ht="15" customHeight="1" x14ac:dyDescent="0.2">
      <c r="A91" s="160"/>
      <c r="B91" s="97"/>
      <c r="C91" s="98"/>
      <c r="D91" s="99"/>
      <c r="E91" s="99"/>
      <c r="F91" s="97"/>
      <c r="G91" s="97"/>
      <c r="H91" s="97"/>
      <c r="I91" s="92"/>
      <c r="J91" s="100"/>
      <c r="K91" s="98"/>
      <c r="L91" s="167"/>
      <c r="M91" s="133"/>
      <c r="N91" s="133"/>
      <c r="O91" s="100"/>
      <c r="P91" s="92"/>
      <c r="Q91" s="92"/>
      <c r="R91" s="92"/>
      <c r="S91" s="91"/>
      <c r="T91" s="92"/>
      <c r="U91" s="92"/>
      <c r="V91" s="92"/>
      <c r="W91" s="92"/>
      <c r="X91" s="92"/>
      <c r="Y91" s="92"/>
      <c r="Z91" s="92"/>
      <c r="AA91" s="92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</row>
    <row r="92" spans="1:52" s="87" customFormat="1" ht="15" customHeight="1" x14ac:dyDescent="0.2">
      <c r="A92" s="160"/>
      <c r="B92" s="89" t="s">
        <v>341</v>
      </c>
      <c r="C92" s="89" t="s">
        <v>460</v>
      </c>
      <c r="D92" s="99" t="s">
        <v>45</v>
      </c>
      <c r="E92" s="99" t="s">
        <v>81</v>
      </c>
      <c r="F92" s="89" t="s">
        <v>129</v>
      </c>
      <c r="G92" s="97" t="s">
        <v>252</v>
      </c>
      <c r="H92" s="201" t="s">
        <v>382</v>
      </c>
      <c r="I92" s="92" t="s">
        <v>253</v>
      </c>
      <c r="J92" s="100">
        <v>16600</v>
      </c>
      <c r="K92" s="98">
        <v>100</v>
      </c>
      <c r="L92" s="167">
        <f>J92*K92/100</f>
        <v>16600</v>
      </c>
      <c r="M92" s="133"/>
      <c r="N92" s="133"/>
      <c r="O92" s="100"/>
      <c r="P92" s="91">
        <v>24</v>
      </c>
      <c r="Q92" s="91"/>
      <c r="R92" s="91">
        <v>1</v>
      </c>
      <c r="S92" s="91"/>
      <c r="T92" s="91">
        <v>24</v>
      </c>
      <c r="U92" s="92"/>
      <c r="V92" s="92">
        <v>1</v>
      </c>
      <c r="W92" s="92"/>
      <c r="X92" s="92">
        <v>1</v>
      </c>
      <c r="Y92" s="92"/>
      <c r="Z92" s="91">
        <v>24</v>
      </c>
      <c r="AA92" s="92"/>
      <c r="AB92" s="91">
        <v>2</v>
      </c>
      <c r="AC92" s="91"/>
      <c r="AD92" s="91">
        <v>2</v>
      </c>
      <c r="AE92" s="91"/>
      <c r="AF92" s="91">
        <v>2</v>
      </c>
      <c r="AG92" s="92"/>
      <c r="AH92" s="92">
        <v>2</v>
      </c>
      <c r="AI92" s="92"/>
      <c r="AJ92" s="92">
        <v>2</v>
      </c>
      <c r="AK92" s="92"/>
      <c r="AL92" s="91">
        <v>24</v>
      </c>
      <c r="AM92" s="92"/>
      <c r="AN92" s="92">
        <v>1</v>
      </c>
      <c r="AO92" s="92"/>
      <c r="AP92" s="92">
        <v>1</v>
      </c>
      <c r="AQ92" s="92"/>
      <c r="AR92" s="92">
        <v>1</v>
      </c>
      <c r="AS92" s="92"/>
      <c r="AT92" s="92"/>
      <c r="AU92" s="92"/>
      <c r="AV92" s="92"/>
      <c r="AW92" s="92"/>
      <c r="AX92" s="92"/>
      <c r="AY92" s="92"/>
    </row>
    <row r="93" spans="1:52" s="87" customFormat="1" ht="15" customHeight="1" x14ac:dyDescent="0.2">
      <c r="A93" s="94"/>
      <c r="B93" s="94" t="s">
        <v>341</v>
      </c>
      <c r="C93" s="94"/>
      <c r="D93" s="94"/>
      <c r="E93" s="94" t="s">
        <v>369</v>
      </c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5">
        <f t="shared" ref="P93:AK93" si="29">SUM(P92:P92)</f>
        <v>24</v>
      </c>
      <c r="Q93" s="95">
        <f t="shared" si="29"/>
        <v>0</v>
      </c>
      <c r="R93" s="95">
        <f t="shared" si="29"/>
        <v>1</v>
      </c>
      <c r="S93" s="95">
        <f t="shared" si="29"/>
        <v>0</v>
      </c>
      <c r="T93" s="95">
        <f>SUM(T92:T92)</f>
        <v>24</v>
      </c>
      <c r="U93" s="95">
        <f t="shared" si="29"/>
        <v>0</v>
      </c>
      <c r="V93" s="95">
        <f t="shared" si="29"/>
        <v>1</v>
      </c>
      <c r="W93" s="95">
        <f t="shared" si="29"/>
        <v>0</v>
      </c>
      <c r="X93" s="95">
        <f t="shared" si="29"/>
        <v>1</v>
      </c>
      <c r="Y93" s="95">
        <f t="shared" si="29"/>
        <v>0</v>
      </c>
      <c r="Z93" s="95">
        <f>SUM(Z92:Z92)</f>
        <v>24</v>
      </c>
      <c r="AA93" s="95">
        <f t="shared" si="29"/>
        <v>0</v>
      </c>
      <c r="AB93" s="95">
        <f t="shared" si="29"/>
        <v>2</v>
      </c>
      <c r="AC93" s="95">
        <f t="shared" si="29"/>
        <v>0</v>
      </c>
      <c r="AD93" s="95">
        <f t="shared" si="29"/>
        <v>2</v>
      </c>
      <c r="AE93" s="95">
        <f t="shared" si="29"/>
        <v>0</v>
      </c>
      <c r="AF93" s="95">
        <f t="shared" si="29"/>
        <v>2</v>
      </c>
      <c r="AG93" s="95">
        <f t="shared" si="29"/>
        <v>0</v>
      </c>
      <c r="AH93" s="95">
        <f>SUM(AH92:AH92)</f>
        <v>2</v>
      </c>
      <c r="AI93" s="95">
        <f t="shared" si="29"/>
        <v>0</v>
      </c>
      <c r="AJ93" s="95">
        <f t="shared" si="29"/>
        <v>2</v>
      </c>
      <c r="AK93" s="95">
        <f t="shared" si="29"/>
        <v>0</v>
      </c>
      <c r="AL93" s="95">
        <f>SUM(AL92:AL92)</f>
        <v>24</v>
      </c>
      <c r="AM93" s="95">
        <f t="shared" ref="AM93:AS93" si="30">SUM(AM92:AM92)</f>
        <v>0</v>
      </c>
      <c r="AN93" s="95">
        <f t="shared" si="30"/>
        <v>1</v>
      </c>
      <c r="AO93" s="95">
        <f t="shared" si="30"/>
        <v>0</v>
      </c>
      <c r="AP93" s="95">
        <f t="shared" si="30"/>
        <v>1</v>
      </c>
      <c r="AQ93" s="95">
        <f t="shared" si="30"/>
        <v>0</v>
      </c>
      <c r="AR93" s="95">
        <f t="shared" si="30"/>
        <v>1</v>
      </c>
      <c r="AS93" s="95">
        <f t="shared" si="30"/>
        <v>0</v>
      </c>
      <c r="AT93" s="95">
        <f t="shared" ref="AT93:AY93" si="31">SUM(AT92:AT92)</f>
        <v>0</v>
      </c>
      <c r="AU93" s="95">
        <f t="shared" si="31"/>
        <v>0</v>
      </c>
      <c r="AV93" s="95">
        <f t="shared" si="31"/>
        <v>0</v>
      </c>
      <c r="AW93" s="95">
        <f t="shared" si="31"/>
        <v>0</v>
      </c>
      <c r="AX93" s="95">
        <f t="shared" si="31"/>
        <v>0</v>
      </c>
      <c r="AY93" s="95">
        <f t="shared" si="31"/>
        <v>0</v>
      </c>
    </row>
    <row r="94" spans="1:52" s="87" customFormat="1" ht="15" customHeight="1" x14ac:dyDescent="0.2">
      <c r="A94" s="162"/>
      <c r="B94" s="89"/>
      <c r="C94" s="89"/>
      <c r="D94" s="99"/>
      <c r="E94" s="99"/>
      <c r="F94" s="89"/>
      <c r="G94" s="97"/>
      <c r="H94" s="97"/>
      <c r="I94" s="92"/>
      <c r="J94" s="100"/>
      <c r="K94" s="98"/>
      <c r="L94" s="167"/>
      <c r="M94" s="122"/>
      <c r="N94" s="122"/>
      <c r="O94" s="170"/>
      <c r="P94" s="92"/>
      <c r="Q94" s="92"/>
      <c r="R94" s="92"/>
      <c r="S94" s="91"/>
      <c r="T94" s="92"/>
      <c r="U94" s="92"/>
      <c r="V94" s="92"/>
      <c r="W94" s="92"/>
      <c r="X94" s="92"/>
      <c r="Y94" s="92"/>
      <c r="Z94" s="92"/>
      <c r="AA94" s="92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</row>
    <row r="95" spans="1:52" s="87" customFormat="1" ht="15" customHeight="1" x14ac:dyDescent="0.2">
      <c r="A95" s="162"/>
      <c r="B95" s="89" t="s">
        <v>344</v>
      </c>
      <c r="C95" s="89" t="s">
        <v>460</v>
      </c>
      <c r="D95" s="99" t="s">
        <v>539</v>
      </c>
      <c r="E95" s="99" t="s">
        <v>540</v>
      </c>
      <c r="F95" s="89" t="s">
        <v>127</v>
      </c>
      <c r="G95" s="97" t="s">
        <v>252</v>
      </c>
      <c r="H95" s="201" t="s">
        <v>382</v>
      </c>
      <c r="I95" s="92" t="s">
        <v>253</v>
      </c>
      <c r="J95" s="100">
        <v>12500</v>
      </c>
      <c r="K95" s="98">
        <v>100</v>
      </c>
      <c r="L95" s="167">
        <f>J95*K95/100</f>
        <v>12500</v>
      </c>
      <c r="M95" s="122"/>
      <c r="N95" s="122"/>
      <c r="O95" s="170"/>
      <c r="P95" s="91">
        <v>24</v>
      </c>
      <c r="Q95" s="91"/>
      <c r="R95" s="91">
        <v>1</v>
      </c>
      <c r="S95" s="91"/>
      <c r="T95" s="91">
        <v>24</v>
      </c>
      <c r="U95" s="92"/>
      <c r="V95" s="92">
        <v>1</v>
      </c>
      <c r="W95" s="92"/>
      <c r="X95" s="92">
        <v>1</v>
      </c>
      <c r="Y95" s="92"/>
      <c r="Z95" s="91">
        <v>24</v>
      </c>
      <c r="AA95" s="92"/>
      <c r="AB95" s="91">
        <v>2</v>
      </c>
      <c r="AC95" s="91"/>
      <c r="AD95" s="91">
        <v>2</v>
      </c>
      <c r="AE95" s="91"/>
      <c r="AF95" s="91">
        <v>2</v>
      </c>
      <c r="AG95" s="92"/>
      <c r="AH95" s="92">
        <v>2</v>
      </c>
      <c r="AI95" s="92"/>
      <c r="AJ95" s="92">
        <v>2</v>
      </c>
      <c r="AK95" s="92"/>
      <c r="AL95" s="91">
        <v>24</v>
      </c>
      <c r="AM95" s="92"/>
      <c r="AN95" s="92">
        <v>1</v>
      </c>
      <c r="AO95" s="92"/>
      <c r="AP95" s="92">
        <v>1</v>
      </c>
      <c r="AQ95" s="92"/>
      <c r="AR95" s="92">
        <v>1</v>
      </c>
      <c r="AS95" s="92"/>
      <c r="AT95" s="92"/>
      <c r="AU95" s="92"/>
      <c r="AV95" s="92"/>
      <c r="AW95" s="92"/>
      <c r="AX95" s="92"/>
      <c r="AY95" s="92"/>
      <c r="AZ95" s="87" t="s">
        <v>541</v>
      </c>
    </row>
    <row r="96" spans="1:52" s="87" customFormat="1" ht="15" customHeight="1" x14ac:dyDescent="0.2">
      <c r="A96" s="160"/>
      <c r="B96" s="89" t="s">
        <v>344</v>
      </c>
      <c r="C96" s="89" t="s">
        <v>460</v>
      </c>
      <c r="D96" s="99" t="s">
        <v>210</v>
      </c>
      <c r="E96" s="99" t="s">
        <v>219</v>
      </c>
      <c r="F96" s="89" t="s">
        <v>129</v>
      </c>
      <c r="G96" s="97" t="s">
        <v>375</v>
      </c>
      <c r="H96" s="201" t="s">
        <v>382</v>
      </c>
      <c r="I96" s="92" t="s">
        <v>253</v>
      </c>
      <c r="J96" s="100">
        <v>4800</v>
      </c>
      <c r="K96" s="98">
        <v>100</v>
      </c>
      <c r="L96" s="167">
        <f>J96*K96/100</f>
        <v>4800</v>
      </c>
      <c r="M96" s="133"/>
      <c r="N96" s="133"/>
      <c r="O96" s="100"/>
      <c r="P96" s="92">
        <v>14</v>
      </c>
      <c r="Q96" s="92"/>
      <c r="R96" s="92">
        <v>1</v>
      </c>
      <c r="S96" s="91"/>
      <c r="T96" s="92">
        <v>14</v>
      </c>
      <c r="U96" s="92"/>
      <c r="V96" s="92">
        <v>1</v>
      </c>
      <c r="W96" s="92"/>
      <c r="X96" s="92">
        <v>1</v>
      </c>
      <c r="Y96" s="92"/>
      <c r="Z96" s="92">
        <v>14</v>
      </c>
      <c r="AA96" s="92"/>
      <c r="AB96" s="91">
        <v>1</v>
      </c>
      <c r="AC96" s="91"/>
      <c r="AD96" s="91">
        <v>1</v>
      </c>
      <c r="AE96" s="91"/>
      <c r="AF96" s="91">
        <v>1</v>
      </c>
      <c r="AG96" s="91"/>
      <c r="AH96" s="91">
        <v>1</v>
      </c>
      <c r="AI96" s="91"/>
      <c r="AJ96" s="91">
        <v>1</v>
      </c>
      <c r="AK96" s="91"/>
      <c r="AL96" s="92">
        <v>14</v>
      </c>
      <c r="AM96" s="92"/>
      <c r="AN96" s="92">
        <v>1</v>
      </c>
      <c r="AO96" s="92"/>
      <c r="AP96" s="92">
        <v>1</v>
      </c>
      <c r="AQ96" s="92"/>
      <c r="AR96" s="92">
        <v>1</v>
      </c>
      <c r="AS96" s="92"/>
      <c r="AT96" s="92"/>
      <c r="AU96" s="92"/>
      <c r="AV96" s="92"/>
      <c r="AW96" s="92"/>
      <c r="AX96" s="92"/>
      <c r="AY96" s="92"/>
    </row>
    <row r="97" spans="1:52" s="87" customFormat="1" ht="15" customHeight="1" x14ac:dyDescent="0.2">
      <c r="A97" s="94"/>
      <c r="B97" s="94" t="s">
        <v>344</v>
      </c>
      <c r="C97" s="94"/>
      <c r="D97" s="94"/>
      <c r="E97" s="94" t="s">
        <v>369</v>
      </c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5">
        <f>SUM(P95:P96)</f>
        <v>38</v>
      </c>
      <c r="Q97" s="95">
        <f t="shared" ref="Q97:AY97" si="32">SUM(Q95:Q96)</f>
        <v>0</v>
      </c>
      <c r="R97" s="95">
        <f t="shared" si="32"/>
        <v>2</v>
      </c>
      <c r="S97" s="95">
        <f t="shared" si="32"/>
        <v>0</v>
      </c>
      <c r="T97" s="95">
        <f t="shared" si="32"/>
        <v>38</v>
      </c>
      <c r="U97" s="95">
        <f t="shared" si="32"/>
        <v>0</v>
      </c>
      <c r="V97" s="95">
        <f t="shared" si="32"/>
        <v>2</v>
      </c>
      <c r="W97" s="95">
        <f t="shared" si="32"/>
        <v>0</v>
      </c>
      <c r="X97" s="95">
        <f t="shared" si="32"/>
        <v>2</v>
      </c>
      <c r="Y97" s="95">
        <f t="shared" si="32"/>
        <v>0</v>
      </c>
      <c r="Z97" s="95">
        <f t="shared" si="32"/>
        <v>38</v>
      </c>
      <c r="AA97" s="95">
        <f t="shared" si="32"/>
        <v>0</v>
      </c>
      <c r="AB97" s="95">
        <f t="shared" si="32"/>
        <v>3</v>
      </c>
      <c r="AC97" s="95">
        <f t="shared" si="32"/>
        <v>0</v>
      </c>
      <c r="AD97" s="95">
        <f t="shared" si="32"/>
        <v>3</v>
      </c>
      <c r="AE97" s="95">
        <f t="shared" si="32"/>
        <v>0</v>
      </c>
      <c r="AF97" s="95">
        <f t="shared" si="32"/>
        <v>3</v>
      </c>
      <c r="AG97" s="95">
        <f t="shared" si="32"/>
        <v>0</v>
      </c>
      <c r="AH97" s="95">
        <f t="shared" si="32"/>
        <v>3</v>
      </c>
      <c r="AI97" s="95">
        <f t="shared" si="32"/>
        <v>0</v>
      </c>
      <c r="AJ97" s="95">
        <f t="shared" si="32"/>
        <v>3</v>
      </c>
      <c r="AK97" s="95">
        <f t="shared" si="32"/>
        <v>0</v>
      </c>
      <c r="AL97" s="95">
        <f t="shared" si="32"/>
        <v>38</v>
      </c>
      <c r="AM97" s="95">
        <f t="shared" si="32"/>
        <v>0</v>
      </c>
      <c r="AN97" s="95">
        <f t="shared" si="32"/>
        <v>2</v>
      </c>
      <c r="AO97" s="95">
        <f t="shared" si="32"/>
        <v>0</v>
      </c>
      <c r="AP97" s="95">
        <f t="shared" si="32"/>
        <v>2</v>
      </c>
      <c r="AQ97" s="95">
        <f t="shared" si="32"/>
        <v>0</v>
      </c>
      <c r="AR97" s="95">
        <f t="shared" si="32"/>
        <v>2</v>
      </c>
      <c r="AS97" s="95">
        <f t="shared" si="32"/>
        <v>0</v>
      </c>
      <c r="AT97" s="95">
        <f t="shared" si="32"/>
        <v>0</v>
      </c>
      <c r="AU97" s="95">
        <f t="shared" si="32"/>
        <v>0</v>
      </c>
      <c r="AV97" s="95">
        <f t="shared" si="32"/>
        <v>0</v>
      </c>
      <c r="AW97" s="95">
        <f t="shared" si="32"/>
        <v>0</v>
      </c>
      <c r="AX97" s="95">
        <f t="shared" si="32"/>
        <v>0</v>
      </c>
      <c r="AY97" s="95">
        <f t="shared" si="32"/>
        <v>0</v>
      </c>
    </row>
    <row r="98" spans="1:52" s="87" customFormat="1" ht="15" customHeight="1" x14ac:dyDescent="0.2">
      <c r="A98" s="160"/>
      <c r="B98" s="89"/>
      <c r="C98" s="90"/>
      <c r="D98" s="99"/>
      <c r="E98" s="99"/>
      <c r="F98" s="89"/>
      <c r="G98" s="97"/>
      <c r="H98" s="97"/>
      <c r="I98" s="92"/>
      <c r="J98" s="100"/>
      <c r="K98" s="98"/>
      <c r="L98" s="167"/>
      <c r="M98" s="133"/>
      <c r="N98" s="133"/>
      <c r="O98" s="100"/>
      <c r="P98" s="92"/>
      <c r="Q98" s="92"/>
      <c r="R98" s="92"/>
      <c r="S98" s="91"/>
      <c r="T98" s="92"/>
      <c r="U98" s="92"/>
      <c r="V98" s="92"/>
      <c r="W98" s="92"/>
      <c r="X98" s="92"/>
      <c r="Y98" s="92"/>
      <c r="Z98" s="92"/>
      <c r="AA98" s="92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</row>
    <row r="99" spans="1:52" s="87" customFormat="1" ht="15" customHeight="1" x14ac:dyDescent="0.2">
      <c r="A99" s="160"/>
      <c r="B99" s="89" t="s">
        <v>370</v>
      </c>
      <c r="C99" s="89" t="s">
        <v>460</v>
      </c>
      <c r="D99" s="99" t="s">
        <v>413</v>
      </c>
      <c r="E99" s="99" t="s">
        <v>412</v>
      </c>
      <c r="F99" s="89" t="s">
        <v>376</v>
      </c>
      <c r="G99" s="97" t="s">
        <v>375</v>
      </c>
      <c r="H99" s="97" t="s">
        <v>376</v>
      </c>
      <c r="I99" s="161" t="s">
        <v>253</v>
      </c>
      <c r="J99" s="100">
        <v>3150</v>
      </c>
      <c r="K99" s="98">
        <v>100</v>
      </c>
      <c r="L99" s="167">
        <f>J99*K99/100</f>
        <v>3150</v>
      </c>
      <c r="M99" s="133"/>
      <c r="N99" s="133"/>
      <c r="O99" s="100"/>
      <c r="P99" s="92">
        <v>14</v>
      </c>
      <c r="Q99" s="92"/>
      <c r="R99" s="92">
        <v>1</v>
      </c>
      <c r="S99" s="91"/>
      <c r="T99" s="92">
        <v>14</v>
      </c>
      <c r="U99" s="92"/>
      <c r="V99" s="92">
        <v>1</v>
      </c>
      <c r="W99" s="92"/>
      <c r="X99" s="92">
        <v>1</v>
      </c>
      <c r="Y99" s="92"/>
      <c r="Z99" s="92">
        <v>14</v>
      </c>
      <c r="AA99" s="92"/>
      <c r="AB99" s="91">
        <v>1</v>
      </c>
      <c r="AC99" s="91"/>
      <c r="AD99" s="91">
        <v>1</v>
      </c>
      <c r="AE99" s="91"/>
      <c r="AF99" s="91">
        <v>1</v>
      </c>
      <c r="AG99" s="91"/>
      <c r="AH99" s="91">
        <v>1</v>
      </c>
      <c r="AI99" s="91"/>
      <c r="AJ99" s="91">
        <v>1</v>
      </c>
      <c r="AK99" s="91"/>
      <c r="AL99" s="92">
        <v>14</v>
      </c>
      <c r="AM99" s="92"/>
      <c r="AN99" s="92">
        <v>1</v>
      </c>
      <c r="AO99" s="92"/>
      <c r="AP99" s="92">
        <v>1</v>
      </c>
      <c r="AQ99" s="92"/>
      <c r="AR99" s="92">
        <v>1</v>
      </c>
      <c r="AS99" s="92"/>
      <c r="AT99" s="92">
        <v>14</v>
      </c>
      <c r="AU99" s="92"/>
      <c r="AV99" s="92"/>
      <c r="AW99" s="92"/>
      <c r="AX99" s="92">
        <v>14</v>
      </c>
      <c r="AY99" s="92"/>
    </row>
    <row r="100" spans="1:52" s="87" customFormat="1" ht="15" customHeight="1" x14ac:dyDescent="0.2">
      <c r="A100" s="162"/>
      <c r="B100" s="89" t="s">
        <v>370</v>
      </c>
      <c r="C100" s="89" t="s">
        <v>460</v>
      </c>
      <c r="D100" s="99" t="s">
        <v>50</v>
      </c>
      <c r="E100" s="99" t="s">
        <v>83</v>
      </c>
      <c r="F100" s="89" t="s">
        <v>459</v>
      </c>
      <c r="G100" s="97" t="s">
        <v>364</v>
      </c>
      <c r="H100" s="201" t="s">
        <v>382</v>
      </c>
      <c r="I100" s="92" t="s">
        <v>253</v>
      </c>
      <c r="J100" s="100"/>
      <c r="K100" s="98"/>
      <c r="L100" s="167">
        <f>J100*K100/100</f>
        <v>0</v>
      </c>
      <c r="M100" s="122"/>
      <c r="N100" s="122"/>
      <c r="O100" s="170"/>
      <c r="P100" s="92">
        <v>24</v>
      </c>
      <c r="Q100" s="92"/>
      <c r="R100" s="92">
        <v>1</v>
      </c>
      <c r="S100" s="91"/>
      <c r="T100" s="92">
        <v>24</v>
      </c>
      <c r="U100" s="92"/>
      <c r="V100" s="92">
        <v>1</v>
      </c>
      <c r="W100" s="92"/>
      <c r="X100" s="92">
        <v>1</v>
      </c>
      <c r="Y100" s="92"/>
      <c r="Z100" s="92">
        <v>24</v>
      </c>
      <c r="AA100" s="92"/>
      <c r="AB100" s="91">
        <v>2</v>
      </c>
      <c r="AC100" s="91"/>
      <c r="AD100" s="91">
        <v>2</v>
      </c>
      <c r="AE100" s="91"/>
      <c r="AF100" s="91">
        <v>2</v>
      </c>
      <c r="AG100" s="91"/>
      <c r="AH100" s="91">
        <v>2</v>
      </c>
      <c r="AI100" s="91"/>
      <c r="AJ100" s="91">
        <v>2</v>
      </c>
      <c r="AK100" s="91"/>
      <c r="AL100" s="92">
        <v>24</v>
      </c>
      <c r="AM100" s="92"/>
      <c r="AN100" s="92">
        <v>1</v>
      </c>
      <c r="AO100" s="92"/>
      <c r="AP100" s="92">
        <v>1</v>
      </c>
      <c r="AQ100" s="92"/>
      <c r="AR100" s="92">
        <v>1</v>
      </c>
      <c r="AS100" s="92"/>
      <c r="AT100" s="92"/>
      <c r="AU100" s="92"/>
      <c r="AV100" s="92"/>
      <c r="AW100" s="92"/>
      <c r="AX100" s="92"/>
      <c r="AY100" s="92"/>
    </row>
    <row r="101" spans="1:52" s="87" customFormat="1" ht="15" customHeight="1" x14ac:dyDescent="0.2">
      <c r="A101" s="162"/>
      <c r="B101" s="89" t="s">
        <v>370</v>
      </c>
      <c r="C101" s="89" t="s">
        <v>460</v>
      </c>
      <c r="D101" s="99" t="s">
        <v>51</v>
      </c>
      <c r="E101" s="99" t="s">
        <v>84</v>
      </c>
      <c r="F101" s="89" t="s">
        <v>381</v>
      </c>
      <c r="G101" s="97" t="s">
        <v>375</v>
      </c>
      <c r="H101" s="201" t="s">
        <v>382</v>
      </c>
      <c r="I101" s="92" t="s">
        <v>253</v>
      </c>
      <c r="J101" s="100"/>
      <c r="K101" s="98"/>
      <c r="L101" s="167">
        <f>J101*K101/100</f>
        <v>0</v>
      </c>
      <c r="M101" s="122"/>
      <c r="N101" s="122"/>
      <c r="O101" s="170"/>
      <c r="P101" s="92">
        <v>18</v>
      </c>
      <c r="Q101" s="92"/>
      <c r="R101" s="92">
        <v>1</v>
      </c>
      <c r="S101" s="91"/>
      <c r="T101" s="92">
        <v>18</v>
      </c>
      <c r="U101" s="92"/>
      <c r="V101" s="92">
        <v>1</v>
      </c>
      <c r="W101" s="92"/>
      <c r="X101" s="92">
        <v>1</v>
      </c>
      <c r="Y101" s="92"/>
      <c r="Z101" s="92">
        <v>18</v>
      </c>
      <c r="AA101" s="92"/>
      <c r="AB101" s="91">
        <v>1</v>
      </c>
      <c r="AC101" s="91"/>
      <c r="AD101" s="91">
        <v>1</v>
      </c>
      <c r="AE101" s="91"/>
      <c r="AF101" s="91">
        <v>1</v>
      </c>
      <c r="AG101" s="91"/>
      <c r="AH101" s="91">
        <v>1</v>
      </c>
      <c r="AI101" s="91"/>
      <c r="AJ101" s="91">
        <v>1</v>
      </c>
      <c r="AK101" s="91"/>
      <c r="AL101" s="92">
        <v>18</v>
      </c>
      <c r="AM101" s="92"/>
      <c r="AN101" s="92">
        <v>1</v>
      </c>
      <c r="AO101" s="92"/>
      <c r="AP101" s="92">
        <v>1</v>
      </c>
      <c r="AQ101" s="92"/>
      <c r="AR101" s="92">
        <v>1</v>
      </c>
      <c r="AS101" s="92"/>
      <c r="AT101" s="92"/>
      <c r="AU101" s="92"/>
      <c r="AV101" s="92"/>
      <c r="AW101" s="92"/>
      <c r="AX101" s="92"/>
      <c r="AY101" s="92"/>
    </row>
    <row r="102" spans="1:52" s="87" customFormat="1" ht="15" customHeight="1" x14ac:dyDescent="0.2">
      <c r="A102" s="94"/>
      <c r="B102" s="94" t="s">
        <v>370</v>
      </c>
      <c r="C102" s="94"/>
      <c r="D102" s="94"/>
      <c r="E102" s="94" t="s">
        <v>369</v>
      </c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5">
        <f>SUM(P99:P101)</f>
        <v>56</v>
      </c>
      <c r="Q102" s="95">
        <f t="shared" ref="Q102:AS102" si="33">SUM(Q99:Q101)</f>
        <v>0</v>
      </c>
      <c r="R102" s="95">
        <f t="shared" si="33"/>
        <v>3</v>
      </c>
      <c r="S102" s="95">
        <f t="shared" si="33"/>
        <v>0</v>
      </c>
      <c r="T102" s="95">
        <f t="shared" si="33"/>
        <v>56</v>
      </c>
      <c r="U102" s="95">
        <f t="shared" si="33"/>
        <v>0</v>
      </c>
      <c r="V102" s="95">
        <f t="shared" si="33"/>
        <v>3</v>
      </c>
      <c r="W102" s="95">
        <f t="shared" si="33"/>
        <v>0</v>
      </c>
      <c r="X102" s="95">
        <f t="shared" si="33"/>
        <v>3</v>
      </c>
      <c r="Y102" s="95">
        <f t="shared" si="33"/>
        <v>0</v>
      </c>
      <c r="Z102" s="95">
        <f t="shared" si="33"/>
        <v>56</v>
      </c>
      <c r="AA102" s="95">
        <f t="shared" si="33"/>
        <v>0</v>
      </c>
      <c r="AB102" s="95">
        <f t="shared" si="33"/>
        <v>4</v>
      </c>
      <c r="AC102" s="95">
        <f t="shared" si="33"/>
        <v>0</v>
      </c>
      <c r="AD102" s="95">
        <f t="shared" si="33"/>
        <v>4</v>
      </c>
      <c r="AE102" s="95">
        <f t="shared" si="33"/>
        <v>0</v>
      </c>
      <c r="AF102" s="95">
        <f t="shared" si="33"/>
        <v>4</v>
      </c>
      <c r="AG102" s="95">
        <f t="shared" si="33"/>
        <v>0</v>
      </c>
      <c r="AH102" s="95">
        <f>SUM(AH99:AH101)</f>
        <v>4</v>
      </c>
      <c r="AI102" s="95">
        <f t="shared" si="33"/>
        <v>0</v>
      </c>
      <c r="AJ102" s="95">
        <f t="shared" si="33"/>
        <v>4</v>
      </c>
      <c r="AK102" s="95">
        <f t="shared" si="33"/>
        <v>0</v>
      </c>
      <c r="AL102" s="95">
        <f t="shared" si="33"/>
        <v>56</v>
      </c>
      <c r="AM102" s="95">
        <f t="shared" si="33"/>
        <v>0</v>
      </c>
      <c r="AN102" s="95">
        <f t="shared" si="33"/>
        <v>3</v>
      </c>
      <c r="AO102" s="95">
        <f t="shared" si="33"/>
        <v>0</v>
      </c>
      <c r="AP102" s="95">
        <f t="shared" si="33"/>
        <v>3</v>
      </c>
      <c r="AQ102" s="95">
        <f t="shared" si="33"/>
        <v>0</v>
      </c>
      <c r="AR102" s="95">
        <f t="shared" si="33"/>
        <v>3</v>
      </c>
      <c r="AS102" s="95">
        <f t="shared" si="33"/>
        <v>0</v>
      </c>
      <c r="AT102" s="95">
        <f t="shared" ref="AT102:AY102" si="34">SUM(AT99:AT101)</f>
        <v>14</v>
      </c>
      <c r="AU102" s="95">
        <f t="shared" si="34"/>
        <v>0</v>
      </c>
      <c r="AV102" s="95">
        <f t="shared" si="34"/>
        <v>0</v>
      </c>
      <c r="AW102" s="95">
        <f t="shared" si="34"/>
        <v>0</v>
      </c>
      <c r="AX102" s="95">
        <f t="shared" si="34"/>
        <v>14</v>
      </c>
      <c r="AY102" s="95">
        <f t="shared" si="34"/>
        <v>0</v>
      </c>
    </row>
    <row r="103" spans="1:52" s="87" customFormat="1" ht="15" customHeight="1" x14ac:dyDescent="0.2">
      <c r="A103" s="160"/>
      <c r="B103" s="89"/>
      <c r="C103" s="90"/>
      <c r="D103" s="99"/>
      <c r="E103" s="99"/>
      <c r="F103" s="89"/>
      <c r="G103" s="97"/>
      <c r="H103" s="97"/>
      <c r="I103" s="92"/>
      <c r="J103" s="100"/>
      <c r="K103" s="98"/>
      <c r="L103" s="167"/>
      <c r="M103" s="133"/>
      <c r="N103" s="133"/>
      <c r="O103" s="100"/>
      <c r="P103" s="92"/>
      <c r="Q103" s="92"/>
      <c r="R103" s="92"/>
      <c r="S103" s="91"/>
      <c r="T103" s="92"/>
      <c r="U103" s="92"/>
      <c r="V103" s="92"/>
      <c r="W103" s="92"/>
      <c r="X103" s="92"/>
      <c r="Y103" s="92"/>
      <c r="Z103" s="92"/>
      <c r="AA103" s="92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</row>
    <row r="104" spans="1:52" s="87" customFormat="1" ht="15" customHeight="1" x14ac:dyDescent="0.2">
      <c r="A104" s="162"/>
      <c r="B104" s="89" t="s">
        <v>405</v>
      </c>
      <c r="C104" s="89" t="s">
        <v>460</v>
      </c>
      <c r="D104" s="99" t="s">
        <v>409</v>
      </c>
      <c r="E104" s="99" t="s">
        <v>408</v>
      </c>
      <c r="F104" s="97" t="s">
        <v>380</v>
      </c>
      <c r="G104" s="97" t="s">
        <v>375</v>
      </c>
      <c r="H104" s="97" t="s">
        <v>380</v>
      </c>
      <c r="I104" s="161" t="s">
        <v>253</v>
      </c>
      <c r="J104" s="100"/>
      <c r="K104" s="98"/>
      <c r="L104" s="167">
        <f>J104*K104/100</f>
        <v>0</v>
      </c>
      <c r="M104" s="122"/>
      <c r="N104" s="122"/>
      <c r="O104" s="170"/>
      <c r="P104" s="92">
        <v>14</v>
      </c>
      <c r="Q104" s="92"/>
      <c r="R104" s="92">
        <v>1</v>
      </c>
      <c r="S104" s="91"/>
      <c r="T104" s="92">
        <v>14</v>
      </c>
      <c r="U104" s="92"/>
      <c r="V104" s="92">
        <v>1</v>
      </c>
      <c r="W104" s="92"/>
      <c r="X104" s="92">
        <v>1</v>
      </c>
      <c r="Y104" s="92"/>
      <c r="Z104" s="92">
        <v>14</v>
      </c>
      <c r="AA104" s="92"/>
      <c r="AB104" s="91">
        <v>1</v>
      </c>
      <c r="AC104" s="91"/>
      <c r="AD104" s="91">
        <v>1</v>
      </c>
      <c r="AE104" s="91"/>
      <c r="AF104" s="91">
        <v>1</v>
      </c>
      <c r="AG104" s="91"/>
      <c r="AH104" s="91">
        <v>1</v>
      </c>
      <c r="AI104" s="91"/>
      <c r="AJ104" s="91">
        <v>1</v>
      </c>
      <c r="AK104" s="91"/>
      <c r="AL104" s="92">
        <v>14</v>
      </c>
      <c r="AM104" s="92"/>
      <c r="AN104" s="92">
        <v>1</v>
      </c>
      <c r="AO104" s="92"/>
      <c r="AP104" s="92">
        <v>1</v>
      </c>
      <c r="AQ104" s="92"/>
      <c r="AR104" s="92">
        <v>1</v>
      </c>
      <c r="AS104" s="92"/>
      <c r="AT104" s="92">
        <v>14</v>
      </c>
      <c r="AU104" s="92"/>
      <c r="AV104" s="92"/>
      <c r="AW104" s="92"/>
      <c r="AX104" s="92">
        <v>14</v>
      </c>
      <c r="AY104" s="92"/>
    </row>
    <row r="105" spans="1:52" s="87" customFormat="1" ht="15" customHeight="1" x14ac:dyDescent="0.2">
      <c r="A105" s="162"/>
      <c r="B105" s="89" t="s">
        <v>405</v>
      </c>
      <c r="C105" s="89" t="s">
        <v>460</v>
      </c>
      <c r="D105" s="99" t="s">
        <v>404</v>
      </c>
      <c r="E105" s="99" t="s">
        <v>403</v>
      </c>
      <c r="F105" s="97" t="s">
        <v>380</v>
      </c>
      <c r="G105" s="97" t="s">
        <v>375</v>
      </c>
      <c r="H105" s="97" t="s">
        <v>380</v>
      </c>
      <c r="I105" s="161" t="s">
        <v>253</v>
      </c>
      <c r="J105" s="100"/>
      <c r="K105" s="98"/>
      <c r="L105" s="167">
        <f>J105*K105/100</f>
        <v>0</v>
      </c>
      <c r="M105" s="122"/>
      <c r="N105" s="122"/>
      <c r="O105" s="170"/>
      <c r="P105" s="92">
        <v>14</v>
      </c>
      <c r="Q105" s="92"/>
      <c r="R105" s="92">
        <v>1</v>
      </c>
      <c r="S105" s="91"/>
      <c r="T105" s="92">
        <v>14</v>
      </c>
      <c r="U105" s="92"/>
      <c r="V105" s="92">
        <v>1</v>
      </c>
      <c r="W105" s="92"/>
      <c r="X105" s="92">
        <v>1</v>
      </c>
      <c r="Y105" s="92"/>
      <c r="Z105" s="92">
        <v>14</v>
      </c>
      <c r="AA105" s="92"/>
      <c r="AB105" s="91">
        <v>1</v>
      </c>
      <c r="AC105" s="91"/>
      <c r="AD105" s="91">
        <v>1</v>
      </c>
      <c r="AE105" s="91"/>
      <c r="AF105" s="91">
        <v>1</v>
      </c>
      <c r="AG105" s="91"/>
      <c r="AH105" s="91">
        <v>1</v>
      </c>
      <c r="AI105" s="91"/>
      <c r="AJ105" s="91">
        <v>1</v>
      </c>
      <c r="AK105" s="91"/>
      <c r="AL105" s="92">
        <v>14</v>
      </c>
      <c r="AM105" s="92"/>
      <c r="AN105" s="92">
        <v>1</v>
      </c>
      <c r="AO105" s="92"/>
      <c r="AP105" s="92">
        <v>1</v>
      </c>
      <c r="AQ105" s="92"/>
      <c r="AR105" s="92">
        <v>1</v>
      </c>
      <c r="AS105" s="92"/>
      <c r="AT105" s="92">
        <v>14</v>
      </c>
      <c r="AU105" s="92"/>
      <c r="AV105" s="92"/>
      <c r="AW105" s="92"/>
      <c r="AX105" s="92">
        <v>14</v>
      </c>
      <c r="AY105" s="92"/>
      <c r="AZ105" s="87" t="s">
        <v>542</v>
      </c>
    </row>
    <row r="106" spans="1:52" s="87" customFormat="1" ht="15" customHeight="1" x14ac:dyDescent="0.2">
      <c r="A106" s="162"/>
      <c r="B106" s="89" t="s">
        <v>405</v>
      </c>
      <c r="C106" s="89" t="s">
        <v>460</v>
      </c>
      <c r="D106" s="99" t="s">
        <v>407</v>
      </c>
      <c r="E106" s="99" t="s">
        <v>406</v>
      </c>
      <c r="F106" s="97" t="s">
        <v>380</v>
      </c>
      <c r="G106" s="97" t="s">
        <v>375</v>
      </c>
      <c r="H106" s="97" t="s">
        <v>380</v>
      </c>
      <c r="I106" s="161" t="s">
        <v>253</v>
      </c>
      <c r="J106" s="100"/>
      <c r="K106" s="98"/>
      <c r="L106" s="167">
        <f>J106*K106/100</f>
        <v>0</v>
      </c>
      <c r="M106" s="211" t="s">
        <v>319</v>
      </c>
      <c r="N106" s="122"/>
      <c r="O106" s="170"/>
      <c r="P106" s="92">
        <v>14</v>
      </c>
      <c r="Q106" s="92"/>
      <c r="R106" s="92">
        <v>1</v>
      </c>
      <c r="S106" s="91"/>
      <c r="T106" s="92">
        <v>14</v>
      </c>
      <c r="U106" s="92"/>
      <c r="V106" s="92">
        <v>1</v>
      </c>
      <c r="W106" s="92"/>
      <c r="X106" s="92">
        <v>1</v>
      </c>
      <c r="Y106" s="92"/>
      <c r="Z106" s="92">
        <v>14</v>
      </c>
      <c r="AA106" s="92"/>
      <c r="AB106" s="91">
        <v>1</v>
      </c>
      <c r="AC106" s="91"/>
      <c r="AD106" s="91">
        <v>1</v>
      </c>
      <c r="AE106" s="91"/>
      <c r="AF106" s="91">
        <v>1</v>
      </c>
      <c r="AG106" s="91"/>
      <c r="AH106" s="91">
        <v>1</v>
      </c>
      <c r="AI106" s="91"/>
      <c r="AJ106" s="91">
        <v>1</v>
      </c>
      <c r="AK106" s="91"/>
      <c r="AL106" s="92">
        <v>14</v>
      </c>
      <c r="AM106" s="92"/>
      <c r="AN106" s="92">
        <v>1</v>
      </c>
      <c r="AO106" s="92"/>
      <c r="AP106" s="92">
        <v>1</v>
      </c>
      <c r="AQ106" s="92"/>
      <c r="AR106" s="92">
        <v>1</v>
      </c>
      <c r="AS106" s="92"/>
      <c r="AT106" s="92">
        <v>14</v>
      </c>
      <c r="AU106" s="92"/>
      <c r="AV106" s="92"/>
      <c r="AW106" s="92"/>
      <c r="AX106" s="92">
        <v>14</v>
      </c>
      <c r="AY106" s="92"/>
    </row>
    <row r="107" spans="1:52" s="87" customFormat="1" ht="15" customHeight="1" x14ac:dyDescent="0.2">
      <c r="A107" s="94"/>
      <c r="B107" s="94" t="s">
        <v>405</v>
      </c>
      <c r="C107" s="94"/>
      <c r="D107" s="94"/>
      <c r="E107" s="94" t="s">
        <v>369</v>
      </c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5">
        <f t="shared" ref="P107:X107" si="35">SUM(P104:P106)</f>
        <v>42</v>
      </c>
      <c r="Q107" s="95">
        <f t="shared" si="35"/>
        <v>0</v>
      </c>
      <c r="R107" s="95">
        <f t="shared" si="35"/>
        <v>3</v>
      </c>
      <c r="S107" s="95">
        <f t="shared" si="35"/>
        <v>0</v>
      </c>
      <c r="T107" s="95">
        <f t="shared" si="35"/>
        <v>42</v>
      </c>
      <c r="U107" s="95">
        <f>SUM(U106)</f>
        <v>0</v>
      </c>
      <c r="V107" s="95">
        <f t="shared" si="35"/>
        <v>3</v>
      </c>
      <c r="W107" s="95">
        <f>SUM(W106)</f>
        <v>0</v>
      </c>
      <c r="X107" s="95">
        <f t="shared" si="35"/>
        <v>3</v>
      </c>
      <c r="Y107" s="95">
        <f>SUM(Y106)</f>
        <v>0</v>
      </c>
      <c r="Z107" s="95">
        <f>SUM(Z104:Z106)</f>
        <v>42</v>
      </c>
      <c r="AA107" s="95">
        <f t="shared" ref="AA107:AG107" si="36">SUM(AA106)</f>
        <v>0</v>
      </c>
      <c r="AB107" s="95">
        <f t="shared" ref="AB107" si="37">SUM(AB104:AB106)</f>
        <v>3</v>
      </c>
      <c r="AC107" s="95">
        <f t="shared" si="36"/>
        <v>0</v>
      </c>
      <c r="AD107" s="95">
        <f t="shared" ref="AD107" si="38">SUM(AD104:AD106)</f>
        <v>3</v>
      </c>
      <c r="AE107" s="95">
        <f t="shared" si="36"/>
        <v>0</v>
      </c>
      <c r="AF107" s="95">
        <f t="shared" ref="AF107" si="39">SUM(AF104:AF106)</f>
        <v>3</v>
      </c>
      <c r="AG107" s="95">
        <f t="shared" si="36"/>
        <v>0</v>
      </c>
      <c r="AH107" s="95">
        <f>SUM(AH104:AH106)</f>
        <v>3</v>
      </c>
      <c r="AI107" s="95">
        <f>SUM(AI106)</f>
        <v>0</v>
      </c>
      <c r="AJ107" s="95">
        <f>SUM(AJ104:AJ106)</f>
        <v>3</v>
      </c>
      <c r="AK107" s="95">
        <f>SUM(AK106)</f>
        <v>0</v>
      </c>
      <c r="AL107" s="95">
        <f>SUM(AL104:AL106)</f>
        <v>42</v>
      </c>
      <c r="AM107" s="95">
        <f t="shared" ref="AM107:AR107" si="40">SUM(AM104:AM106)</f>
        <v>0</v>
      </c>
      <c r="AN107" s="95">
        <f t="shared" si="40"/>
        <v>3</v>
      </c>
      <c r="AO107" s="95">
        <f t="shared" si="40"/>
        <v>0</v>
      </c>
      <c r="AP107" s="95">
        <f t="shared" si="40"/>
        <v>3</v>
      </c>
      <c r="AQ107" s="95">
        <f t="shared" si="40"/>
        <v>0</v>
      </c>
      <c r="AR107" s="95">
        <f t="shared" si="40"/>
        <v>3</v>
      </c>
      <c r="AS107" s="95">
        <f t="shared" ref="AS107" si="41">SUM(AS106)</f>
        <v>0</v>
      </c>
      <c r="AT107" s="95">
        <f t="shared" ref="AT107:AY107" si="42">SUM(AT104:AT106)</f>
        <v>42</v>
      </c>
      <c r="AU107" s="95">
        <f t="shared" si="42"/>
        <v>0</v>
      </c>
      <c r="AV107" s="95">
        <f t="shared" si="42"/>
        <v>0</v>
      </c>
      <c r="AW107" s="95">
        <f t="shared" si="42"/>
        <v>0</v>
      </c>
      <c r="AX107" s="95">
        <f t="shared" si="42"/>
        <v>42</v>
      </c>
      <c r="AY107" s="95">
        <f t="shared" si="42"/>
        <v>0</v>
      </c>
    </row>
    <row r="108" spans="1:52" ht="15" customHeight="1" x14ac:dyDescent="0.2">
      <c r="A108" s="206"/>
      <c r="B108" s="207"/>
      <c r="C108" s="90"/>
      <c r="E108" s="1"/>
      <c r="F108" s="89"/>
      <c r="G108" s="210"/>
      <c r="H108" s="210"/>
      <c r="I108" s="92"/>
      <c r="J108" s="100"/>
      <c r="K108" s="98"/>
      <c r="L108" s="167"/>
      <c r="M108" s="133"/>
      <c r="S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52" s="189" customFormat="1" ht="15.75" x14ac:dyDescent="0.2">
      <c r="A109" s="181"/>
      <c r="B109" s="182" t="s">
        <v>347</v>
      </c>
      <c r="C109" s="89" t="s">
        <v>460</v>
      </c>
      <c r="D109" s="183" t="s">
        <v>181</v>
      </c>
      <c r="E109" s="183" t="s">
        <v>182</v>
      </c>
      <c r="F109" s="182" t="s">
        <v>10</v>
      </c>
      <c r="G109" s="201" t="s">
        <v>153</v>
      </c>
      <c r="H109" s="201" t="s">
        <v>382</v>
      </c>
      <c r="I109" s="184" t="s">
        <v>253</v>
      </c>
      <c r="J109" s="185"/>
      <c r="K109" s="186"/>
      <c r="L109" s="167">
        <f>J109*K109/100</f>
        <v>0</v>
      </c>
      <c r="M109" s="187"/>
      <c r="N109" s="187"/>
      <c r="O109" s="185"/>
      <c r="P109" s="184">
        <v>6</v>
      </c>
      <c r="Q109" s="184"/>
      <c r="R109" s="92">
        <v>1</v>
      </c>
      <c r="S109" s="184"/>
      <c r="T109" s="184">
        <v>6</v>
      </c>
      <c r="U109" s="184"/>
      <c r="V109" s="92">
        <v>1</v>
      </c>
      <c r="W109" s="92"/>
      <c r="X109" s="92">
        <v>0</v>
      </c>
      <c r="Y109" s="184"/>
      <c r="Z109" s="184">
        <v>6</v>
      </c>
      <c r="AA109" s="184"/>
      <c r="AB109" s="91">
        <v>1</v>
      </c>
      <c r="AC109" s="91"/>
      <c r="AD109" s="91">
        <v>0</v>
      </c>
      <c r="AE109" s="91"/>
      <c r="AF109" s="91">
        <v>0</v>
      </c>
      <c r="AG109" s="184"/>
      <c r="AH109" s="91">
        <v>0</v>
      </c>
      <c r="AI109" s="184"/>
      <c r="AJ109" s="91">
        <v>0</v>
      </c>
      <c r="AK109" s="184"/>
      <c r="AL109" s="184">
        <v>0</v>
      </c>
      <c r="AM109" s="188"/>
      <c r="AN109" s="188"/>
      <c r="AO109" s="188"/>
      <c r="AP109" s="188"/>
      <c r="AQ109" s="188"/>
      <c r="AR109" s="184">
        <v>0</v>
      </c>
      <c r="AS109" s="188"/>
      <c r="AT109" s="188"/>
      <c r="AU109" s="188"/>
      <c r="AV109" s="188"/>
      <c r="AW109" s="188"/>
      <c r="AX109" s="188"/>
      <c r="AY109" s="188"/>
    </row>
    <row r="110" spans="1:52" s="189" customFormat="1" ht="15.75" x14ac:dyDescent="0.2">
      <c r="A110" s="181"/>
      <c r="B110" s="182" t="s">
        <v>347</v>
      </c>
      <c r="C110" s="89" t="s">
        <v>460</v>
      </c>
      <c r="D110" s="183" t="s">
        <v>187</v>
      </c>
      <c r="E110" s="183" t="s">
        <v>27</v>
      </c>
      <c r="F110" s="182" t="s">
        <v>129</v>
      </c>
      <c r="G110" s="97" t="s">
        <v>375</v>
      </c>
      <c r="H110" s="201" t="s">
        <v>382</v>
      </c>
      <c r="I110" s="184" t="s">
        <v>253</v>
      </c>
      <c r="J110" s="185"/>
      <c r="K110" s="186"/>
      <c r="L110" s="167">
        <f>J110*K110/100</f>
        <v>0</v>
      </c>
      <c r="M110" s="211" t="s">
        <v>438</v>
      </c>
      <c r="N110" s="187"/>
      <c r="O110" s="185"/>
      <c r="P110" s="190">
        <v>18</v>
      </c>
      <c r="Q110" s="190"/>
      <c r="R110" s="92">
        <v>1</v>
      </c>
      <c r="S110" s="191"/>
      <c r="T110" s="190">
        <v>18</v>
      </c>
      <c r="U110" s="190"/>
      <c r="V110" s="92">
        <v>1</v>
      </c>
      <c r="W110" s="92"/>
      <c r="X110" s="92">
        <v>1</v>
      </c>
      <c r="Y110" s="190"/>
      <c r="Z110" s="190">
        <v>18</v>
      </c>
      <c r="AA110" s="190"/>
      <c r="AB110" s="91">
        <v>1</v>
      </c>
      <c r="AC110" s="91"/>
      <c r="AD110" s="91">
        <v>1</v>
      </c>
      <c r="AE110" s="91"/>
      <c r="AF110" s="91">
        <v>1</v>
      </c>
      <c r="AG110" s="191"/>
      <c r="AH110" s="91">
        <v>1</v>
      </c>
      <c r="AI110" s="191"/>
      <c r="AJ110" s="91">
        <v>1</v>
      </c>
      <c r="AK110" s="191"/>
      <c r="AL110" s="190">
        <v>18</v>
      </c>
      <c r="AM110" s="190"/>
      <c r="AN110" s="92">
        <v>1</v>
      </c>
      <c r="AO110" s="92"/>
      <c r="AP110" s="92">
        <v>1</v>
      </c>
      <c r="AQ110" s="190"/>
      <c r="AR110" s="190">
        <v>1</v>
      </c>
      <c r="AS110" s="190"/>
      <c r="AT110" s="190"/>
      <c r="AU110" s="190"/>
      <c r="AV110" s="190"/>
      <c r="AW110" s="190"/>
      <c r="AX110" s="190"/>
      <c r="AY110" s="190"/>
    </row>
    <row r="111" spans="1:52" s="189" customFormat="1" ht="15.75" x14ac:dyDescent="0.2">
      <c r="A111" s="181"/>
      <c r="B111" s="182" t="s">
        <v>347</v>
      </c>
      <c r="C111" s="89" t="s">
        <v>460</v>
      </c>
      <c r="D111" s="183" t="s">
        <v>183</v>
      </c>
      <c r="E111" s="183" t="s">
        <v>184</v>
      </c>
      <c r="F111" s="182" t="s">
        <v>127</v>
      </c>
      <c r="G111" s="201" t="s">
        <v>364</v>
      </c>
      <c r="H111" s="201" t="s">
        <v>382</v>
      </c>
      <c r="I111" s="184" t="s">
        <v>253</v>
      </c>
      <c r="J111" s="185"/>
      <c r="K111" s="186"/>
      <c r="L111" s="167">
        <f>J111*K111/100</f>
        <v>0</v>
      </c>
      <c r="M111" s="187"/>
      <c r="N111" s="187"/>
      <c r="O111" s="185"/>
      <c r="P111" s="190">
        <v>24</v>
      </c>
      <c r="Q111" s="190"/>
      <c r="R111" s="92">
        <v>1</v>
      </c>
      <c r="S111" s="191"/>
      <c r="T111" s="190">
        <v>24</v>
      </c>
      <c r="U111" s="190"/>
      <c r="V111" s="92">
        <v>1</v>
      </c>
      <c r="W111" s="92"/>
      <c r="X111" s="92">
        <v>1</v>
      </c>
      <c r="Y111" s="190"/>
      <c r="Z111" s="190">
        <v>24</v>
      </c>
      <c r="AA111" s="190"/>
      <c r="AB111" s="91">
        <v>2</v>
      </c>
      <c r="AC111" s="91"/>
      <c r="AD111" s="91">
        <v>2</v>
      </c>
      <c r="AE111" s="91"/>
      <c r="AF111" s="91">
        <v>2</v>
      </c>
      <c r="AG111" s="191"/>
      <c r="AH111" s="91">
        <v>2</v>
      </c>
      <c r="AI111" s="191"/>
      <c r="AJ111" s="91">
        <v>2</v>
      </c>
      <c r="AK111" s="191"/>
      <c r="AL111" s="190">
        <v>24</v>
      </c>
      <c r="AM111" s="190"/>
      <c r="AN111" s="190">
        <v>1</v>
      </c>
      <c r="AO111" s="190"/>
      <c r="AP111" s="190">
        <v>1</v>
      </c>
      <c r="AQ111" s="190"/>
      <c r="AR111" s="190">
        <v>1</v>
      </c>
      <c r="AS111" s="190"/>
      <c r="AT111" s="190"/>
      <c r="AU111" s="190"/>
      <c r="AV111" s="190"/>
      <c r="AW111" s="190"/>
      <c r="AX111" s="190"/>
      <c r="AY111" s="190"/>
    </row>
    <row r="112" spans="1:52" s="189" customFormat="1" ht="15.75" x14ac:dyDescent="0.2">
      <c r="A112" s="181"/>
      <c r="B112" s="182" t="s">
        <v>347</v>
      </c>
      <c r="C112" s="89" t="s">
        <v>460</v>
      </c>
      <c r="D112" s="183" t="s">
        <v>185</v>
      </c>
      <c r="E112" s="183" t="s">
        <v>186</v>
      </c>
      <c r="F112" s="182" t="s">
        <v>381</v>
      </c>
      <c r="G112" s="97" t="s">
        <v>375</v>
      </c>
      <c r="H112" s="201" t="s">
        <v>382</v>
      </c>
      <c r="I112" s="184" t="s">
        <v>253</v>
      </c>
      <c r="J112" s="100">
        <v>12200</v>
      </c>
      <c r="K112" s="98">
        <v>100</v>
      </c>
      <c r="L112" s="167">
        <f>J112*K112/100</f>
        <v>12200</v>
      </c>
      <c r="M112" s="211" t="s">
        <v>438</v>
      </c>
      <c r="N112" s="187"/>
      <c r="O112" s="185"/>
      <c r="P112" s="190">
        <v>14</v>
      </c>
      <c r="Q112" s="190"/>
      <c r="R112" s="92">
        <v>1</v>
      </c>
      <c r="S112" s="191"/>
      <c r="T112" s="190">
        <v>14</v>
      </c>
      <c r="U112" s="190"/>
      <c r="V112" s="92">
        <v>1</v>
      </c>
      <c r="W112" s="92"/>
      <c r="X112" s="92">
        <v>1</v>
      </c>
      <c r="Y112" s="190"/>
      <c r="Z112" s="190">
        <v>14</v>
      </c>
      <c r="AA112" s="190"/>
      <c r="AB112" s="91">
        <v>1</v>
      </c>
      <c r="AC112" s="91"/>
      <c r="AD112" s="91">
        <v>1</v>
      </c>
      <c r="AE112" s="91"/>
      <c r="AF112" s="91">
        <v>1</v>
      </c>
      <c r="AG112" s="191"/>
      <c r="AH112" s="91">
        <v>1</v>
      </c>
      <c r="AI112" s="191"/>
      <c r="AJ112" s="91">
        <v>1</v>
      </c>
      <c r="AK112" s="191"/>
      <c r="AL112" s="190">
        <v>14</v>
      </c>
      <c r="AM112" s="190"/>
      <c r="AN112" s="92">
        <v>1</v>
      </c>
      <c r="AO112" s="92"/>
      <c r="AP112" s="92">
        <v>1</v>
      </c>
      <c r="AQ112" s="190"/>
      <c r="AR112" s="190">
        <v>1</v>
      </c>
      <c r="AS112" s="190"/>
      <c r="AT112" s="190"/>
      <c r="AU112" s="190"/>
      <c r="AV112" s="190"/>
      <c r="AW112" s="190"/>
      <c r="AX112" s="190"/>
      <c r="AY112" s="190"/>
    </row>
    <row r="113" spans="1:52" s="189" customFormat="1" ht="15" x14ac:dyDescent="0.2">
      <c r="A113" s="192"/>
      <c r="B113" s="192" t="s">
        <v>347</v>
      </c>
      <c r="C113" s="192"/>
      <c r="D113" s="192"/>
      <c r="E113" s="192" t="s">
        <v>369</v>
      </c>
      <c r="F113" s="192"/>
      <c r="G113" s="192"/>
      <c r="H113" s="192"/>
      <c r="I113" s="94"/>
      <c r="J113" s="94"/>
      <c r="K113" s="94"/>
      <c r="L113" s="94"/>
      <c r="M113" s="94"/>
      <c r="N113" s="94"/>
      <c r="O113" s="94"/>
      <c r="P113" s="198">
        <f>SUM(P109:P112)</f>
        <v>62</v>
      </c>
      <c r="Q113" s="198">
        <f t="shared" ref="Q113:AS113" si="43">SUM(Q109:Q112)</f>
        <v>0</v>
      </c>
      <c r="R113" s="198">
        <f t="shared" si="43"/>
        <v>4</v>
      </c>
      <c r="S113" s="198">
        <f t="shared" si="43"/>
        <v>0</v>
      </c>
      <c r="T113" s="198">
        <f>SUM(T109:T112)</f>
        <v>62</v>
      </c>
      <c r="U113" s="198">
        <f t="shared" si="43"/>
        <v>0</v>
      </c>
      <c r="V113" s="198">
        <f t="shared" si="43"/>
        <v>4</v>
      </c>
      <c r="W113" s="198">
        <f t="shared" si="43"/>
        <v>0</v>
      </c>
      <c r="X113" s="198">
        <f t="shared" si="43"/>
        <v>3</v>
      </c>
      <c r="Y113" s="198">
        <f t="shared" si="43"/>
        <v>0</v>
      </c>
      <c r="Z113" s="198">
        <f>SUM(Z109:Z112)</f>
        <v>62</v>
      </c>
      <c r="AA113" s="198">
        <f t="shared" si="43"/>
        <v>0</v>
      </c>
      <c r="AB113" s="198">
        <f t="shared" si="43"/>
        <v>5</v>
      </c>
      <c r="AC113" s="198">
        <f t="shared" si="43"/>
        <v>0</v>
      </c>
      <c r="AD113" s="198">
        <f t="shared" si="43"/>
        <v>4</v>
      </c>
      <c r="AE113" s="198">
        <f t="shared" si="43"/>
        <v>0</v>
      </c>
      <c r="AF113" s="198">
        <f t="shared" si="43"/>
        <v>4</v>
      </c>
      <c r="AG113" s="198">
        <f t="shared" si="43"/>
        <v>0</v>
      </c>
      <c r="AH113" s="198">
        <f>SUM(AH109:AH112)</f>
        <v>4</v>
      </c>
      <c r="AI113" s="198">
        <f t="shared" si="43"/>
        <v>0</v>
      </c>
      <c r="AJ113" s="198">
        <f t="shared" si="43"/>
        <v>4</v>
      </c>
      <c r="AK113" s="198">
        <f t="shared" si="43"/>
        <v>0</v>
      </c>
      <c r="AL113" s="198">
        <f>SUM(AL109:AL112)</f>
        <v>56</v>
      </c>
      <c r="AM113" s="198">
        <f t="shared" si="43"/>
        <v>0</v>
      </c>
      <c r="AN113" s="198">
        <f t="shared" si="43"/>
        <v>3</v>
      </c>
      <c r="AO113" s="198">
        <f t="shared" si="43"/>
        <v>0</v>
      </c>
      <c r="AP113" s="198">
        <f t="shared" si="43"/>
        <v>3</v>
      </c>
      <c r="AQ113" s="198">
        <f t="shared" si="43"/>
        <v>0</v>
      </c>
      <c r="AR113" s="198">
        <f t="shared" si="43"/>
        <v>3</v>
      </c>
      <c r="AS113" s="198">
        <f t="shared" si="43"/>
        <v>0</v>
      </c>
      <c r="AT113" s="198">
        <f t="shared" ref="AT113:AY113" si="44">SUM(AT109:AT112)</f>
        <v>0</v>
      </c>
      <c r="AU113" s="198">
        <f t="shared" si="44"/>
        <v>0</v>
      </c>
      <c r="AV113" s="198">
        <f t="shared" si="44"/>
        <v>0</v>
      </c>
      <c r="AW113" s="198">
        <f t="shared" si="44"/>
        <v>0</v>
      </c>
      <c r="AX113" s="198">
        <f t="shared" si="44"/>
        <v>0</v>
      </c>
      <c r="AY113" s="198">
        <f t="shared" si="44"/>
        <v>0</v>
      </c>
    </row>
    <row r="114" spans="1:52" s="189" customFormat="1" ht="15" customHeight="1" x14ac:dyDescent="0.2">
      <c r="A114" s="199"/>
      <c r="B114" s="182"/>
      <c r="C114" s="200"/>
      <c r="D114" s="183"/>
      <c r="E114" s="183"/>
      <c r="F114" s="182"/>
      <c r="G114" s="201"/>
      <c r="H114" s="201"/>
      <c r="I114" s="190"/>
      <c r="J114" s="194"/>
      <c r="K114" s="195"/>
      <c r="L114" s="196"/>
      <c r="M114" s="197"/>
      <c r="N114" s="197"/>
      <c r="O114" s="194"/>
      <c r="P114" s="190"/>
      <c r="Q114" s="190"/>
      <c r="R114" s="190"/>
      <c r="S114" s="191"/>
      <c r="T114" s="190"/>
      <c r="U114" s="190"/>
      <c r="V114" s="190"/>
      <c r="W114" s="190"/>
      <c r="X114" s="190"/>
      <c r="Y114" s="190"/>
      <c r="Z114" s="190"/>
      <c r="AA114" s="190"/>
      <c r="AB114" s="191"/>
      <c r="AC114" s="191"/>
      <c r="AD114" s="191"/>
      <c r="AE114" s="191"/>
      <c r="AF114" s="191"/>
      <c r="AG114" s="191"/>
      <c r="AH114" s="191"/>
      <c r="AI114" s="191"/>
      <c r="AJ114" s="191"/>
      <c r="AK114" s="191"/>
      <c r="AL114" s="190"/>
      <c r="AM114" s="190"/>
      <c r="AN114" s="190"/>
      <c r="AO114" s="190"/>
      <c r="AP114" s="190"/>
      <c r="AQ114" s="190"/>
      <c r="AR114" s="190"/>
      <c r="AS114" s="190"/>
      <c r="AT114" s="190"/>
      <c r="AU114" s="190"/>
      <c r="AV114" s="190"/>
      <c r="AW114" s="190"/>
      <c r="AX114" s="190"/>
      <c r="AY114" s="190"/>
    </row>
    <row r="115" spans="1:52" s="189" customFormat="1" ht="14.25" x14ac:dyDescent="0.2">
      <c r="A115" s="199"/>
      <c r="B115" s="201" t="s">
        <v>355</v>
      </c>
      <c r="C115" s="89" t="s">
        <v>460</v>
      </c>
      <c r="D115" s="183" t="s">
        <v>317</v>
      </c>
      <c r="E115" s="183" t="s">
        <v>318</v>
      </c>
      <c r="F115" s="201" t="s">
        <v>129</v>
      </c>
      <c r="G115" s="201" t="s">
        <v>375</v>
      </c>
      <c r="H115" s="201" t="s">
        <v>382</v>
      </c>
      <c r="I115" s="161" t="s">
        <v>253</v>
      </c>
      <c r="J115" s="100"/>
      <c r="K115" s="98"/>
      <c r="L115" s="167">
        <f>J115*K115/100</f>
        <v>0</v>
      </c>
      <c r="M115" s="197"/>
      <c r="N115" s="197"/>
      <c r="O115" s="194"/>
      <c r="P115" s="190">
        <v>18</v>
      </c>
      <c r="Q115" s="190"/>
      <c r="R115" s="190">
        <v>1</v>
      </c>
      <c r="S115" s="191"/>
      <c r="T115" s="190">
        <v>18</v>
      </c>
      <c r="U115" s="190"/>
      <c r="V115" s="92">
        <v>1</v>
      </c>
      <c r="W115" s="92"/>
      <c r="X115" s="92">
        <v>1</v>
      </c>
      <c r="Y115" s="190"/>
      <c r="Z115" s="190">
        <v>18</v>
      </c>
      <c r="AA115" s="190"/>
      <c r="AB115" s="91">
        <v>1</v>
      </c>
      <c r="AC115" s="91"/>
      <c r="AD115" s="91">
        <v>1</v>
      </c>
      <c r="AE115" s="91"/>
      <c r="AF115" s="91">
        <v>1</v>
      </c>
      <c r="AG115" s="191"/>
      <c r="AH115" s="91">
        <v>1</v>
      </c>
      <c r="AI115" s="191"/>
      <c r="AJ115" s="91">
        <v>1</v>
      </c>
      <c r="AK115" s="191"/>
      <c r="AL115" s="190">
        <v>18</v>
      </c>
      <c r="AM115" s="190"/>
      <c r="AN115" s="92">
        <v>1</v>
      </c>
      <c r="AO115" s="92"/>
      <c r="AP115" s="92">
        <v>1</v>
      </c>
      <c r="AQ115" s="190"/>
      <c r="AR115" s="190">
        <v>1</v>
      </c>
      <c r="AS115" s="190"/>
      <c r="AT115" s="190"/>
      <c r="AU115" s="190"/>
      <c r="AV115" s="190"/>
      <c r="AW115" s="190"/>
      <c r="AX115" s="190"/>
      <c r="AY115" s="190"/>
    </row>
    <row r="116" spans="1:52" s="189" customFormat="1" ht="15" x14ac:dyDescent="0.2">
      <c r="A116" s="192"/>
      <c r="B116" s="192" t="s">
        <v>355</v>
      </c>
      <c r="C116" s="192"/>
      <c r="D116" s="192"/>
      <c r="E116" s="192" t="s">
        <v>369</v>
      </c>
      <c r="F116" s="192"/>
      <c r="G116" s="192"/>
      <c r="H116" s="192"/>
      <c r="I116" s="94"/>
      <c r="J116" s="94"/>
      <c r="K116" s="94"/>
      <c r="L116" s="94"/>
      <c r="M116" s="94"/>
      <c r="N116" s="94"/>
      <c r="O116" s="94"/>
      <c r="P116" s="198">
        <f t="shared" ref="P116:AK116" si="45">SUM(P115:P115)</f>
        <v>18</v>
      </c>
      <c r="Q116" s="198">
        <f t="shared" si="45"/>
        <v>0</v>
      </c>
      <c r="R116" s="198">
        <f t="shared" si="45"/>
        <v>1</v>
      </c>
      <c r="S116" s="198">
        <f t="shared" si="45"/>
        <v>0</v>
      </c>
      <c r="T116" s="198">
        <f>SUM(T115:T115)</f>
        <v>18</v>
      </c>
      <c r="U116" s="198">
        <f t="shared" si="45"/>
        <v>0</v>
      </c>
      <c r="V116" s="198">
        <f t="shared" si="45"/>
        <v>1</v>
      </c>
      <c r="W116" s="198">
        <f t="shared" si="45"/>
        <v>0</v>
      </c>
      <c r="X116" s="198">
        <f t="shared" si="45"/>
        <v>1</v>
      </c>
      <c r="Y116" s="198">
        <f t="shared" si="45"/>
        <v>0</v>
      </c>
      <c r="Z116" s="198">
        <f>SUM(Z115:Z115)</f>
        <v>18</v>
      </c>
      <c r="AA116" s="198">
        <f t="shared" si="45"/>
        <v>0</v>
      </c>
      <c r="AB116" s="198">
        <f t="shared" si="45"/>
        <v>1</v>
      </c>
      <c r="AC116" s="198">
        <f t="shared" si="45"/>
        <v>0</v>
      </c>
      <c r="AD116" s="198">
        <f t="shared" si="45"/>
        <v>1</v>
      </c>
      <c r="AE116" s="198">
        <f t="shared" si="45"/>
        <v>0</v>
      </c>
      <c r="AF116" s="198">
        <f t="shared" si="45"/>
        <v>1</v>
      </c>
      <c r="AG116" s="198">
        <f t="shared" si="45"/>
        <v>0</v>
      </c>
      <c r="AH116" s="198">
        <f>SUM(AH115:AH115)</f>
        <v>1</v>
      </c>
      <c r="AI116" s="198">
        <f t="shared" si="45"/>
        <v>0</v>
      </c>
      <c r="AJ116" s="198">
        <f t="shared" si="45"/>
        <v>1</v>
      </c>
      <c r="AK116" s="198">
        <f t="shared" si="45"/>
        <v>0</v>
      </c>
      <c r="AL116" s="198">
        <f>SUM(AL115:AL115)</f>
        <v>18</v>
      </c>
      <c r="AM116" s="198">
        <f t="shared" ref="AM116:AS116" si="46">SUM(AM115:AM115)</f>
        <v>0</v>
      </c>
      <c r="AN116" s="198">
        <f t="shared" si="46"/>
        <v>1</v>
      </c>
      <c r="AO116" s="198">
        <f t="shared" si="46"/>
        <v>0</v>
      </c>
      <c r="AP116" s="198">
        <f t="shared" si="46"/>
        <v>1</v>
      </c>
      <c r="AQ116" s="198">
        <f t="shared" si="46"/>
        <v>0</v>
      </c>
      <c r="AR116" s="198">
        <f t="shared" si="46"/>
        <v>1</v>
      </c>
      <c r="AS116" s="198">
        <f t="shared" si="46"/>
        <v>0</v>
      </c>
      <c r="AT116" s="198">
        <f t="shared" ref="AT116:AY116" si="47">SUM(AT115:AT115)</f>
        <v>0</v>
      </c>
      <c r="AU116" s="198">
        <f t="shared" si="47"/>
        <v>0</v>
      </c>
      <c r="AV116" s="198">
        <f t="shared" si="47"/>
        <v>0</v>
      </c>
      <c r="AW116" s="198">
        <f t="shared" si="47"/>
        <v>0</v>
      </c>
      <c r="AX116" s="198">
        <f t="shared" si="47"/>
        <v>0</v>
      </c>
      <c r="AY116" s="198">
        <f t="shared" si="47"/>
        <v>0</v>
      </c>
    </row>
    <row r="117" spans="1:52" s="189" customFormat="1" ht="15" customHeight="1" x14ac:dyDescent="0.2">
      <c r="A117" s="199"/>
      <c r="B117" s="182"/>
      <c r="C117" s="200"/>
      <c r="D117" s="183"/>
      <c r="E117" s="183"/>
      <c r="F117" s="182"/>
      <c r="G117" s="201"/>
      <c r="H117" s="201"/>
      <c r="I117" s="190"/>
      <c r="J117" s="194"/>
      <c r="K117" s="195"/>
      <c r="L117" s="196"/>
      <c r="M117" s="197"/>
      <c r="N117" s="197"/>
      <c r="O117" s="194"/>
      <c r="P117" s="190"/>
      <c r="Q117" s="190"/>
      <c r="R117" s="190"/>
      <c r="S117" s="191"/>
      <c r="T117" s="190"/>
      <c r="U117" s="190"/>
      <c r="V117" s="190"/>
      <c r="W117" s="190"/>
      <c r="X117" s="190"/>
      <c r="Y117" s="190"/>
      <c r="Z117" s="190"/>
      <c r="AA117" s="190"/>
      <c r="AB117" s="191"/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0"/>
      <c r="AM117" s="190"/>
      <c r="AN117" s="190"/>
      <c r="AO117" s="190"/>
      <c r="AP117" s="190"/>
      <c r="AQ117" s="190"/>
      <c r="AR117" s="190"/>
      <c r="AS117" s="190"/>
      <c r="AT117" s="190"/>
      <c r="AU117" s="190"/>
      <c r="AV117" s="190"/>
      <c r="AW117" s="190"/>
      <c r="AX117" s="190"/>
      <c r="AY117" s="190"/>
    </row>
    <row r="118" spans="1:52" s="189" customFormat="1" ht="15.75" x14ac:dyDescent="0.2">
      <c r="A118" s="202"/>
      <c r="B118" s="201" t="s">
        <v>333</v>
      </c>
      <c r="C118" s="89" t="s">
        <v>460</v>
      </c>
      <c r="D118" s="183" t="s">
        <v>39</v>
      </c>
      <c r="E118" s="183" t="s">
        <v>40</v>
      </c>
      <c r="F118" s="203" t="s">
        <v>379</v>
      </c>
      <c r="G118" s="201" t="s">
        <v>375</v>
      </c>
      <c r="H118" s="201" t="s">
        <v>382</v>
      </c>
      <c r="I118" s="190" t="s">
        <v>253</v>
      </c>
      <c r="J118" s="194"/>
      <c r="K118" s="195"/>
      <c r="L118" s="204">
        <f>J118*K118/100</f>
        <v>0</v>
      </c>
      <c r="M118" s="211" t="s">
        <v>438</v>
      </c>
      <c r="N118" s="205"/>
      <c r="O118" s="194"/>
      <c r="P118" s="190">
        <v>14</v>
      </c>
      <c r="Q118" s="190"/>
      <c r="R118" s="190">
        <v>1</v>
      </c>
      <c r="S118" s="191"/>
      <c r="T118" s="190">
        <v>14</v>
      </c>
      <c r="U118" s="190"/>
      <c r="V118" s="92">
        <v>1</v>
      </c>
      <c r="W118" s="92"/>
      <c r="X118" s="92">
        <v>1</v>
      </c>
      <c r="Y118" s="190"/>
      <c r="Z118" s="190">
        <v>14</v>
      </c>
      <c r="AA118" s="190"/>
      <c r="AB118" s="91">
        <v>1</v>
      </c>
      <c r="AC118" s="91"/>
      <c r="AD118" s="91">
        <v>1</v>
      </c>
      <c r="AE118" s="91"/>
      <c r="AF118" s="91">
        <v>1</v>
      </c>
      <c r="AG118" s="191"/>
      <c r="AH118" s="91">
        <v>1</v>
      </c>
      <c r="AI118" s="191"/>
      <c r="AJ118" s="91">
        <v>1</v>
      </c>
      <c r="AK118" s="191"/>
      <c r="AL118" s="190">
        <v>14</v>
      </c>
      <c r="AM118" s="190"/>
      <c r="AN118" s="92">
        <v>1</v>
      </c>
      <c r="AO118" s="92"/>
      <c r="AP118" s="92">
        <v>1</v>
      </c>
      <c r="AQ118" s="190"/>
      <c r="AR118" s="190">
        <v>1</v>
      </c>
      <c r="AS118" s="190"/>
      <c r="AT118" s="190">
        <v>14</v>
      </c>
      <c r="AU118" s="190"/>
      <c r="AV118" s="190"/>
      <c r="AW118" s="190"/>
      <c r="AX118" s="190">
        <v>14</v>
      </c>
      <c r="AY118" s="190"/>
    </row>
    <row r="119" spans="1:52" s="189" customFormat="1" ht="15" x14ac:dyDescent="0.2">
      <c r="A119" s="192"/>
      <c r="B119" s="192" t="s">
        <v>333</v>
      </c>
      <c r="C119" s="192"/>
      <c r="D119" s="192"/>
      <c r="E119" s="192" t="s">
        <v>369</v>
      </c>
      <c r="F119" s="192"/>
      <c r="G119" s="192"/>
      <c r="H119" s="192"/>
      <c r="I119" s="94"/>
      <c r="J119" s="94"/>
      <c r="K119" s="94"/>
      <c r="L119" s="94"/>
      <c r="M119" s="94"/>
      <c r="N119" s="94"/>
      <c r="O119" s="94"/>
      <c r="P119" s="198">
        <f t="shared" ref="P119:AK119" si="48">SUM(P118:P118)</f>
        <v>14</v>
      </c>
      <c r="Q119" s="198">
        <f t="shared" si="48"/>
        <v>0</v>
      </c>
      <c r="R119" s="198">
        <f t="shared" si="48"/>
        <v>1</v>
      </c>
      <c r="S119" s="198">
        <f t="shared" si="48"/>
        <v>0</v>
      </c>
      <c r="T119" s="198">
        <f>SUM(T118:T118)</f>
        <v>14</v>
      </c>
      <c r="U119" s="198">
        <f t="shared" si="48"/>
        <v>0</v>
      </c>
      <c r="V119" s="198">
        <f t="shared" si="48"/>
        <v>1</v>
      </c>
      <c r="W119" s="198">
        <f t="shared" si="48"/>
        <v>0</v>
      </c>
      <c r="X119" s="198">
        <f t="shared" si="48"/>
        <v>1</v>
      </c>
      <c r="Y119" s="198">
        <f t="shared" si="48"/>
        <v>0</v>
      </c>
      <c r="Z119" s="198">
        <f>SUM(Z118:Z118)</f>
        <v>14</v>
      </c>
      <c r="AA119" s="198">
        <f t="shared" si="48"/>
        <v>0</v>
      </c>
      <c r="AB119" s="198">
        <f t="shared" si="48"/>
        <v>1</v>
      </c>
      <c r="AC119" s="198">
        <f t="shared" si="48"/>
        <v>0</v>
      </c>
      <c r="AD119" s="198">
        <f t="shared" si="48"/>
        <v>1</v>
      </c>
      <c r="AE119" s="198">
        <f t="shared" si="48"/>
        <v>0</v>
      </c>
      <c r="AF119" s="198">
        <f t="shared" si="48"/>
        <v>1</v>
      </c>
      <c r="AG119" s="198">
        <f t="shared" si="48"/>
        <v>0</v>
      </c>
      <c r="AH119" s="198">
        <f>SUM(AH118:AH118)</f>
        <v>1</v>
      </c>
      <c r="AI119" s="198">
        <f t="shared" si="48"/>
        <v>0</v>
      </c>
      <c r="AJ119" s="198">
        <f t="shared" si="48"/>
        <v>1</v>
      </c>
      <c r="AK119" s="198">
        <f t="shared" si="48"/>
        <v>0</v>
      </c>
      <c r="AL119" s="198">
        <f>SUM(AL118:AL118)</f>
        <v>14</v>
      </c>
      <c r="AM119" s="198">
        <f t="shared" ref="AM119:AS119" si="49">SUM(AM118:AM118)</f>
        <v>0</v>
      </c>
      <c r="AN119" s="198">
        <f t="shared" si="49"/>
        <v>1</v>
      </c>
      <c r="AO119" s="198">
        <f t="shared" si="49"/>
        <v>0</v>
      </c>
      <c r="AP119" s="198">
        <f t="shared" si="49"/>
        <v>1</v>
      </c>
      <c r="AQ119" s="198">
        <f t="shared" si="49"/>
        <v>0</v>
      </c>
      <c r="AR119" s="198">
        <f t="shared" si="49"/>
        <v>1</v>
      </c>
      <c r="AS119" s="198">
        <f t="shared" si="49"/>
        <v>0</v>
      </c>
      <c r="AT119" s="198">
        <f t="shared" ref="AT119:AY119" si="50">SUM(AT118:AT118)</f>
        <v>14</v>
      </c>
      <c r="AU119" s="198">
        <f t="shared" si="50"/>
        <v>0</v>
      </c>
      <c r="AV119" s="198">
        <f t="shared" si="50"/>
        <v>0</v>
      </c>
      <c r="AW119" s="198">
        <f t="shared" si="50"/>
        <v>0</v>
      </c>
      <c r="AX119" s="198">
        <f t="shared" si="50"/>
        <v>14</v>
      </c>
      <c r="AY119" s="198">
        <f t="shared" si="50"/>
        <v>0</v>
      </c>
    </row>
    <row r="120" spans="1:52" s="189" customFormat="1" ht="14.25" x14ac:dyDescent="0.2">
      <c r="A120" s="202"/>
      <c r="B120" s="201"/>
      <c r="C120" s="195"/>
      <c r="D120" s="183"/>
      <c r="E120" s="183"/>
      <c r="F120" s="203"/>
      <c r="G120" s="201"/>
      <c r="H120" s="201"/>
      <c r="I120" s="190"/>
      <c r="J120" s="194"/>
      <c r="K120" s="195"/>
      <c r="L120" s="204"/>
      <c r="M120" s="205"/>
      <c r="N120" s="205"/>
      <c r="O120" s="194"/>
      <c r="P120" s="190"/>
      <c r="Q120" s="190"/>
      <c r="R120" s="190"/>
      <c r="S120" s="191"/>
      <c r="T120" s="190"/>
      <c r="U120" s="190"/>
      <c r="V120" s="190"/>
      <c r="W120" s="190"/>
      <c r="X120" s="190"/>
      <c r="Y120" s="190"/>
      <c r="Z120" s="190"/>
      <c r="AA120" s="190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0"/>
      <c r="AM120" s="190"/>
      <c r="AN120" s="190"/>
      <c r="AO120" s="190"/>
      <c r="AP120" s="190"/>
      <c r="AQ120" s="190"/>
      <c r="AR120" s="190"/>
      <c r="AS120" s="190"/>
      <c r="AT120" s="190"/>
      <c r="AU120" s="190"/>
      <c r="AV120" s="190"/>
      <c r="AW120" s="190"/>
      <c r="AX120" s="190"/>
      <c r="AY120" s="190"/>
    </row>
    <row r="121" spans="1:52" s="189" customFormat="1" ht="14.25" x14ac:dyDescent="0.2">
      <c r="A121" s="160"/>
      <c r="B121" s="97" t="s">
        <v>360</v>
      </c>
      <c r="C121" s="89" t="s">
        <v>460</v>
      </c>
      <c r="D121" s="99" t="s">
        <v>59</v>
      </c>
      <c r="E121" s="99" t="s">
        <v>89</v>
      </c>
      <c r="F121" s="97" t="s">
        <v>126</v>
      </c>
      <c r="G121" s="97" t="s">
        <v>153</v>
      </c>
      <c r="H121" s="201" t="s">
        <v>382</v>
      </c>
      <c r="I121" s="161" t="s">
        <v>472</v>
      </c>
      <c r="J121" s="100"/>
      <c r="K121" s="98"/>
      <c r="L121" s="167">
        <f>J121*K121/100</f>
        <v>0</v>
      </c>
      <c r="M121" s="205"/>
      <c r="N121" s="205"/>
      <c r="O121" s="194"/>
      <c r="P121" s="190">
        <v>6</v>
      </c>
      <c r="Q121" s="190"/>
      <c r="R121" s="190">
        <v>1</v>
      </c>
      <c r="S121" s="191"/>
      <c r="T121" s="190">
        <v>6</v>
      </c>
      <c r="U121" s="190"/>
      <c r="V121" s="92">
        <v>0</v>
      </c>
      <c r="W121" s="92"/>
      <c r="X121" s="92">
        <v>1</v>
      </c>
      <c r="Y121" s="190"/>
      <c r="Z121" s="190">
        <v>6</v>
      </c>
      <c r="AA121" s="190"/>
      <c r="AB121" s="91">
        <v>0</v>
      </c>
      <c r="AC121" s="91"/>
      <c r="AD121" s="91">
        <v>1</v>
      </c>
      <c r="AE121" s="91"/>
      <c r="AF121" s="91">
        <v>1</v>
      </c>
      <c r="AG121" s="191"/>
      <c r="AH121" s="191">
        <v>1</v>
      </c>
      <c r="AI121" s="191"/>
      <c r="AJ121" s="191">
        <v>1</v>
      </c>
      <c r="AK121" s="191"/>
      <c r="AL121" s="190">
        <v>0</v>
      </c>
      <c r="AM121" s="190"/>
      <c r="AN121" s="190"/>
      <c r="AO121" s="190"/>
      <c r="AP121" s="190"/>
      <c r="AQ121" s="190"/>
      <c r="AR121" s="190">
        <v>0</v>
      </c>
      <c r="AS121" s="190"/>
      <c r="AT121" s="190"/>
      <c r="AU121" s="190"/>
      <c r="AV121" s="190"/>
      <c r="AW121" s="190"/>
      <c r="AX121" s="190"/>
      <c r="AY121" s="190"/>
      <c r="AZ121" s="189" t="s">
        <v>473</v>
      </c>
    </row>
    <row r="122" spans="1:52" s="189" customFormat="1" ht="15.75" x14ac:dyDescent="0.2">
      <c r="A122" s="160"/>
      <c r="B122" s="97" t="s">
        <v>360</v>
      </c>
      <c r="C122" s="89" t="s">
        <v>460</v>
      </c>
      <c r="D122" s="99" t="s">
        <v>60</v>
      </c>
      <c r="E122" s="99" t="s">
        <v>61</v>
      </c>
      <c r="F122" s="97" t="s">
        <v>426</v>
      </c>
      <c r="G122" s="201" t="s">
        <v>375</v>
      </c>
      <c r="H122" s="201" t="s">
        <v>382</v>
      </c>
      <c r="I122" s="161" t="s">
        <v>253</v>
      </c>
      <c r="J122" s="100"/>
      <c r="K122" s="98"/>
      <c r="L122" s="167">
        <f>J122*K122/100</f>
        <v>0</v>
      </c>
      <c r="M122" s="211" t="s">
        <v>438</v>
      </c>
      <c r="N122" s="205"/>
      <c r="O122" s="194"/>
      <c r="P122" s="190">
        <v>14</v>
      </c>
      <c r="Q122" s="190"/>
      <c r="R122" s="190">
        <v>1</v>
      </c>
      <c r="S122" s="191"/>
      <c r="T122" s="190">
        <v>14</v>
      </c>
      <c r="U122" s="190"/>
      <c r="V122" s="92">
        <v>1</v>
      </c>
      <c r="W122" s="92"/>
      <c r="X122" s="92">
        <v>1</v>
      </c>
      <c r="Y122" s="190"/>
      <c r="Z122" s="190">
        <v>14</v>
      </c>
      <c r="AA122" s="190"/>
      <c r="AB122" s="91">
        <v>1</v>
      </c>
      <c r="AC122" s="91"/>
      <c r="AD122" s="91">
        <v>1</v>
      </c>
      <c r="AE122" s="91"/>
      <c r="AF122" s="91">
        <v>1</v>
      </c>
      <c r="AG122" s="191"/>
      <c r="AH122" s="91">
        <v>1</v>
      </c>
      <c r="AI122" s="191"/>
      <c r="AJ122" s="91">
        <v>1</v>
      </c>
      <c r="AK122" s="191"/>
      <c r="AL122" s="190">
        <v>14</v>
      </c>
      <c r="AM122" s="190"/>
      <c r="AN122" s="190">
        <v>1</v>
      </c>
      <c r="AO122" s="190"/>
      <c r="AP122" s="190">
        <v>1</v>
      </c>
      <c r="AQ122" s="190"/>
      <c r="AR122" s="190">
        <v>1</v>
      </c>
      <c r="AS122" s="190"/>
      <c r="AT122" s="190"/>
      <c r="AU122" s="190"/>
      <c r="AV122" s="190"/>
      <c r="AW122" s="190"/>
      <c r="AX122" s="190"/>
      <c r="AY122" s="190"/>
    </row>
    <row r="123" spans="1:52" s="189" customFormat="1" ht="15" x14ac:dyDescent="0.2">
      <c r="A123" s="94"/>
      <c r="B123" s="94" t="s">
        <v>360</v>
      </c>
      <c r="C123" s="94"/>
      <c r="D123" s="94"/>
      <c r="E123" s="94" t="s">
        <v>369</v>
      </c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5">
        <f>SUM(P121:P122)</f>
        <v>20</v>
      </c>
      <c r="Q123" s="95">
        <f t="shared" ref="Q123:AS123" si="51">SUM(Q121:Q122)</f>
        <v>0</v>
      </c>
      <c r="R123" s="95">
        <f t="shared" si="51"/>
        <v>2</v>
      </c>
      <c r="S123" s="95">
        <f t="shared" si="51"/>
        <v>0</v>
      </c>
      <c r="T123" s="95">
        <f t="shared" si="51"/>
        <v>20</v>
      </c>
      <c r="U123" s="95">
        <f t="shared" si="51"/>
        <v>0</v>
      </c>
      <c r="V123" s="95">
        <f t="shared" si="51"/>
        <v>1</v>
      </c>
      <c r="W123" s="95">
        <f t="shared" si="51"/>
        <v>0</v>
      </c>
      <c r="X123" s="95">
        <f t="shared" si="51"/>
        <v>2</v>
      </c>
      <c r="Y123" s="95">
        <f t="shared" si="51"/>
        <v>0</v>
      </c>
      <c r="Z123" s="95">
        <f t="shared" si="51"/>
        <v>20</v>
      </c>
      <c r="AA123" s="95">
        <f t="shared" si="51"/>
        <v>0</v>
      </c>
      <c r="AB123" s="95">
        <f t="shared" si="51"/>
        <v>1</v>
      </c>
      <c r="AC123" s="95">
        <f t="shared" si="51"/>
        <v>0</v>
      </c>
      <c r="AD123" s="95">
        <f t="shared" si="51"/>
        <v>2</v>
      </c>
      <c r="AE123" s="95">
        <f t="shared" si="51"/>
        <v>0</v>
      </c>
      <c r="AF123" s="95">
        <f t="shared" si="51"/>
        <v>2</v>
      </c>
      <c r="AG123" s="95">
        <f t="shared" si="51"/>
        <v>0</v>
      </c>
      <c r="AH123" s="95">
        <f t="shared" si="51"/>
        <v>2</v>
      </c>
      <c r="AI123" s="95">
        <f t="shared" si="51"/>
        <v>0</v>
      </c>
      <c r="AJ123" s="95">
        <f t="shared" si="51"/>
        <v>2</v>
      </c>
      <c r="AK123" s="95">
        <f t="shared" si="51"/>
        <v>0</v>
      </c>
      <c r="AL123" s="95">
        <f t="shared" si="51"/>
        <v>14</v>
      </c>
      <c r="AM123" s="95">
        <f t="shared" si="51"/>
        <v>0</v>
      </c>
      <c r="AN123" s="95">
        <f t="shared" si="51"/>
        <v>1</v>
      </c>
      <c r="AO123" s="95">
        <f t="shared" si="51"/>
        <v>0</v>
      </c>
      <c r="AP123" s="95">
        <f t="shared" si="51"/>
        <v>1</v>
      </c>
      <c r="AQ123" s="95">
        <f t="shared" si="51"/>
        <v>0</v>
      </c>
      <c r="AR123" s="95">
        <f t="shared" si="51"/>
        <v>1</v>
      </c>
      <c r="AS123" s="95">
        <f t="shared" si="51"/>
        <v>0</v>
      </c>
      <c r="AT123" s="95">
        <f t="shared" ref="AT123:AY123" si="52">SUM(AT121:AT122)</f>
        <v>0</v>
      </c>
      <c r="AU123" s="95">
        <f t="shared" si="52"/>
        <v>0</v>
      </c>
      <c r="AV123" s="95">
        <f t="shared" si="52"/>
        <v>0</v>
      </c>
      <c r="AW123" s="95">
        <f t="shared" si="52"/>
        <v>0</v>
      </c>
      <c r="AX123" s="95">
        <f t="shared" si="52"/>
        <v>0</v>
      </c>
      <c r="AY123" s="95">
        <f t="shared" si="52"/>
        <v>0</v>
      </c>
    </row>
    <row r="124" spans="1:52" s="189" customFormat="1" ht="15" x14ac:dyDescent="0.2">
      <c r="A124" s="51"/>
      <c r="B124" s="51"/>
      <c r="C124" s="51"/>
      <c r="D124" s="51"/>
      <c r="E124" s="51"/>
      <c r="F124" s="51"/>
      <c r="G124" s="51"/>
      <c r="H124" s="51"/>
      <c r="I124" s="190"/>
      <c r="J124" s="194"/>
      <c r="K124" s="195"/>
      <c r="L124" s="204"/>
      <c r="M124" s="205"/>
      <c r="N124" s="205"/>
      <c r="O124" s="194"/>
      <c r="P124" s="190"/>
      <c r="Q124" s="190"/>
      <c r="R124" s="190"/>
      <c r="S124" s="191"/>
      <c r="T124" s="190"/>
      <c r="U124" s="190"/>
      <c r="V124" s="190"/>
      <c r="W124" s="190"/>
      <c r="X124" s="190"/>
      <c r="Y124" s="190"/>
      <c r="Z124" s="190"/>
      <c r="AA124" s="190"/>
      <c r="AB124" s="191"/>
      <c r="AC124" s="191"/>
      <c r="AD124" s="191"/>
      <c r="AE124" s="191"/>
      <c r="AF124" s="191"/>
      <c r="AG124" s="191"/>
      <c r="AH124" s="191"/>
      <c r="AI124" s="191"/>
      <c r="AJ124" s="191"/>
      <c r="AK124" s="191"/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0"/>
    </row>
    <row r="125" spans="1:52" s="189" customFormat="1" ht="15" x14ac:dyDescent="0.2">
      <c r="A125" s="51"/>
      <c r="B125" s="201" t="s">
        <v>334</v>
      </c>
      <c r="C125" s="89" t="s">
        <v>460</v>
      </c>
      <c r="D125" s="183">
        <v>4264331</v>
      </c>
      <c r="E125" s="183" t="s">
        <v>399</v>
      </c>
      <c r="F125" s="97" t="s">
        <v>380</v>
      </c>
      <c r="G125" s="97" t="s">
        <v>375</v>
      </c>
      <c r="H125" s="97" t="s">
        <v>380</v>
      </c>
      <c r="I125" s="161" t="s">
        <v>253</v>
      </c>
      <c r="J125" s="100"/>
      <c r="K125" s="98"/>
      <c r="L125" s="167">
        <f>J125*K125/100</f>
        <v>0</v>
      </c>
      <c r="M125" s="205"/>
      <c r="N125" s="205"/>
      <c r="O125" s="194"/>
      <c r="P125" s="92">
        <v>14</v>
      </c>
      <c r="Q125" s="190"/>
      <c r="R125" s="190">
        <v>1</v>
      </c>
      <c r="S125" s="191"/>
      <c r="T125" s="92">
        <v>14</v>
      </c>
      <c r="U125" s="190"/>
      <c r="V125" s="92">
        <v>1</v>
      </c>
      <c r="W125" s="92"/>
      <c r="X125" s="92">
        <v>1</v>
      </c>
      <c r="Y125" s="190"/>
      <c r="Z125" s="92">
        <v>14</v>
      </c>
      <c r="AA125" s="190"/>
      <c r="AB125" s="91">
        <v>1</v>
      </c>
      <c r="AC125" s="91"/>
      <c r="AD125" s="91">
        <v>1</v>
      </c>
      <c r="AE125" s="91"/>
      <c r="AF125" s="91">
        <v>1</v>
      </c>
      <c r="AG125" s="191"/>
      <c r="AH125" s="91">
        <v>1</v>
      </c>
      <c r="AI125" s="191"/>
      <c r="AJ125" s="91">
        <v>1</v>
      </c>
      <c r="AK125" s="191"/>
      <c r="AL125" s="92">
        <v>14</v>
      </c>
      <c r="AM125" s="190"/>
      <c r="AN125" s="92">
        <v>1</v>
      </c>
      <c r="AO125" s="92"/>
      <c r="AP125" s="92">
        <v>1</v>
      </c>
      <c r="AQ125" s="190"/>
      <c r="AR125" s="190">
        <v>1</v>
      </c>
      <c r="AS125" s="190"/>
      <c r="AT125" s="190">
        <v>14</v>
      </c>
      <c r="AU125" s="190"/>
      <c r="AV125" s="190"/>
      <c r="AW125" s="190"/>
      <c r="AX125" s="190">
        <v>14</v>
      </c>
      <c r="AY125" s="190"/>
    </row>
    <row r="126" spans="1:52" s="189" customFormat="1" ht="14.25" x14ac:dyDescent="0.2">
      <c r="A126" s="202"/>
      <c r="B126" s="201" t="s">
        <v>334</v>
      </c>
      <c r="C126" s="89" t="s">
        <v>460</v>
      </c>
      <c r="D126" s="183" t="s">
        <v>43</v>
      </c>
      <c r="E126" s="183" t="s">
        <v>44</v>
      </c>
      <c r="F126" s="201" t="s">
        <v>129</v>
      </c>
      <c r="G126" s="201" t="s">
        <v>364</v>
      </c>
      <c r="H126" s="201" t="s">
        <v>382</v>
      </c>
      <c r="I126" s="190" t="s">
        <v>253</v>
      </c>
      <c r="J126" s="204">
        <v>15500</v>
      </c>
      <c r="K126" s="195">
        <v>100</v>
      </c>
      <c r="L126" s="194">
        <f>J126*K126/100</f>
        <v>15500</v>
      </c>
      <c r="M126" s="205"/>
      <c r="N126" s="205"/>
      <c r="O126" s="194"/>
      <c r="P126" s="92">
        <v>24</v>
      </c>
      <c r="Q126" s="190"/>
      <c r="R126" s="190">
        <v>1</v>
      </c>
      <c r="S126" s="191"/>
      <c r="T126" s="92">
        <v>24</v>
      </c>
      <c r="U126" s="190"/>
      <c r="V126" s="92">
        <v>1</v>
      </c>
      <c r="W126" s="92"/>
      <c r="X126" s="92">
        <v>1</v>
      </c>
      <c r="Y126" s="190"/>
      <c r="Z126" s="92">
        <v>24</v>
      </c>
      <c r="AA126" s="190"/>
      <c r="AB126" s="91">
        <v>2</v>
      </c>
      <c r="AC126" s="91"/>
      <c r="AD126" s="91">
        <v>2</v>
      </c>
      <c r="AE126" s="91"/>
      <c r="AF126" s="91">
        <v>2</v>
      </c>
      <c r="AG126" s="191"/>
      <c r="AH126" s="91">
        <v>2</v>
      </c>
      <c r="AI126" s="191"/>
      <c r="AJ126" s="91">
        <v>2</v>
      </c>
      <c r="AK126" s="191"/>
      <c r="AL126" s="92">
        <v>24</v>
      </c>
      <c r="AM126" s="190"/>
      <c r="AN126" s="190">
        <v>1</v>
      </c>
      <c r="AO126" s="190"/>
      <c r="AP126" s="190">
        <v>1</v>
      </c>
      <c r="AQ126" s="190"/>
      <c r="AR126" s="190">
        <v>1</v>
      </c>
      <c r="AS126" s="190"/>
      <c r="AT126" s="190"/>
      <c r="AU126" s="190"/>
      <c r="AV126" s="190"/>
      <c r="AW126" s="190"/>
      <c r="AX126" s="190"/>
      <c r="AY126" s="190"/>
    </row>
    <row r="127" spans="1:52" s="189" customFormat="1" ht="14.25" x14ac:dyDescent="0.2">
      <c r="A127" s="202"/>
      <c r="B127" s="201" t="s">
        <v>334</v>
      </c>
      <c r="C127" s="89" t="s">
        <v>460</v>
      </c>
      <c r="D127" s="183" t="s">
        <v>378</v>
      </c>
      <c r="E127" s="183" t="s">
        <v>377</v>
      </c>
      <c r="F127" s="201" t="s">
        <v>376</v>
      </c>
      <c r="G127" s="201" t="s">
        <v>375</v>
      </c>
      <c r="H127" s="201" t="s">
        <v>376</v>
      </c>
      <c r="I127" s="161" t="s">
        <v>253</v>
      </c>
      <c r="J127" s="100"/>
      <c r="K127" s="98"/>
      <c r="L127" s="167">
        <f>J127*K127/100</f>
        <v>0</v>
      </c>
      <c r="M127" s="205"/>
      <c r="N127" s="205"/>
      <c r="O127" s="194"/>
      <c r="P127" s="92">
        <v>14</v>
      </c>
      <c r="Q127" s="190"/>
      <c r="R127" s="190">
        <v>1</v>
      </c>
      <c r="S127" s="191"/>
      <c r="T127" s="92">
        <v>14</v>
      </c>
      <c r="U127" s="190"/>
      <c r="V127" s="92">
        <v>1</v>
      </c>
      <c r="W127" s="92"/>
      <c r="X127" s="92">
        <v>1</v>
      </c>
      <c r="Y127" s="190"/>
      <c r="Z127" s="92">
        <v>14</v>
      </c>
      <c r="AA127" s="190"/>
      <c r="AB127" s="91">
        <v>1</v>
      </c>
      <c r="AC127" s="91"/>
      <c r="AD127" s="91">
        <v>1</v>
      </c>
      <c r="AE127" s="91"/>
      <c r="AF127" s="91">
        <v>1</v>
      </c>
      <c r="AG127" s="191"/>
      <c r="AH127" s="91">
        <v>1</v>
      </c>
      <c r="AI127" s="191"/>
      <c r="AJ127" s="91">
        <v>1</v>
      </c>
      <c r="AK127" s="191"/>
      <c r="AL127" s="92">
        <v>14</v>
      </c>
      <c r="AM127" s="190"/>
      <c r="AN127" s="92">
        <v>1</v>
      </c>
      <c r="AO127" s="92"/>
      <c r="AP127" s="92">
        <v>1</v>
      </c>
      <c r="AQ127" s="190"/>
      <c r="AR127" s="190">
        <v>1</v>
      </c>
      <c r="AS127" s="190"/>
      <c r="AT127" s="190">
        <v>14</v>
      </c>
      <c r="AU127" s="190"/>
      <c r="AV127" s="190"/>
      <c r="AW127" s="190"/>
      <c r="AX127" s="190">
        <v>14</v>
      </c>
      <c r="AY127" s="190"/>
    </row>
    <row r="128" spans="1:52" s="189" customFormat="1" ht="15" x14ac:dyDescent="0.2">
      <c r="A128" s="192"/>
      <c r="B128" s="192" t="s">
        <v>334</v>
      </c>
      <c r="C128" s="192"/>
      <c r="D128" s="192"/>
      <c r="E128" s="192" t="s">
        <v>369</v>
      </c>
      <c r="F128" s="192"/>
      <c r="G128" s="192"/>
      <c r="H128" s="192"/>
      <c r="I128" s="94"/>
      <c r="J128" s="94"/>
      <c r="K128" s="94"/>
      <c r="L128" s="94"/>
      <c r="M128" s="94"/>
      <c r="N128" s="94"/>
      <c r="O128" s="94"/>
      <c r="P128" s="198">
        <f>SUM(P125:P127)</f>
        <v>52</v>
      </c>
      <c r="Q128" s="198">
        <f t="shared" ref="Q128:AS128" si="53">SUM(Q125:Q127)</f>
        <v>0</v>
      </c>
      <c r="R128" s="198">
        <f t="shared" si="53"/>
        <v>3</v>
      </c>
      <c r="S128" s="198">
        <f t="shared" si="53"/>
        <v>0</v>
      </c>
      <c r="T128" s="198">
        <f t="shared" si="53"/>
        <v>52</v>
      </c>
      <c r="U128" s="198">
        <f t="shared" si="53"/>
        <v>0</v>
      </c>
      <c r="V128" s="198">
        <f t="shared" si="53"/>
        <v>3</v>
      </c>
      <c r="W128" s="198">
        <f t="shared" si="53"/>
        <v>0</v>
      </c>
      <c r="X128" s="198">
        <f t="shared" si="53"/>
        <v>3</v>
      </c>
      <c r="Y128" s="198">
        <f t="shared" si="53"/>
        <v>0</v>
      </c>
      <c r="Z128" s="198">
        <f t="shared" si="53"/>
        <v>52</v>
      </c>
      <c r="AA128" s="198">
        <f t="shared" si="53"/>
        <v>0</v>
      </c>
      <c r="AB128" s="198">
        <f t="shared" si="53"/>
        <v>4</v>
      </c>
      <c r="AC128" s="198">
        <f t="shared" si="53"/>
        <v>0</v>
      </c>
      <c r="AD128" s="198">
        <f t="shared" si="53"/>
        <v>4</v>
      </c>
      <c r="AE128" s="198">
        <f t="shared" si="53"/>
        <v>0</v>
      </c>
      <c r="AF128" s="198">
        <f t="shared" si="53"/>
        <v>4</v>
      </c>
      <c r="AG128" s="198">
        <f t="shared" si="53"/>
        <v>0</v>
      </c>
      <c r="AH128" s="198">
        <f>SUM(AH125:AH127)</f>
        <v>4</v>
      </c>
      <c r="AI128" s="198">
        <f t="shared" si="53"/>
        <v>0</v>
      </c>
      <c r="AJ128" s="198">
        <f t="shared" si="53"/>
        <v>4</v>
      </c>
      <c r="AK128" s="198">
        <f t="shared" si="53"/>
        <v>0</v>
      </c>
      <c r="AL128" s="198">
        <f t="shared" si="53"/>
        <v>52</v>
      </c>
      <c r="AM128" s="198">
        <f t="shared" si="53"/>
        <v>0</v>
      </c>
      <c r="AN128" s="198">
        <f t="shared" si="53"/>
        <v>3</v>
      </c>
      <c r="AO128" s="198">
        <f t="shared" si="53"/>
        <v>0</v>
      </c>
      <c r="AP128" s="198">
        <f t="shared" si="53"/>
        <v>3</v>
      </c>
      <c r="AQ128" s="198">
        <f t="shared" si="53"/>
        <v>0</v>
      </c>
      <c r="AR128" s="198">
        <f t="shared" si="53"/>
        <v>3</v>
      </c>
      <c r="AS128" s="198">
        <f t="shared" si="53"/>
        <v>0</v>
      </c>
      <c r="AT128" s="198">
        <f t="shared" ref="AT128:AY128" si="54">SUM(AT125:AT127)</f>
        <v>28</v>
      </c>
      <c r="AU128" s="198">
        <f t="shared" si="54"/>
        <v>0</v>
      </c>
      <c r="AV128" s="198">
        <f t="shared" si="54"/>
        <v>0</v>
      </c>
      <c r="AW128" s="198">
        <f t="shared" si="54"/>
        <v>0</v>
      </c>
      <c r="AX128" s="198">
        <f t="shared" si="54"/>
        <v>28</v>
      </c>
      <c r="AY128" s="198">
        <f t="shared" si="54"/>
        <v>0</v>
      </c>
    </row>
    <row r="129" spans="1:52" s="189" customFormat="1" ht="14.25" x14ac:dyDescent="0.2">
      <c r="A129" s="202"/>
      <c r="B129" s="201"/>
      <c r="C129" s="195"/>
      <c r="D129" s="183"/>
      <c r="E129" s="183"/>
      <c r="F129" s="201"/>
      <c r="G129" s="201"/>
      <c r="H129" s="201"/>
      <c r="I129" s="190"/>
      <c r="J129" s="204"/>
      <c r="K129" s="195"/>
      <c r="L129" s="194"/>
      <c r="M129" s="205"/>
      <c r="N129" s="205"/>
      <c r="O129" s="194"/>
      <c r="P129" s="190"/>
      <c r="Q129" s="190"/>
      <c r="R129" s="190"/>
      <c r="S129" s="191"/>
      <c r="T129" s="190"/>
      <c r="U129" s="190"/>
      <c r="V129" s="190"/>
      <c r="W129" s="190"/>
      <c r="X129" s="190"/>
      <c r="Y129" s="190"/>
      <c r="Z129" s="190"/>
      <c r="AA129" s="190"/>
      <c r="AB129" s="191"/>
      <c r="AC129" s="191"/>
      <c r="AD129" s="191"/>
      <c r="AE129" s="191"/>
      <c r="AF129" s="191"/>
      <c r="AG129" s="191"/>
      <c r="AH129" s="191"/>
      <c r="AI129" s="191"/>
      <c r="AJ129" s="191"/>
      <c r="AK129" s="191"/>
      <c r="AL129" s="190"/>
      <c r="AM129" s="190"/>
      <c r="AN129" s="190"/>
      <c r="AO129" s="190"/>
      <c r="AP129" s="190"/>
      <c r="AQ129" s="190"/>
      <c r="AR129" s="190"/>
      <c r="AS129" s="190"/>
      <c r="AT129" s="190"/>
      <c r="AU129" s="190"/>
      <c r="AV129" s="190"/>
      <c r="AW129" s="190"/>
      <c r="AX129" s="190"/>
      <c r="AY129" s="190"/>
    </row>
    <row r="130" spans="1:52" s="189" customFormat="1" ht="15" customHeight="1" x14ac:dyDescent="0.2">
      <c r="A130" s="199"/>
      <c r="B130" s="182" t="s">
        <v>337</v>
      </c>
      <c r="C130" s="89" t="s">
        <v>460</v>
      </c>
      <c r="D130" s="183" t="s">
        <v>259</v>
      </c>
      <c r="E130" s="183" t="s">
        <v>75</v>
      </c>
      <c r="F130" s="182" t="s">
        <v>129</v>
      </c>
      <c r="G130" s="201" t="s">
        <v>364</v>
      </c>
      <c r="H130" s="201" t="s">
        <v>382</v>
      </c>
      <c r="I130" s="190" t="s">
        <v>253</v>
      </c>
      <c r="J130" s="194"/>
      <c r="K130" s="195"/>
      <c r="L130" s="196">
        <f>J130*K130/100</f>
        <v>0</v>
      </c>
      <c r="M130" s="197"/>
      <c r="N130" s="197"/>
      <c r="O130" s="194"/>
      <c r="P130" s="190">
        <v>24</v>
      </c>
      <c r="Q130" s="190"/>
      <c r="R130" s="190">
        <v>1</v>
      </c>
      <c r="S130" s="191"/>
      <c r="T130" s="190">
        <v>24</v>
      </c>
      <c r="U130" s="190"/>
      <c r="V130" s="92">
        <v>1</v>
      </c>
      <c r="W130" s="92"/>
      <c r="X130" s="92">
        <v>1</v>
      </c>
      <c r="Y130" s="190"/>
      <c r="Z130" s="190">
        <v>24</v>
      </c>
      <c r="AA130" s="190"/>
      <c r="AB130" s="91">
        <v>2</v>
      </c>
      <c r="AC130" s="91"/>
      <c r="AD130" s="91">
        <v>2</v>
      </c>
      <c r="AE130" s="91"/>
      <c r="AF130" s="91">
        <v>2</v>
      </c>
      <c r="AG130" s="191"/>
      <c r="AH130" s="91">
        <v>2</v>
      </c>
      <c r="AI130" s="191"/>
      <c r="AJ130" s="91">
        <v>2</v>
      </c>
      <c r="AK130" s="191"/>
      <c r="AL130" s="190">
        <v>24</v>
      </c>
      <c r="AM130" s="190"/>
      <c r="AN130" s="190">
        <v>1</v>
      </c>
      <c r="AO130" s="190"/>
      <c r="AP130" s="190">
        <v>1</v>
      </c>
      <c r="AQ130" s="190"/>
      <c r="AR130" s="190">
        <v>1</v>
      </c>
      <c r="AS130" s="190"/>
      <c r="AT130" s="190"/>
      <c r="AU130" s="190"/>
      <c r="AV130" s="190"/>
      <c r="AW130" s="190"/>
      <c r="AX130" s="190"/>
      <c r="AY130" s="190"/>
    </row>
    <row r="131" spans="1:52" s="189" customFormat="1" ht="15" customHeight="1" x14ac:dyDescent="0.2">
      <c r="A131" s="199"/>
      <c r="B131" s="182" t="s">
        <v>337</v>
      </c>
      <c r="C131" s="89" t="s">
        <v>460</v>
      </c>
      <c r="D131" s="183" t="s">
        <v>257</v>
      </c>
      <c r="E131" s="183" t="s">
        <v>258</v>
      </c>
      <c r="F131" s="182" t="s">
        <v>130</v>
      </c>
      <c r="G131" s="201" t="s">
        <v>375</v>
      </c>
      <c r="H131" s="201" t="s">
        <v>382</v>
      </c>
      <c r="I131" s="190" t="s">
        <v>253</v>
      </c>
      <c r="J131" s="194"/>
      <c r="K131" s="195"/>
      <c r="L131" s="196">
        <f>J131*K131/100</f>
        <v>0</v>
      </c>
      <c r="M131" s="197"/>
      <c r="N131" s="197"/>
      <c r="O131" s="194"/>
      <c r="P131" s="190">
        <v>18</v>
      </c>
      <c r="Q131" s="190"/>
      <c r="R131" s="190">
        <v>1</v>
      </c>
      <c r="S131" s="191"/>
      <c r="T131" s="190">
        <v>18</v>
      </c>
      <c r="U131" s="190"/>
      <c r="V131" s="92">
        <v>1</v>
      </c>
      <c r="W131" s="92"/>
      <c r="X131" s="92">
        <v>1</v>
      </c>
      <c r="Y131" s="190"/>
      <c r="Z131" s="190">
        <v>18</v>
      </c>
      <c r="AA131" s="190"/>
      <c r="AB131" s="91">
        <v>1</v>
      </c>
      <c r="AC131" s="91"/>
      <c r="AD131" s="91">
        <v>1</v>
      </c>
      <c r="AE131" s="91"/>
      <c r="AF131" s="91">
        <v>1</v>
      </c>
      <c r="AG131" s="191"/>
      <c r="AH131" s="91">
        <v>1</v>
      </c>
      <c r="AI131" s="191"/>
      <c r="AJ131" s="91">
        <v>1</v>
      </c>
      <c r="AK131" s="191"/>
      <c r="AL131" s="190">
        <v>18</v>
      </c>
      <c r="AM131" s="190"/>
      <c r="AN131" s="92">
        <v>1</v>
      </c>
      <c r="AO131" s="92"/>
      <c r="AP131" s="92">
        <v>1</v>
      </c>
      <c r="AQ131" s="190"/>
      <c r="AR131" s="190">
        <v>1</v>
      </c>
      <c r="AS131" s="190"/>
      <c r="AT131" s="190"/>
      <c r="AU131" s="190"/>
      <c r="AV131" s="190"/>
      <c r="AW131" s="190"/>
      <c r="AX131" s="190"/>
      <c r="AY131" s="190"/>
    </row>
    <row r="132" spans="1:52" s="189" customFormat="1" ht="15" customHeight="1" x14ac:dyDescent="0.2">
      <c r="A132" s="199" t="s">
        <v>30</v>
      </c>
      <c r="B132" s="193" t="s">
        <v>337</v>
      </c>
      <c r="C132" s="89" t="s">
        <v>460</v>
      </c>
      <c r="D132" s="183" t="s">
        <v>193</v>
      </c>
      <c r="E132" s="183" t="s">
        <v>194</v>
      </c>
      <c r="F132" s="193" t="s">
        <v>127</v>
      </c>
      <c r="G132" s="201" t="s">
        <v>252</v>
      </c>
      <c r="H132" s="201" t="s">
        <v>382</v>
      </c>
      <c r="I132" s="190" t="s">
        <v>253</v>
      </c>
      <c r="J132" s="194">
        <v>14600</v>
      </c>
      <c r="K132" s="195">
        <v>100</v>
      </c>
      <c r="L132" s="196">
        <f>J132*K132/100</f>
        <v>14600</v>
      </c>
      <c r="M132" s="197"/>
      <c r="N132" s="197"/>
      <c r="O132" s="194"/>
      <c r="P132" s="190">
        <v>24</v>
      </c>
      <c r="Q132" s="190"/>
      <c r="R132" s="190">
        <v>1</v>
      </c>
      <c r="S132" s="191"/>
      <c r="T132" s="190">
        <v>24</v>
      </c>
      <c r="U132" s="190"/>
      <c r="V132" s="92">
        <v>1</v>
      </c>
      <c r="W132" s="92"/>
      <c r="X132" s="92">
        <v>1</v>
      </c>
      <c r="Y132" s="190"/>
      <c r="Z132" s="190">
        <v>24</v>
      </c>
      <c r="AA132" s="190"/>
      <c r="AB132" s="91">
        <v>2</v>
      </c>
      <c r="AC132" s="91"/>
      <c r="AD132" s="91">
        <v>2</v>
      </c>
      <c r="AE132" s="91"/>
      <c r="AF132" s="91">
        <v>2</v>
      </c>
      <c r="AG132" s="191"/>
      <c r="AH132" s="91">
        <v>2</v>
      </c>
      <c r="AI132" s="191"/>
      <c r="AJ132" s="91">
        <v>2</v>
      </c>
      <c r="AK132" s="191"/>
      <c r="AL132" s="190">
        <v>24</v>
      </c>
      <c r="AM132" s="190"/>
      <c r="AN132" s="190">
        <v>1</v>
      </c>
      <c r="AO132" s="190"/>
      <c r="AP132" s="190">
        <v>1</v>
      </c>
      <c r="AQ132" s="190"/>
      <c r="AR132" s="190">
        <v>1</v>
      </c>
      <c r="AS132" s="190"/>
      <c r="AT132" s="190"/>
      <c r="AU132" s="190"/>
      <c r="AV132" s="190"/>
      <c r="AW132" s="190"/>
      <c r="AX132" s="190"/>
      <c r="AY132" s="190"/>
    </row>
    <row r="133" spans="1:52" s="189" customFormat="1" ht="15" customHeight="1" x14ac:dyDescent="0.2">
      <c r="A133" s="192"/>
      <c r="B133" s="192" t="s">
        <v>337</v>
      </c>
      <c r="C133" s="192"/>
      <c r="D133" s="192"/>
      <c r="E133" s="192" t="s">
        <v>369</v>
      </c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8">
        <f>SUM(P130:P132)</f>
        <v>66</v>
      </c>
      <c r="Q133" s="198">
        <f t="shared" ref="Q133:AS133" si="55">SUM(Q130:Q132)</f>
        <v>0</v>
      </c>
      <c r="R133" s="198">
        <f t="shared" si="55"/>
        <v>3</v>
      </c>
      <c r="S133" s="198">
        <f t="shared" si="55"/>
        <v>0</v>
      </c>
      <c r="T133" s="198">
        <f>SUM(T130:T132)</f>
        <v>66</v>
      </c>
      <c r="U133" s="198">
        <f t="shared" si="55"/>
        <v>0</v>
      </c>
      <c r="V133" s="198">
        <f t="shared" si="55"/>
        <v>3</v>
      </c>
      <c r="W133" s="198">
        <f t="shared" si="55"/>
        <v>0</v>
      </c>
      <c r="X133" s="198">
        <f t="shared" si="55"/>
        <v>3</v>
      </c>
      <c r="Y133" s="198">
        <f t="shared" si="55"/>
        <v>0</v>
      </c>
      <c r="Z133" s="198">
        <f>SUM(Z130:Z132)</f>
        <v>66</v>
      </c>
      <c r="AA133" s="198">
        <f t="shared" si="55"/>
        <v>0</v>
      </c>
      <c r="AB133" s="198">
        <f t="shared" si="55"/>
        <v>5</v>
      </c>
      <c r="AC133" s="198">
        <f t="shared" si="55"/>
        <v>0</v>
      </c>
      <c r="AD133" s="198">
        <f t="shared" si="55"/>
        <v>5</v>
      </c>
      <c r="AE133" s="198">
        <f t="shared" si="55"/>
        <v>0</v>
      </c>
      <c r="AF133" s="198">
        <f t="shared" si="55"/>
        <v>5</v>
      </c>
      <c r="AG133" s="198">
        <f t="shared" si="55"/>
        <v>0</v>
      </c>
      <c r="AH133" s="198">
        <f>SUM(AH130:AH132)</f>
        <v>5</v>
      </c>
      <c r="AI133" s="198">
        <f t="shared" si="55"/>
        <v>0</v>
      </c>
      <c r="AJ133" s="198">
        <f t="shared" si="55"/>
        <v>5</v>
      </c>
      <c r="AK133" s="198">
        <f t="shared" si="55"/>
        <v>0</v>
      </c>
      <c r="AL133" s="198">
        <f>SUM(AL130:AL132)</f>
        <v>66</v>
      </c>
      <c r="AM133" s="198">
        <f t="shared" si="55"/>
        <v>0</v>
      </c>
      <c r="AN133" s="198">
        <f t="shared" si="55"/>
        <v>3</v>
      </c>
      <c r="AO133" s="198">
        <f t="shared" si="55"/>
        <v>0</v>
      </c>
      <c r="AP133" s="198">
        <f t="shared" si="55"/>
        <v>3</v>
      </c>
      <c r="AQ133" s="198">
        <f t="shared" si="55"/>
        <v>0</v>
      </c>
      <c r="AR133" s="198">
        <f t="shared" si="55"/>
        <v>3</v>
      </c>
      <c r="AS133" s="198">
        <f t="shared" si="55"/>
        <v>0</v>
      </c>
      <c r="AT133" s="198">
        <f t="shared" ref="AT133:AY133" si="56">SUM(AT130:AT132)</f>
        <v>0</v>
      </c>
      <c r="AU133" s="198">
        <f t="shared" si="56"/>
        <v>0</v>
      </c>
      <c r="AV133" s="198">
        <f t="shared" si="56"/>
        <v>0</v>
      </c>
      <c r="AW133" s="198">
        <f t="shared" si="56"/>
        <v>0</v>
      </c>
      <c r="AX133" s="198">
        <f t="shared" si="56"/>
        <v>0</v>
      </c>
      <c r="AY133" s="198">
        <f t="shared" si="56"/>
        <v>0</v>
      </c>
    </row>
    <row r="134" spans="1:52" s="189" customFormat="1" ht="14.25" x14ac:dyDescent="0.2">
      <c r="A134" s="199"/>
      <c r="B134" s="193"/>
      <c r="C134" s="200"/>
      <c r="D134" s="183"/>
      <c r="E134" s="183"/>
      <c r="F134" s="193"/>
      <c r="G134" s="201"/>
      <c r="H134" s="201"/>
      <c r="I134" s="190"/>
      <c r="J134" s="194"/>
      <c r="K134" s="195"/>
      <c r="L134" s="196"/>
      <c r="M134" s="197"/>
      <c r="N134" s="197"/>
      <c r="O134" s="194"/>
      <c r="P134" s="190"/>
      <c r="Q134" s="190"/>
      <c r="R134" s="190"/>
      <c r="S134" s="191"/>
      <c r="T134" s="190"/>
      <c r="U134" s="190"/>
      <c r="V134" s="190"/>
      <c r="W134" s="190"/>
      <c r="X134" s="190"/>
      <c r="Y134" s="190"/>
      <c r="Z134" s="190"/>
      <c r="AA134" s="190"/>
      <c r="AB134" s="191"/>
      <c r="AC134" s="191"/>
      <c r="AD134" s="191"/>
      <c r="AE134" s="191"/>
      <c r="AF134" s="191"/>
      <c r="AG134" s="191"/>
      <c r="AH134" s="191"/>
      <c r="AI134" s="191"/>
      <c r="AJ134" s="191"/>
      <c r="AK134" s="191"/>
      <c r="AL134" s="190"/>
      <c r="AM134" s="190"/>
      <c r="AN134" s="190"/>
      <c r="AO134" s="190"/>
      <c r="AP134" s="190"/>
      <c r="AQ134" s="190"/>
      <c r="AR134" s="190"/>
      <c r="AS134" s="190"/>
      <c r="AT134" s="190"/>
      <c r="AU134" s="190"/>
      <c r="AV134" s="190"/>
      <c r="AW134" s="190"/>
      <c r="AX134" s="190"/>
      <c r="AY134" s="190"/>
    </row>
    <row r="135" spans="1:52" ht="15" customHeight="1" x14ac:dyDescent="0.2">
      <c r="A135" s="206"/>
      <c r="B135" s="207" t="s">
        <v>363</v>
      </c>
      <c r="C135" s="89" t="s">
        <v>460</v>
      </c>
      <c r="D135" s="1" t="s">
        <v>322</v>
      </c>
      <c r="E135" s="1" t="s">
        <v>323</v>
      </c>
      <c r="F135" s="92" t="s">
        <v>458</v>
      </c>
      <c r="G135" s="201" t="s">
        <v>375</v>
      </c>
      <c r="H135" s="201" t="s">
        <v>382</v>
      </c>
      <c r="I135" s="161" t="s">
        <v>253</v>
      </c>
      <c r="J135" s="100"/>
      <c r="K135" s="98"/>
      <c r="L135" s="167">
        <f>J135*K135/100</f>
        <v>0</v>
      </c>
      <c r="M135" s="211" t="s">
        <v>438</v>
      </c>
      <c r="P135" s="11">
        <v>14</v>
      </c>
      <c r="R135" s="11">
        <v>1</v>
      </c>
      <c r="S135" s="3"/>
      <c r="T135" s="11">
        <v>14</v>
      </c>
      <c r="V135" s="92">
        <v>1</v>
      </c>
      <c r="W135" s="92"/>
      <c r="X135" s="92">
        <v>1</v>
      </c>
      <c r="Z135" s="11">
        <v>14</v>
      </c>
      <c r="AB135" s="3">
        <v>1</v>
      </c>
      <c r="AC135" s="3"/>
      <c r="AD135" s="3">
        <v>1</v>
      </c>
      <c r="AE135" s="3"/>
      <c r="AF135" s="3">
        <v>1</v>
      </c>
      <c r="AG135" s="3"/>
      <c r="AH135" s="91">
        <v>1</v>
      </c>
      <c r="AI135" s="3"/>
      <c r="AJ135" s="91">
        <v>1</v>
      </c>
      <c r="AK135" s="3"/>
      <c r="AL135" s="11">
        <v>14</v>
      </c>
      <c r="AN135" s="11">
        <v>1</v>
      </c>
      <c r="AP135" s="11">
        <v>1</v>
      </c>
      <c r="AR135" s="11">
        <v>1</v>
      </c>
      <c r="AZ135" s="87" t="s">
        <v>538</v>
      </c>
    </row>
    <row r="136" spans="1:52" s="87" customFormat="1" ht="15" customHeight="1" x14ac:dyDescent="0.2">
      <c r="A136" s="94"/>
      <c r="B136" s="94" t="s">
        <v>363</v>
      </c>
      <c r="C136" s="94"/>
      <c r="D136" s="94"/>
      <c r="E136" s="94" t="s">
        <v>369</v>
      </c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5">
        <f>SUM(P135)</f>
        <v>14</v>
      </c>
      <c r="Q136" s="95">
        <f t="shared" ref="Q136:AS136" si="57">SUM(Q135)</f>
        <v>0</v>
      </c>
      <c r="R136" s="95">
        <f t="shared" si="57"/>
        <v>1</v>
      </c>
      <c r="S136" s="95">
        <f t="shared" si="57"/>
        <v>0</v>
      </c>
      <c r="T136" s="95">
        <f t="shared" si="57"/>
        <v>14</v>
      </c>
      <c r="U136" s="95">
        <f t="shared" si="57"/>
        <v>0</v>
      </c>
      <c r="V136" s="95">
        <f t="shared" si="57"/>
        <v>1</v>
      </c>
      <c r="W136" s="95">
        <f t="shared" si="57"/>
        <v>0</v>
      </c>
      <c r="X136" s="95">
        <f t="shared" si="57"/>
        <v>1</v>
      </c>
      <c r="Y136" s="95">
        <f t="shared" si="57"/>
        <v>0</v>
      </c>
      <c r="Z136" s="95">
        <f t="shared" si="57"/>
        <v>14</v>
      </c>
      <c r="AA136" s="95">
        <f t="shared" si="57"/>
        <v>0</v>
      </c>
      <c r="AB136" s="95">
        <f t="shared" si="57"/>
        <v>1</v>
      </c>
      <c r="AC136" s="95">
        <f t="shared" si="57"/>
        <v>0</v>
      </c>
      <c r="AD136" s="95">
        <f t="shared" si="57"/>
        <v>1</v>
      </c>
      <c r="AE136" s="95">
        <f t="shared" si="57"/>
        <v>0</v>
      </c>
      <c r="AF136" s="95">
        <f t="shared" si="57"/>
        <v>1</v>
      </c>
      <c r="AG136" s="95">
        <f t="shared" si="57"/>
        <v>0</v>
      </c>
      <c r="AH136" s="95">
        <f>SUM(AH135)</f>
        <v>1</v>
      </c>
      <c r="AI136" s="95">
        <f t="shared" si="57"/>
        <v>0</v>
      </c>
      <c r="AJ136" s="95">
        <f t="shared" si="57"/>
        <v>1</v>
      </c>
      <c r="AK136" s="95">
        <f t="shared" si="57"/>
        <v>0</v>
      </c>
      <c r="AL136" s="95">
        <f t="shared" si="57"/>
        <v>14</v>
      </c>
      <c r="AM136" s="95">
        <f t="shared" si="57"/>
        <v>0</v>
      </c>
      <c r="AN136" s="95">
        <f t="shared" si="57"/>
        <v>1</v>
      </c>
      <c r="AO136" s="95">
        <f t="shared" si="57"/>
        <v>0</v>
      </c>
      <c r="AP136" s="95">
        <f t="shared" si="57"/>
        <v>1</v>
      </c>
      <c r="AQ136" s="95">
        <f t="shared" si="57"/>
        <v>0</v>
      </c>
      <c r="AR136" s="95">
        <f t="shared" si="57"/>
        <v>1</v>
      </c>
      <c r="AS136" s="95">
        <f t="shared" si="57"/>
        <v>0</v>
      </c>
      <c r="AT136" s="95">
        <f t="shared" ref="AT136:AY136" si="58">SUM(AT135)</f>
        <v>0</v>
      </c>
      <c r="AU136" s="95">
        <f t="shared" si="58"/>
        <v>0</v>
      </c>
      <c r="AV136" s="95">
        <f t="shared" si="58"/>
        <v>0</v>
      </c>
      <c r="AW136" s="95">
        <f t="shared" si="58"/>
        <v>0</v>
      </c>
      <c r="AX136" s="95">
        <f t="shared" si="58"/>
        <v>0</v>
      </c>
      <c r="AY136" s="95">
        <f t="shared" si="58"/>
        <v>0</v>
      </c>
    </row>
    <row r="137" spans="1:52" s="221" customFormat="1" ht="14.25" x14ac:dyDescent="0.2">
      <c r="A137" s="212"/>
      <c r="B137" s="213"/>
      <c r="C137" s="208"/>
      <c r="D137" s="214"/>
      <c r="E137" s="214"/>
      <c r="F137" s="213"/>
      <c r="G137" s="201"/>
      <c r="H137" s="201"/>
      <c r="I137" s="215"/>
      <c r="J137" s="216"/>
      <c r="K137" s="217"/>
      <c r="L137" s="218"/>
      <c r="M137" s="219"/>
      <c r="N137" s="219"/>
      <c r="O137" s="216"/>
      <c r="P137" s="215"/>
      <c r="Q137" s="215"/>
      <c r="R137" s="215"/>
      <c r="S137" s="220"/>
      <c r="T137" s="215"/>
      <c r="U137" s="215"/>
      <c r="V137" s="215"/>
      <c r="W137" s="215"/>
      <c r="X137" s="215"/>
      <c r="Y137" s="215"/>
      <c r="Z137" s="215"/>
      <c r="AA137" s="215"/>
      <c r="AB137" s="220"/>
      <c r="AC137" s="220"/>
      <c r="AD137" s="220"/>
      <c r="AE137" s="220"/>
      <c r="AF137" s="220"/>
      <c r="AG137" s="220"/>
      <c r="AH137" s="220"/>
      <c r="AI137" s="220"/>
      <c r="AJ137" s="220"/>
      <c r="AK137" s="220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</row>
    <row r="138" spans="1:52" s="87" customFormat="1" ht="15" customHeight="1" x14ac:dyDescent="0.2">
      <c r="A138" s="160"/>
      <c r="B138" s="89" t="s">
        <v>342</v>
      </c>
      <c r="C138" s="89" t="s">
        <v>460</v>
      </c>
      <c r="D138" s="99" t="s">
        <v>46</v>
      </c>
      <c r="E138" s="99" t="s">
        <v>82</v>
      </c>
      <c r="F138" s="89" t="s">
        <v>129</v>
      </c>
      <c r="G138" s="201" t="s">
        <v>375</v>
      </c>
      <c r="H138" s="201" t="s">
        <v>382</v>
      </c>
      <c r="I138" s="92" t="s">
        <v>253</v>
      </c>
      <c r="J138" s="173"/>
      <c r="K138" s="98"/>
      <c r="L138" s="100">
        <f>J138*K138/100</f>
        <v>0</v>
      </c>
      <c r="M138" s="133"/>
      <c r="N138" s="133"/>
      <c r="O138" s="100"/>
      <c r="P138" s="92">
        <v>18</v>
      </c>
      <c r="Q138" s="92"/>
      <c r="R138" s="92">
        <v>1</v>
      </c>
      <c r="S138" s="91"/>
      <c r="T138" s="92">
        <v>18</v>
      </c>
      <c r="U138" s="92"/>
      <c r="V138" s="92">
        <v>1</v>
      </c>
      <c r="W138" s="92"/>
      <c r="X138" s="92">
        <v>1</v>
      </c>
      <c r="Y138" s="92"/>
      <c r="Z138" s="92">
        <v>18</v>
      </c>
      <c r="AA138" s="92"/>
      <c r="AB138" s="91">
        <v>1</v>
      </c>
      <c r="AC138" s="91"/>
      <c r="AD138" s="91">
        <v>1</v>
      </c>
      <c r="AE138" s="91"/>
      <c r="AF138" s="91">
        <v>1</v>
      </c>
      <c r="AG138" s="91"/>
      <c r="AH138" s="91">
        <v>1</v>
      </c>
      <c r="AI138" s="91"/>
      <c r="AJ138" s="91">
        <v>1</v>
      </c>
      <c r="AK138" s="91"/>
      <c r="AL138" s="92">
        <v>18</v>
      </c>
      <c r="AM138" s="92"/>
      <c r="AN138" s="92">
        <v>1</v>
      </c>
      <c r="AO138" s="92"/>
      <c r="AP138" s="92">
        <v>1</v>
      </c>
      <c r="AQ138" s="92"/>
      <c r="AR138" s="92">
        <v>1</v>
      </c>
      <c r="AS138" s="92"/>
      <c r="AT138" s="92"/>
      <c r="AU138" s="92"/>
      <c r="AV138" s="92"/>
      <c r="AW138" s="92"/>
      <c r="AX138" s="92"/>
      <c r="AY138" s="92"/>
    </row>
    <row r="139" spans="1:52" s="87" customFormat="1" ht="15" customHeight="1" x14ac:dyDescent="0.2">
      <c r="A139" s="94"/>
      <c r="B139" s="94" t="s">
        <v>342</v>
      </c>
      <c r="C139" s="94"/>
      <c r="D139" s="94"/>
      <c r="E139" s="94" t="s">
        <v>369</v>
      </c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5">
        <f t="shared" ref="P139:AK139" si="59">SUM(P138:P138)</f>
        <v>18</v>
      </c>
      <c r="Q139" s="95">
        <f t="shared" si="59"/>
        <v>0</v>
      </c>
      <c r="R139" s="95">
        <f t="shared" si="59"/>
        <v>1</v>
      </c>
      <c r="S139" s="95">
        <f t="shared" si="59"/>
        <v>0</v>
      </c>
      <c r="T139" s="95">
        <f>SUM(T138:T138)</f>
        <v>18</v>
      </c>
      <c r="U139" s="95">
        <f t="shared" si="59"/>
        <v>0</v>
      </c>
      <c r="V139" s="95">
        <f t="shared" si="59"/>
        <v>1</v>
      </c>
      <c r="W139" s="95">
        <f t="shared" si="59"/>
        <v>0</v>
      </c>
      <c r="X139" s="95">
        <f t="shared" si="59"/>
        <v>1</v>
      </c>
      <c r="Y139" s="95">
        <f t="shared" si="59"/>
        <v>0</v>
      </c>
      <c r="Z139" s="95">
        <f>SUM(Z138:Z138)</f>
        <v>18</v>
      </c>
      <c r="AA139" s="95">
        <f t="shared" si="59"/>
        <v>0</v>
      </c>
      <c r="AB139" s="95">
        <f t="shared" si="59"/>
        <v>1</v>
      </c>
      <c r="AC139" s="95">
        <f t="shared" si="59"/>
        <v>0</v>
      </c>
      <c r="AD139" s="95">
        <f t="shared" si="59"/>
        <v>1</v>
      </c>
      <c r="AE139" s="95">
        <f t="shared" si="59"/>
        <v>0</v>
      </c>
      <c r="AF139" s="95">
        <f t="shared" si="59"/>
        <v>1</v>
      </c>
      <c r="AG139" s="95">
        <f t="shared" si="59"/>
        <v>0</v>
      </c>
      <c r="AH139" s="95">
        <f>SUM(AH138:AH138)</f>
        <v>1</v>
      </c>
      <c r="AI139" s="95">
        <f t="shared" si="59"/>
        <v>0</v>
      </c>
      <c r="AJ139" s="95">
        <f t="shared" si="59"/>
        <v>1</v>
      </c>
      <c r="AK139" s="95">
        <f t="shared" si="59"/>
        <v>0</v>
      </c>
      <c r="AL139" s="95">
        <f>SUM(AL138:AL138)</f>
        <v>18</v>
      </c>
      <c r="AM139" s="95">
        <f t="shared" ref="AM139:AS139" si="60">SUM(AM138:AM138)</f>
        <v>0</v>
      </c>
      <c r="AN139" s="95">
        <f t="shared" si="60"/>
        <v>1</v>
      </c>
      <c r="AO139" s="95">
        <f t="shared" si="60"/>
        <v>0</v>
      </c>
      <c r="AP139" s="95">
        <f t="shared" si="60"/>
        <v>1</v>
      </c>
      <c r="AQ139" s="95">
        <f t="shared" si="60"/>
        <v>0</v>
      </c>
      <c r="AR139" s="95">
        <f t="shared" si="60"/>
        <v>1</v>
      </c>
      <c r="AS139" s="95">
        <f t="shared" si="60"/>
        <v>0</v>
      </c>
      <c r="AT139" s="95">
        <f t="shared" ref="AT139:AY139" si="61">SUM(AT138:AT138)</f>
        <v>0</v>
      </c>
      <c r="AU139" s="95">
        <f t="shared" si="61"/>
        <v>0</v>
      </c>
      <c r="AV139" s="95">
        <f t="shared" si="61"/>
        <v>0</v>
      </c>
      <c r="AW139" s="95">
        <f t="shared" si="61"/>
        <v>0</v>
      </c>
      <c r="AX139" s="95">
        <f t="shared" si="61"/>
        <v>0</v>
      </c>
      <c r="AY139" s="95">
        <f t="shared" si="61"/>
        <v>0</v>
      </c>
    </row>
    <row r="140" spans="1:52" s="87" customFormat="1" ht="15" customHeight="1" x14ac:dyDescent="0.2">
      <c r="A140" s="160"/>
      <c r="B140" s="89"/>
      <c r="C140" s="90"/>
      <c r="D140" s="99"/>
      <c r="E140" s="99"/>
      <c r="F140" s="89"/>
      <c r="G140" s="97"/>
      <c r="H140" s="97"/>
      <c r="I140" s="92"/>
      <c r="J140" s="173"/>
      <c r="K140" s="98"/>
      <c r="L140" s="100"/>
      <c r="M140" s="133"/>
      <c r="N140" s="133"/>
      <c r="O140" s="100"/>
      <c r="P140" s="92"/>
      <c r="Q140" s="92"/>
      <c r="R140" s="92"/>
      <c r="S140" s="91"/>
      <c r="T140" s="92"/>
      <c r="U140" s="92"/>
      <c r="V140" s="92"/>
      <c r="W140" s="92"/>
      <c r="X140" s="92"/>
      <c r="Y140" s="92"/>
      <c r="Z140" s="92"/>
      <c r="AA140" s="92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</row>
    <row r="141" spans="1:52" s="87" customFormat="1" ht="15" customHeight="1" x14ac:dyDescent="0.2">
      <c r="A141" s="101"/>
      <c r="B141" s="97" t="s">
        <v>362</v>
      </c>
      <c r="C141" s="89" t="s">
        <v>460</v>
      </c>
      <c r="D141" s="99" t="s">
        <v>328</v>
      </c>
      <c r="E141" s="99" t="s">
        <v>329</v>
      </c>
      <c r="F141" s="92" t="s">
        <v>458</v>
      </c>
      <c r="G141" s="201" t="s">
        <v>375</v>
      </c>
      <c r="H141" s="201" t="s">
        <v>382</v>
      </c>
      <c r="I141" s="92" t="s">
        <v>253</v>
      </c>
      <c r="J141" s="173"/>
      <c r="K141" s="98"/>
      <c r="L141" s="100">
        <f>J141*K141/100</f>
        <v>0</v>
      </c>
      <c r="M141" s="211" t="s">
        <v>438</v>
      </c>
      <c r="N141" s="158"/>
      <c r="O141" s="159"/>
      <c r="P141" s="92">
        <v>18</v>
      </c>
      <c r="Q141" s="142"/>
      <c r="R141" s="92">
        <v>1</v>
      </c>
      <c r="S141" s="142"/>
      <c r="T141" s="92">
        <v>18</v>
      </c>
      <c r="U141" s="142"/>
      <c r="V141" s="92">
        <v>1</v>
      </c>
      <c r="W141" s="92"/>
      <c r="X141" s="92">
        <v>1</v>
      </c>
      <c r="Y141" s="142"/>
      <c r="Z141" s="92">
        <v>18</v>
      </c>
      <c r="AA141" s="141"/>
      <c r="AB141" s="91">
        <v>1</v>
      </c>
      <c r="AC141" s="91"/>
      <c r="AD141" s="91">
        <v>1</v>
      </c>
      <c r="AE141" s="91"/>
      <c r="AF141" s="91">
        <v>1</v>
      </c>
      <c r="AG141" s="142"/>
      <c r="AH141" s="91">
        <v>1</v>
      </c>
      <c r="AI141" s="142"/>
      <c r="AJ141" s="91">
        <v>1</v>
      </c>
      <c r="AK141" s="142"/>
      <c r="AL141" s="92">
        <v>18</v>
      </c>
      <c r="AM141" s="142"/>
      <c r="AN141" s="92">
        <v>1</v>
      </c>
      <c r="AO141" s="92"/>
      <c r="AP141" s="92">
        <v>1</v>
      </c>
      <c r="AQ141" s="142"/>
      <c r="AR141" s="92">
        <v>1</v>
      </c>
      <c r="AS141" s="142"/>
      <c r="AT141" s="142"/>
      <c r="AU141" s="142"/>
      <c r="AV141" s="142"/>
      <c r="AW141" s="142"/>
      <c r="AX141" s="142"/>
      <c r="AY141" s="142"/>
      <c r="AZ141" s="87" t="s">
        <v>538</v>
      </c>
    </row>
    <row r="142" spans="1:52" s="87" customFormat="1" ht="15" customHeight="1" x14ac:dyDescent="0.2">
      <c r="A142" s="94"/>
      <c r="B142" s="94" t="s">
        <v>362</v>
      </c>
      <c r="C142" s="94"/>
      <c r="D142" s="94"/>
      <c r="E142" s="94" t="s">
        <v>369</v>
      </c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5">
        <f t="shared" ref="P142:AK142" si="62">SUM(P141:P141)</f>
        <v>18</v>
      </c>
      <c r="Q142" s="95">
        <f t="shared" si="62"/>
        <v>0</v>
      </c>
      <c r="R142" s="95">
        <f t="shared" si="62"/>
        <v>1</v>
      </c>
      <c r="S142" s="95">
        <f t="shared" si="62"/>
        <v>0</v>
      </c>
      <c r="T142" s="95">
        <f>SUM(T141:T141)</f>
        <v>18</v>
      </c>
      <c r="U142" s="95">
        <f t="shared" si="62"/>
        <v>0</v>
      </c>
      <c r="V142" s="95">
        <f t="shared" si="62"/>
        <v>1</v>
      </c>
      <c r="W142" s="95">
        <f t="shared" si="62"/>
        <v>0</v>
      </c>
      <c r="X142" s="95">
        <f t="shared" si="62"/>
        <v>1</v>
      </c>
      <c r="Y142" s="95">
        <f t="shared" si="62"/>
        <v>0</v>
      </c>
      <c r="Z142" s="95">
        <f>SUM(Z141:Z141)</f>
        <v>18</v>
      </c>
      <c r="AA142" s="95">
        <f t="shared" si="62"/>
        <v>0</v>
      </c>
      <c r="AB142" s="95">
        <f t="shared" si="62"/>
        <v>1</v>
      </c>
      <c r="AC142" s="95">
        <f t="shared" si="62"/>
        <v>0</v>
      </c>
      <c r="AD142" s="95">
        <f t="shared" si="62"/>
        <v>1</v>
      </c>
      <c r="AE142" s="95">
        <f t="shared" si="62"/>
        <v>0</v>
      </c>
      <c r="AF142" s="95">
        <f t="shared" si="62"/>
        <v>1</v>
      </c>
      <c r="AG142" s="95">
        <f t="shared" si="62"/>
        <v>0</v>
      </c>
      <c r="AH142" s="95">
        <f>SUM(AH141:AH141)</f>
        <v>1</v>
      </c>
      <c r="AI142" s="95">
        <f t="shared" si="62"/>
        <v>0</v>
      </c>
      <c r="AJ142" s="95">
        <f t="shared" si="62"/>
        <v>1</v>
      </c>
      <c r="AK142" s="95">
        <f t="shared" si="62"/>
        <v>0</v>
      </c>
      <c r="AL142" s="95">
        <f>SUM(AL141:AL141)</f>
        <v>18</v>
      </c>
      <c r="AM142" s="95">
        <f t="shared" ref="AM142:AS142" si="63">SUM(AM141:AM141)</f>
        <v>0</v>
      </c>
      <c r="AN142" s="95">
        <f t="shared" si="63"/>
        <v>1</v>
      </c>
      <c r="AO142" s="95">
        <f t="shared" si="63"/>
        <v>0</v>
      </c>
      <c r="AP142" s="95">
        <f t="shared" si="63"/>
        <v>1</v>
      </c>
      <c r="AQ142" s="95">
        <f t="shared" si="63"/>
        <v>0</v>
      </c>
      <c r="AR142" s="95">
        <f t="shared" si="63"/>
        <v>1</v>
      </c>
      <c r="AS142" s="95">
        <f t="shared" si="63"/>
        <v>0</v>
      </c>
      <c r="AT142" s="95">
        <f t="shared" ref="AT142:AY142" si="64">SUM(AT141:AT141)</f>
        <v>0</v>
      </c>
      <c r="AU142" s="95">
        <f t="shared" si="64"/>
        <v>0</v>
      </c>
      <c r="AV142" s="95">
        <f t="shared" si="64"/>
        <v>0</v>
      </c>
      <c r="AW142" s="95">
        <f t="shared" si="64"/>
        <v>0</v>
      </c>
      <c r="AX142" s="95">
        <f t="shared" si="64"/>
        <v>0</v>
      </c>
      <c r="AY142" s="95">
        <f t="shared" si="64"/>
        <v>0</v>
      </c>
    </row>
    <row r="143" spans="1:52" s="87" customFormat="1" ht="15" customHeight="1" x14ac:dyDescent="0.2">
      <c r="A143" s="101"/>
      <c r="B143" s="97"/>
      <c r="C143" s="92"/>
      <c r="D143" s="99"/>
      <c r="E143" s="99"/>
      <c r="F143" s="142"/>
      <c r="G143" s="97"/>
      <c r="H143" s="97"/>
      <c r="I143" s="92"/>
      <c r="J143" s="173"/>
      <c r="K143" s="98"/>
      <c r="L143" s="100"/>
      <c r="M143" s="158"/>
      <c r="N143" s="158"/>
      <c r="O143" s="159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1"/>
      <c r="AB143" s="141"/>
      <c r="AC143" s="142"/>
      <c r="AD143" s="142"/>
      <c r="AE143" s="142"/>
      <c r="AF143" s="142"/>
      <c r="AG143" s="142"/>
      <c r="AH143" s="142"/>
      <c r="AI143" s="142"/>
      <c r="AJ143" s="142"/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  <c r="AY143" s="142"/>
    </row>
    <row r="144" spans="1:52" s="87" customFormat="1" ht="15" customHeight="1" x14ac:dyDescent="0.2">
      <c r="A144" s="164"/>
      <c r="B144" s="97" t="s">
        <v>357</v>
      </c>
      <c r="C144" s="89" t="s">
        <v>460</v>
      </c>
      <c r="D144" s="99" t="s">
        <v>196</v>
      </c>
      <c r="E144" s="99" t="s">
        <v>78</v>
      </c>
      <c r="F144" s="97" t="s">
        <v>129</v>
      </c>
      <c r="G144" s="97" t="s">
        <v>153</v>
      </c>
      <c r="H144" s="201" t="s">
        <v>382</v>
      </c>
      <c r="I144" s="92" t="s">
        <v>253</v>
      </c>
      <c r="J144" s="174">
        <v>17700</v>
      </c>
      <c r="K144" s="103">
        <v>100</v>
      </c>
      <c r="L144" s="167">
        <f>J144*K144/100</f>
        <v>17700</v>
      </c>
      <c r="M144" s="133"/>
      <c r="N144" s="133"/>
      <c r="O144" s="167"/>
      <c r="P144" s="92">
        <v>6</v>
      </c>
      <c r="Q144" s="92"/>
      <c r="R144" s="92">
        <v>1</v>
      </c>
      <c r="S144" s="91"/>
      <c r="T144" s="92">
        <v>6</v>
      </c>
      <c r="U144" s="92"/>
      <c r="V144" s="92">
        <v>1</v>
      </c>
      <c r="W144" s="92"/>
      <c r="X144" s="92">
        <v>0</v>
      </c>
      <c r="Y144" s="92"/>
      <c r="Z144" s="92">
        <v>6</v>
      </c>
      <c r="AA144" s="92"/>
      <c r="AB144" s="91">
        <v>1</v>
      </c>
      <c r="AC144" s="91"/>
      <c r="AD144" s="91">
        <v>0</v>
      </c>
      <c r="AE144" s="91"/>
      <c r="AF144" s="91">
        <v>0</v>
      </c>
      <c r="AG144" s="91"/>
      <c r="AH144" s="92">
        <v>0</v>
      </c>
      <c r="AI144" s="91"/>
      <c r="AJ144" s="92">
        <v>0</v>
      </c>
      <c r="AK144" s="91"/>
      <c r="AL144" s="92">
        <v>0</v>
      </c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</row>
    <row r="145" spans="1:52" s="87" customFormat="1" ht="15" customHeight="1" x14ac:dyDescent="0.2">
      <c r="A145" s="164"/>
      <c r="B145" s="97" t="s">
        <v>357</v>
      </c>
      <c r="C145" s="89" t="s">
        <v>460</v>
      </c>
      <c r="D145" s="99" t="s">
        <v>139</v>
      </c>
      <c r="E145" s="99" t="s">
        <v>141</v>
      </c>
      <c r="F145" s="97" t="s">
        <v>127</v>
      </c>
      <c r="G145" s="97" t="s">
        <v>252</v>
      </c>
      <c r="H145" s="201" t="s">
        <v>382</v>
      </c>
      <c r="I145" s="92" t="s">
        <v>253</v>
      </c>
      <c r="J145" s="174">
        <v>8850</v>
      </c>
      <c r="K145" s="103">
        <v>100</v>
      </c>
      <c r="L145" s="167">
        <f>J145*K145/100</f>
        <v>8850</v>
      </c>
      <c r="M145" s="211" t="s">
        <v>438</v>
      </c>
      <c r="N145" s="133"/>
      <c r="O145" s="167"/>
      <c r="P145" s="92">
        <v>24</v>
      </c>
      <c r="Q145" s="92"/>
      <c r="R145" s="92">
        <v>1</v>
      </c>
      <c r="S145" s="91"/>
      <c r="T145" s="92">
        <v>24</v>
      </c>
      <c r="U145" s="92"/>
      <c r="V145" s="92">
        <v>1</v>
      </c>
      <c r="W145" s="92"/>
      <c r="X145" s="92">
        <v>1</v>
      </c>
      <c r="Y145" s="92"/>
      <c r="Z145" s="92">
        <v>24</v>
      </c>
      <c r="AA145" s="92"/>
      <c r="AB145" s="91">
        <v>2</v>
      </c>
      <c r="AC145" s="91"/>
      <c r="AD145" s="91">
        <v>2</v>
      </c>
      <c r="AE145" s="91"/>
      <c r="AF145" s="91">
        <v>2</v>
      </c>
      <c r="AG145" s="91"/>
      <c r="AH145" s="91">
        <v>2</v>
      </c>
      <c r="AI145" s="91"/>
      <c r="AJ145" s="91">
        <v>2</v>
      </c>
      <c r="AK145" s="91"/>
      <c r="AL145" s="92">
        <v>24</v>
      </c>
      <c r="AM145" s="92"/>
      <c r="AN145" s="92">
        <v>1</v>
      </c>
      <c r="AO145" s="92"/>
      <c r="AP145" s="92">
        <v>1</v>
      </c>
      <c r="AQ145" s="92"/>
      <c r="AR145" s="92">
        <v>1</v>
      </c>
      <c r="AS145" s="92"/>
      <c r="AT145" s="92"/>
      <c r="AU145" s="92"/>
      <c r="AV145" s="92"/>
      <c r="AW145" s="92"/>
      <c r="AX145" s="92"/>
      <c r="AY145" s="92"/>
    </row>
    <row r="146" spans="1:52" s="87" customFormat="1" ht="15" customHeight="1" x14ac:dyDescent="0.2">
      <c r="A146" s="164"/>
      <c r="B146" s="97" t="s">
        <v>357</v>
      </c>
      <c r="C146" s="89" t="s">
        <v>460</v>
      </c>
      <c r="D146" s="99" t="s">
        <v>142</v>
      </c>
      <c r="E146" s="99" t="s">
        <v>143</v>
      </c>
      <c r="F146" s="97" t="s">
        <v>130</v>
      </c>
      <c r="G146" s="201" t="s">
        <v>375</v>
      </c>
      <c r="H146" s="201" t="s">
        <v>382</v>
      </c>
      <c r="I146" s="92" t="s">
        <v>253</v>
      </c>
      <c r="J146" s="167"/>
      <c r="K146" s="103"/>
      <c r="L146" s="167">
        <f>J146*K146/100</f>
        <v>0</v>
      </c>
      <c r="M146" s="211" t="s">
        <v>438</v>
      </c>
      <c r="N146" s="133"/>
      <c r="O146" s="167"/>
      <c r="P146" s="92">
        <v>18</v>
      </c>
      <c r="Q146" s="92"/>
      <c r="R146" s="92">
        <v>1</v>
      </c>
      <c r="S146" s="91"/>
      <c r="T146" s="92">
        <v>18</v>
      </c>
      <c r="U146" s="92"/>
      <c r="V146" s="92">
        <v>1</v>
      </c>
      <c r="W146" s="92"/>
      <c r="X146" s="92">
        <v>1</v>
      </c>
      <c r="Y146" s="92"/>
      <c r="Z146" s="92">
        <v>18</v>
      </c>
      <c r="AA146" s="92"/>
      <c r="AB146" s="91">
        <v>1</v>
      </c>
      <c r="AC146" s="91"/>
      <c r="AD146" s="91">
        <v>1</v>
      </c>
      <c r="AE146" s="91"/>
      <c r="AF146" s="91">
        <v>1</v>
      </c>
      <c r="AG146" s="91"/>
      <c r="AH146" s="91">
        <v>1</v>
      </c>
      <c r="AI146" s="91"/>
      <c r="AJ146" s="91">
        <v>1</v>
      </c>
      <c r="AK146" s="91"/>
      <c r="AL146" s="92">
        <v>18</v>
      </c>
      <c r="AM146" s="92"/>
      <c r="AN146" s="92">
        <v>1</v>
      </c>
      <c r="AO146" s="92"/>
      <c r="AP146" s="92">
        <v>1</v>
      </c>
      <c r="AQ146" s="92"/>
      <c r="AR146" s="92">
        <v>1</v>
      </c>
      <c r="AS146" s="92"/>
      <c r="AT146" s="92"/>
      <c r="AU146" s="92"/>
      <c r="AV146" s="92"/>
      <c r="AW146" s="92"/>
      <c r="AX146" s="92"/>
      <c r="AY146" s="92"/>
    </row>
    <row r="147" spans="1:52" s="87" customFormat="1" ht="15" customHeight="1" x14ac:dyDescent="0.2">
      <c r="A147" s="164"/>
      <c r="B147" s="97" t="s">
        <v>357</v>
      </c>
      <c r="C147" s="89" t="s">
        <v>460</v>
      </c>
      <c r="D147" s="99" t="s">
        <v>433</v>
      </c>
      <c r="E147" s="99" t="s">
        <v>432</v>
      </c>
      <c r="F147" s="97" t="s">
        <v>380</v>
      </c>
      <c r="G147" s="201" t="s">
        <v>375</v>
      </c>
      <c r="H147" s="97" t="s">
        <v>380</v>
      </c>
      <c r="I147" s="161" t="s">
        <v>253</v>
      </c>
      <c r="J147" s="100"/>
      <c r="K147" s="98"/>
      <c r="L147" s="167">
        <f>J147*K147/100</f>
        <v>0</v>
      </c>
      <c r="M147" s="133"/>
      <c r="N147" s="133"/>
      <c r="O147" s="167"/>
      <c r="P147" s="92">
        <v>12</v>
      </c>
      <c r="Q147" s="92"/>
      <c r="R147" s="92">
        <v>1</v>
      </c>
      <c r="S147" s="91"/>
      <c r="T147" s="92">
        <v>12</v>
      </c>
      <c r="U147" s="92"/>
      <c r="V147" s="92">
        <v>1</v>
      </c>
      <c r="W147" s="92"/>
      <c r="X147" s="92">
        <v>1</v>
      </c>
      <c r="Y147" s="92"/>
      <c r="Z147" s="92">
        <v>12</v>
      </c>
      <c r="AA147" s="92"/>
      <c r="AB147" s="91">
        <v>1</v>
      </c>
      <c r="AC147" s="91"/>
      <c r="AD147" s="91">
        <v>1</v>
      </c>
      <c r="AE147" s="91"/>
      <c r="AF147" s="91">
        <v>1</v>
      </c>
      <c r="AG147" s="91"/>
      <c r="AH147" s="91">
        <v>1</v>
      </c>
      <c r="AI147" s="91"/>
      <c r="AJ147" s="91">
        <v>1</v>
      </c>
      <c r="AK147" s="91"/>
      <c r="AL147" s="92">
        <v>12</v>
      </c>
      <c r="AM147" s="92"/>
      <c r="AN147" s="92">
        <v>1</v>
      </c>
      <c r="AO147" s="92"/>
      <c r="AP147" s="92">
        <v>1</v>
      </c>
      <c r="AQ147" s="92"/>
      <c r="AR147" s="92">
        <v>1</v>
      </c>
      <c r="AS147" s="92"/>
      <c r="AT147" s="92">
        <v>12</v>
      </c>
      <c r="AU147" s="92"/>
      <c r="AV147" s="92"/>
      <c r="AW147" s="92"/>
      <c r="AX147" s="92">
        <v>12</v>
      </c>
      <c r="AY147" s="92"/>
      <c r="AZ147" s="87" t="s">
        <v>537</v>
      </c>
    </row>
    <row r="148" spans="1:52" s="87" customFormat="1" ht="15" customHeight="1" x14ac:dyDescent="0.2">
      <c r="A148" s="164"/>
      <c r="B148" s="97" t="s">
        <v>357</v>
      </c>
      <c r="C148" s="89" t="s">
        <v>460</v>
      </c>
      <c r="D148" s="99" t="s">
        <v>138</v>
      </c>
      <c r="E148" s="99" t="s">
        <v>77</v>
      </c>
      <c r="F148" s="97" t="s">
        <v>129</v>
      </c>
      <c r="G148" s="97" t="s">
        <v>364</v>
      </c>
      <c r="H148" s="201" t="s">
        <v>382</v>
      </c>
      <c r="I148" s="92" t="s">
        <v>253</v>
      </c>
      <c r="J148" s="174">
        <v>17700</v>
      </c>
      <c r="K148" s="103">
        <v>100</v>
      </c>
      <c r="L148" s="167">
        <f>J148*K148/100</f>
        <v>17700</v>
      </c>
      <c r="M148" s="133"/>
      <c r="N148" s="133"/>
      <c r="O148" s="167"/>
      <c r="P148" s="92">
        <v>24</v>
      </c>
      <c r="Q148" s="92"/>
      <c r="R148" s="92">
        <v>1</v>
      </c>
      <c r="S148" s="91"/>
      <c r="T148" s="92">
        <v>24</v>
      </c>
      <c r="U148" s="92"/>
      <c r="V148" s="92">
        <v>1</v>
      </c>
      <c r="W148" s="92"/>
      <c r="X148" s="92">
        <v>1</v>
      </c>
      <c r="Y148" s="92"/>
      <c r="Z148" s="92">
        <v>24</v>
      </c>
      <c r="AA148" s="92"/>
      <c r="AB148" s="91">
        <v>2</v>
      </c>
      <c r="AC148" s="91"/>
      <c r="AD148" s="91">
        <v>2</v>
      </c>
      <c r="AE148" s="91"/>
      <c r="AF148" s="91">
        <v>2</v>
      </c>
      <c r="AG148" s="91"/>
      <c r="AH148" s="91">
        <v>2</v>
      </c>
      <c r="AI148" s="91"/>
      <c r="AJ148" s="91">
        <v>2</v>
      </c>
      <c r="AK148" s="91"/>
      <c r="AL148" s="92">
        <v>24</v>
      </c>
      <c r="AM148" s="92"/>
      <c r="AN148" s="92">
        <v>1</v>
      </c>
      <c r="AO148" s="92"/>
      <c r="AP148" s="92">
        <v>1</v>
      </c>
      <c r="AQ148" s="92"/>
      <c r="AR148" s="92">
        <v>1</v>
      </c>
      <c r="AS148" s="92"/>
      <c r="AT148" s="92"/>
      <c r="AU148" s="92"/>
      <c r="AV148" s="92"/>
      <c r="AW148" s="92"/>
      <c r="AX148" s="92"/>
      <c r="AY148" s="92"/>
    </row>
    <row r="149" spans="1:52" s="87" customFormat="1" ht="15" customHeight="1" x14ac:dyDescent="0.2">
      <c r="A149" s="94"/>
      <c r="B149" s="94" t="s">
        <v>357</v>
      </c>
      <c r="C149" s="94"/>
      <c r="D149" s="94"/>
      <c r="E149" s="94" t="s">
        <v>369</v>
      </c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5">
        <f>SUM(P144:P148)</f>
        <v>84</v>
      </c>
      <c r="Q149" s="95">
        <f t="shared" ref="Q149:AS149" si="65">SUM(Q144:Q148)</f>
        <v>0</v>
      </c>
      <c r="R149" s="95">
        <f t="shared" si="65"/>
        <v>5</v>
      </c>
      <c r="S149" s="95">
        <f t="shared" si="65"/>
        <v>0</v>
      </c>
      <c r="T149" s="95">
        <f>SUM(T144:T148)</f>
        <v>84</v>
      </c>
      <c r="U149" s="95">
        <f t="shared" si="65"/>
        <v>0</v>
      </c>
      <c r="V149" s="95">
        <f t="shared" si="65"/>
        <v>5</v>
      </c>
      <c r="W149" s="95">
        <f t="shared" si="65"/>
        <v>0</v>
      </c>
      <c r="X149" s="95">
        <f t="shared" si="65"/>
        <v>4</v>
      </c>
      <c r="Y149" s="95">
        <f t="shared" si="65"/>
        <v>0</v>
      </c>
      <c r="Z149" s="95">
        <f>SUM(Z144:Z148)</f>
        <v>84</v>
      </c>
      <c r="AA149" s="95">
        <f t="shared" si="65"/>
        <v>0</v>
      </c>
      <c r="AB149" s="95">
        <f t="shared" si="65"/>
        <v>7</v>
      </c>
      <c r="AC149" s="95">
        <f t="shared" si="65"/>
        <v>0</v>
      </c>
      <c r="AD149" s="95">
        <f t="shared" si="65"/>
        <v>6</v>
      </c>
      <c r="AE149" s="95">
        <f t="shared" si="65"/>
        <v>0</v>
      </c>
      <c r="AF149" s="95">
        <f>SUM(AF144:AF148)</f>
        <v>6</v>
      </c>
      <c r="AG149" s="95">
        <f>SUM(AG144:AG148)</f>
        <v>0</v>
      </c>
      <c r="AH149" s="95">
        <f>SUM(AH144:AH148)</f>
        <v>6</v>
      </c>
      <c r="AI149" s="95">
        <f t="shared" si="65"/>
        <v>0</v>
      </c>
      <c r="AJ149" s="95">
        <f t="shared" si="65"/>
        <v>6</v>
      </c>
      <c r="AK149" s="95">
        <f t="shared" si="65"/>
        <v>0</v>
      </c>
      <c r="AL149" s="95">
        <f>SUM(AL144:AL148)</f>
        <v>78</v>
      </c>
      <c r="AM149" s="95">
        <f t="shared" si="65"/>
        <v>0</v>
      </c>
      <c r="AN149" s="95">
        <f t="shared" si="65"/>
        <v>4</v>
      </c>
      <c r="AO149" s="95">
        <f t="shared" si="65"/>
        <v>0</v>
      </c>
      <c r="AP149" s="95">
        <f t="shared" si="65"/>
        <v>4</v>
      </c>
      <c r="AQ149" s="95">
        <f t="shared" si="65"/>
        <v>0</v>
      </c>
      <c r="AR149" s="95">
        <f t="shared" si="65"/>
        <v>4</v>
      </c>
      <c r="AS149" s="95">
        <f t="shared" si="65"/>
        <v>0</v>
      </c>
      <c r="AT149" s="95">
        <f t="shared" ref="AT149:AY149" si="66">SUM(AT144:AT148)</f>
        <v>12</v>
      </c>
      <c r="AU149" s="95">
        <f t="shared" si="66"/>
        <v>0</v>
      </c>
      <c r="AV149" s="95">
        <f t="shared" si="66"/>
        <v>0</v>
      </c>
      <c r="AW149" s="95">
        <f t="shared" si="66"/>
        <v>0</v>
      </c>
      <c r="AX149" s="95">
        <f t="shared" si="66"/>
        <v>12</v>
      </c>
      <c r="AY149" s="95">
        <f t="shared" si="66"/>
        <v>0</v>
      </c>
    </row>
    <row r="150" spans="1:52" s="87" customFormat="1" ht="15" customHeight="1" x14ac:dyDescent="0.2">
      <c r="A150" s="164"/>
      <c r="B150" s="97"/>
      <c r="C150" s="98"/>
      <c r="D150" s="99"/>
      <c r="E150" s="99"/>
      <c r="F150" s="97"/>
      <c r="G150" s="97"/>
      <c r="H150" s="97"/>
      <c r="I150" s="92"/>
      <c r="J150" s="174"/>
      <c r="K150" s="103"/>
      <c r="L150" s="167"/>
      <c r="M150" s="133"/>
      <c r="N150" s="133"/>
      <c r="O150" s="167"/>
      <c r="P150" s="92"/>
      <c r="Q150" s="92"/>
      <c r="R150" s="92"/>
      <c r="S150" s="91"/>
      <c r="T150" s="92"/>
      <c r="U150" s="92"/>
      <c r="V150" s="92"/>
      <c r="W150" s="92"/>
      <c r="X150" s="92"/>
      <c r="Y150" s="92"/>
      <c r="Z150" s="92"/>
      <c r="AA150" s="92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</row>
    <row r="151" spans="1:52" s="87" customFormat="1" ht="15" customHeight="1" x14ac:dyDescent="0.2">
      <c r="A151" s="88"/>
      <c r="B151" s="97" t="s">
        <v>339</v>
      </c>
      <c r="C151" s="89" t="s">
        <v>460</v>
      </c>
      <c r="D151" s="99" t="s">
        <v>71</v>
      </c>
      <c r="E151" s="99" t="s">
        <v>72</v>
      </c>
      <c r="F151" s="109" t="s">
        <v>129</v>
      </c>
      <c r="G151" s="201" t="s">
        <v>375</v>
      </c>
      <c r="H151" s="201" t="s">
        <v>382</v>
      </c>
      <c r="I151" s="92" t="s">
        <v>253</v>
      </c>
      <c r="J151" s="100"/>
      <c r="K151" s="98"/>
      <c r="L151" s="173">
        <f>J151*K151/100</f>
        <v>0</v>
      </c>
      <c r="M151" s="137"/>
      <c r="N151" s="137"/>
      <c r="O151" s="137"/>
      <c r="P151" s="91">
        <v>18</v>
      </c>
      <c r="Q151" s="91"/>
      <c r="R151" s="91">
        <v>1</v>
      </c>
      <c r="S151" s="91"/>
      <c r="T151" s="91">
        <v>18</v>
      </c>
      <c r="U151" s="92"/>
      <c r="V151" s="92">
        <v>1</v>
      </c>
      <c r="W151" s="92"/>
      <c r="X151" s="92">
        <v>1</v>
      </c>
      <c r="Y151" s="92"/>
      <c r="Z151" s="91">
        <v>18</v>
      </c>
      <c r="AA151" s="92"/>
      <c r="AB151" s="91">
        <v>1</v>
      </c>
      <c r="AC151" s="91"/>
      <c r="AD151" s="91">
        <v>1</v>
      </c>
      <c r="AE151" s="91"/>
      <c r="AF151" s="91">
        <v>1</v>
      </c>
      <c r="AG151" s="91"/>
      <c r="AH151" s="91">
        <v>1</v>
      </c>
      <c r="AI151" s="92"/>
      <c r="AJ151" s="91">
        <v>1</v>
      </c>
      <c r="AK151" s="92"/>
      <c r="AL151" s="91">
        <v>18</v>
      </c>
      <c r="AM151" s="92"/>
      <c r="AN151" s="92">
        <v>1</v>
      </c>
      <c r="AO151" s="92"/>
      <c r="AP151" s="92">
        <v>1</v>
      </c>
      <c r="AQ151" s="92"/>
      <c r="AR151" s="92">
        <v>1</v>
      </c>
      <c r="AS151" s="92"/>
      <c r="AT151" s="92"/>
      <c r="AU151" s="92"/>
      <c r="AV151" s="92"/>
      <c r="AW151" s="92"/>
      <c r="AX151" s="92"/>
      <c r="AY151" s="92"/>
    </row>
    <row r="152" spans="1:52" s="87" customFormat="1" ht="15" customHeight="1" x14ac:dyDescent="0.2">
      <c r="A152" s="88"/>
      <c r="B152" s="97" t="s">
        <v>339</v>
      </c>
      <c r="C152" s="89" t="s">
        <v>460</v>
      </c>
      <c r="D152" s="99" t="s">
        <v>69</v>
      </c>
      <c r="E152" s="99" t="s">
        <v>70</v>
      </c>
      <c r="F152" s="109" t="s">
        <v>129</v>
      </c>
      <c r="G152" s="97" t="s">
        <v>153</v>
      </c>
      <c r="H152" s="201" t="s">
        <v>382</v>
      </c>
      <c r="I152" s="92" t="s">
        <v>253</v>
      </c>
      <c r="J152" s="100">
        <v>17300</v>
      </c>
      <c r="K152" s="98">
        <v>100</v>
      </c>
      <c r="L152" s="173">
        <f>J152*K152/100</f>
        <v>17300</v>
      </c>
      <c r="M152" s="137"/>
      <c r="N152" s="137"/>
      <c r="O152" s="137"/>
      <c r="P152" s="92">
        <v>6</v>
      </c>
      <c r="Q152" s="92"/>
      <c r="R152" s="92">
        <v>1</v>
      </c>
      <c r="S152" s="91"/>
      <c r="T152" s="92">
        <v>6</v>
      </c>
      <c r="U152" s="92"/>
      <c r="V152" s="92">
        <v>0</v>
      </c>
      <c r="W152" s="92"/>
      <c r="X152" s="92">
        <v>1</v>
      </c>
      <c r="Y152" s="92"/>
      <c r="Z152" s="92">
        <v>6</v>
      </c>
      <c r="AA152" s="92"/>
      <c r="AB152" s="91">
        <v>0</v>
      </c>
      <c r="AC152" s="91"/>
      <c r="AD152" s="91">
        <v>1</v>
      </c>
      <c r="AE152" s="91"/>
      <c r="AF152" s="91">
        <v>1</v>
      </c>
      <c r="AG152" s="91"/>
      <c r="AH152" s="91">
        <v>1</v>
      </c>
      <c r="AI152" s="91"/>
      <c r="AJ152" s="91">
        <v>1</v>
      </c>
      <c r="AK152" s="91"/>
      <c r="AL152" s="92">
        <v>0</v>
      </c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</row>
    <row r="153" spans="1:52" s="87" customFormat="1" ht="15" customHeight="1" x14ac:dyDescent="0.2">
      <c r="A153" s="94"/>
      <c r="B153" s="94" t="s">
        <v>339</v>
      </c>
      <c r="C153" s="94"/>
      <c r="D153" s="94"/>
      <c r="E153" s="94" t="s">
        <v>369</v>
      </c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5">
        <f t="shared" ref="P153:AS153" si="67">SUM(P151:P152)</f>
        <v>24</v>
      </c>
      <c r="Q153" s="95">
        <f t="shared" si="67"/>
        <v>0</v>
      </c>
      <c r="R153" s="95">
        <f t="shared" si="67"/>
        <v>2</v>
      </c>
      <c r="S153" s="95">
        <f t="shared" si="67"/>
        <v>0</v>
      </c>
      <c r="T153" s="95">
        <f t="shared" si="67"/>
        <v>24</v>
      </c>
      <c r="U153" s="95">
        <f t="shared" si="67"/>
        <v>0</v>
      </c>
      <c r="V153" s="95">
        <f t="shared" si="67"/>
        <v>1</v>
      </c>
      <c r="W153" s="95">
        <f t="shared" si="67"/>
        <v>0</v>
      </c>
      <c r="X153" s="95">
        <f t="shared" si="67"/>
        <v>2</v>
      </c>
      <c r="Y153" s="95">
        <f t="shared" si="67"/>
        <v>0</v>
      </c>
      <c r="Z153" s="95">
        <f t="shared" si="67"/>
        <v>24</v>
      </c>
      <c r="AA153" s="95">
        <f t="shared" si="67"/>
        <v>0</v>
      </c>
      <c r="AB153" s="95">
        <f t="shared" si="67"/>
        <v>1</v>
      </c>
      <c r="AC153" s="95">
        <f t="shared" si="67"/>
        <v>0</v>
      </c>
      <c r="AD153" s="95">
        <f t="shared" si="67"/>
        <v>2</v>
      </c>
      <c r="AE153" s="95">
        <f t="shared" si="67"/>
        <v>0</v>
      </c>
      <c r="AF153" s="95">
        <f t="shared" si="67"/>
        <v>2</v>
      </c>
      <c r="AG153" s="95">
        <f t="shared" si="67"/>
        <v>0</v>
      </c>
      <c r="AH153" s="95">
        <f t="shared" si="67"/>
        <v>2</v>
      </c>
      <c r="AI153" s="95">
        <f t="shared" si="67"/>
        <v>0</v>
      </c>
      <c r="AJ153" s="95">
        <f t="shared" si="67"/>
        <v>2</v>
      </c>
      <c r="AK153" s="95">
        <f t="shared" si="67"/>
        <v>0</v>
      </c>
      <c r="AL153" s="95">
        <f t="shared" si="67"/>
        <v>18</v>
      </c>
      <c r="AM153" s="95">
        <f t="shared" si="67"/>
        <v>0</v>
      </c>
      <c r="AN153" s="95">
        <f t="shared" si="67"/>
        <v>1</v>
      </c>
      <c r="AO153" s="95">
        <f t="shared" si="67"/>
        <v>0</v>
      </c>
      <c r="AP153" s="95">
        <f t="shared" si="67"/>
        <v>1</v>
      </c>
      <c r="AQ153" s="95">
        <f t="shared" si="67"/>
        <v>0</v>
      </c>
      <c r="AR153" s="95">
        <f t="shared" si="67"/>
        <v>1</v>
      </c>
      <c r="AS153" s="95">
        <f t="shared" si="67"/>
        <v>0</v>
      </c>
      <c r="AT153" s="95">
        <f t="shared" ref="AT153:AY153" si="68">SUM(AT151:AT152)</f>
        <v>0</v>
      </c>
      <c r="AU153" s="95">
        <f t="shared" si="68"/>
        <v>0</v>
      </c>
      <c r="AV153" s="95">
        <f t="shared" si="68"/>
        <v>0</v>
      </c>
      <c r="AW153" s="95">
        <f t="shared" si="68"/>
        <v>0</v>
      </c>
      <c r="AX153" s="95">
        <f t="shared" si="68"/>
        <v>0</v>
      </c>
      <c r="AY153" s="95">
        <f t="shared" si="68"/>
        <v>0</v>
      </c>
    </row>
    <row r="154" spans="1:52" s="87" customFormat="1" ht="15" customHeight="1" x14ac:dyDescent="0.2">
      <c r="A154" s="88"/>
      <c r="B154" s="97"/>
      <c r="C154" s="98"/>
      <c r="D154" s="99"/>
      <c r="E154" s="99"/>
      <c r="F154" s="109"/>
      <c r="G154" s="97"/>
      <c r="H154" s="97"/>
      <c r="I154" s="92"/>
      <c r="J154" s="100"/>
      <c r="K154" s="98"/>
      <c r="L154" s="173"/>
      <c r="M154" s="137"/>
      <c r="N154" s="137"/>
      <c r="O154" s="137"/>
      <c r="P154" s="92"/>
      <c r="Q154" s="92"/>
      <c r="R154" s="92"/>
      <c r="S154" s="91"/>
      <c r="T154" s="92"/>
      <c r="U154" s="92"/>
      <c r="V154" s="92"/>
      <c r="W154" s="92"/>
      <c r="X154" s="92"/>
      <c r="Y154" s="92"/>
      <c r="Z154" s="92"/>
      <c r="AA154" s="92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</row>
    <row r="155" spans="1:52" s="87" customFormat="1" ht="15" customHeight="1" x14ac:dyDescent="0.2">
      <c r="A155" s="88"/>
      <c r="B155" s="89" t="s">
        <v>352</v>
      </c>
      <c r="C155" s="89" t="s">
        <v>460</v>
      </c>
      <c r="D155" s="99" t="s">
        <v>424</v>
      </c>
      <c r="E155" s="99" t="s">
        <v>425</v>
      </c>
      <c r="F155" s="201" t="s">
        <v>376</v>
      </c>
      <c r="G155" s="201" t="s">
        <v>375</v>
      </c>
      <c r="H155" s="201" t="s">
        <v>376</v>
      </c>
      <c r="I155" s="161" t="s">
        <v>253</v>
      </c>
      <c r="J155" s="100"/>
      <c r="K155" s="98"/>
      <c r="L155" s="167">
        <f>J155*K155/100</f>
        <v>0</v>
      </c>
      <c r="M155" s="137"/>
      <c r="N155" s="137"/>
      <c r="O155" s="137"/>
      <c r="P155" s="92">
        <v>14</v>
      </c>
      <c r="Q155" s="92"/>
      <c r="R155" s="92">
        <v>1</v>
      </c>
      <c r="S155" s="91"/>
      <c r="T155" s="92">
        <v>14</v>
      </c>
      <c r="U155" s="92"/>
      <c r="V155" s="92">
        <v>1</v>
      </c>
      <c r="W155" s="92"/>
      <c r="X155" s="92">
        <v>1</v>
      </c>
      <c r="Y155" s="92"/>
      <c r="Z155" s="92">
        <v>14</v>
      </c>
      <c r="AA155" s="92"/>
      <c r="AB155" s="91">
        <v>1</v>
      </c>
      <c r="AC155" s="91"/>
      <c r="AD155" s="91">
        <v>1</v>
      </c>
      <c r="AE155" s="91"/>
      <c r="AF155" s="91">
        <v>1</v>
      </c>
      <c r="AG155" s="91"/>
      <c r="AH155" s="91">
        <v>1</v>
      </c>
      <c r="AI155" s="91"/>
      <c r="AJ155" s="91">
        <v>1</v>
      </c>
      <c r="AK155" s="91"/>
      <c r="AL155" s="92">
        <v>14</v>
      </c>
      <c r="AM155" s="92"/>
      <c r="AN155" s="92">
        <v>1</v>
      </c>
      <c r="AO155" s="92"/>
      <c r="AP155" s="92">
        <v>1</v>
      </c>
      <c r="AQ155" s="92"/>
      <c r="AR155" s="92">
        <v>1</v>
      </c>
      <c r="AS155" s="92"/>
      <c r="AT155" s="92">
        <v>14</v>
      </c>
      <c r="AU155" s="92"/>
      <c r="AV155" s="92"/>
      <c r="AW155" s="92"/>
      <c r="AX155" s="92">
        <v>14</v>
      </c>
      <c r="AY155" s="92"/>
    </row>
    <row r="156" spans="1:52" s="87" customFormat="1" ht="15" customHeight="1" x14ac:dyDescent="0.2">
      <c r="A156" s="88"/>
      <c r="B156" s="89" t="s">
        <v>352</v>
      </c>
      <c r="C156" s="89" t="s">
        <v>460</v>
      </c>
      <c r="D156" s="99" t="s">
        <v>428</v>
      </c>
      <c r="E156" s="99" t="s">
        <v>427</v>
      </c>
      <c r="F156" s="97" t="s">
        <v>380</v>
      </c>
      <c r="G156" s="97" t="s">
        <v>375</v>
      </c>
      <c r="H156" s="97" t="s">
        <v>380</v>
      </c>
      <c r="I156" s="161" t="s">
        <v>253</v>
      </c>
      <c r="J156" s="100"/>
      <c r="K156" s="98"/>
      <c r="L156" s="167">
        <f>J156*K156/100</f>
        <v>0</v>
      </c>
      <c r="M156" s="137"/>
      <c r="N156" s="137"/>
      <c r="O156" s="137"/>
      <c r="P156" s="92">
        <v>12</v>
      </c>
      <c r="Q156" s="92"/>
      <c r="R156" s="92">
        <v>1</v>
      </c>
      <c r="S156" s="91"/>
      <c r="T156" s="92">
        <v>12</v>
      </c>
      <c r="U156" s="92"/>
      <c r="V156" s="92">
        <v>1</v>
      </c>
      <c r="W156" s="92"/>
      <c r="X156" s="92">
        <v>1</v>
      </c>
      <c r="Y156" s="92"/>
      <c r="Z156" s="92">
        <v>12</v>
      </c>
      <c r="AA156" s="92"/>
      <c r="AB156" s="91">
        <v>1</v>
      </c>
      <c r="AC156" s="91"/>
      <c r="AD156" s="91">
        <v>1</v>
      </c>
      <c r="AE156" s="91"/>
      <c r="AF156" s="91">
        <v>1</v>
      </c>
      <c r="AG156" s="91"/>
      <c r="AH156" s="91">
        <v>1</v>
      </c>
      <c r="AI156" s="91"/>
      <c r="AJ156" s="91">
        <v>1</v>
      </c>
      <c r="AK156" s="91"/>
      <c r="AL156" s="92">
        <v>12</v>
      </c>
      <c r="AM156" s="92"/>
      <c r="AN156" s="92">
        <v>1</v>
      </c>
      <c r="AO156" s="92"/>
      <c r="AP156" s="92">
        <v>1</v>
      </c>
      <c r="AQ156" s="92"/>
      <c r="AR156" s="92">
        <v>1</v>
      </c>
      <c r="AS156" s="92"/>
      <c r="AT156" s="92">
        <v>12</v>
      </c>
      <c r="AU156" s="92"/>
      <c r="AV156" s="92"/>
      <c r="AW156" s="92"/>
      <c r="AX156" s="92">
        <v>12</v>
      </c>
      <c r="AY156" s="92"/>
    </row>
    <row r="157" spans="1:52" s="87" customFormat="1" ht="15" customHeight="1" x14ac:dyDescent="0.2">
      <c r="A157" s="162"/>
      <c r="B157" s="89" t="s">
        <v>352</v>
      </c>
      <c r="C157" s="89" t="s">
        <v>460</v>
      </c>
      <c r="D157" s="99" t="s">
        <v>213</v>
      </c>
      <c r="E157" s="99" t="s">
        <v>218</v>
      </c>
      <c r="F157" s="89" t="s">
        <v>126</v>
      </c>
      <c r="G157" s="97" t="s">
        <v>153</v>
      </c>
      <c r="H157" s="201" t="s">
        <v>382</v>
      </c>
      <c r="I157" s="169" t="s">
        <v>253</v>
      </c>
      <c r="J157" s="170"/>
      <c r="K157" s="171"/>
      <c r="L157" s="172">
        <f>J157*K157/100</f>
        <v>0</v>
      </c>
      <c r="M157" s="122"/>
      <c r="N157" s="122"/>
      <c r="O157" s="170"/>
      <c r="P157" s="169">
        <v>6</v>
      </c>
      <c r="Q157" s="169"/>
      <c r="R157" s="92">
        <v>1</v>
      </c>
      <c r="S157" s="91"/>
      <c r="T157" s="169">
        <v>6</v>
      </c>
      <c r="U157" s="169"/>
      <c r="V157" s="92">
        <v>1</v>
      </c>
      <c r="W157" s="92"/>
      <c r="X157" s="92">
        <v>0</v>
      </c>
      <c r="Y157" s="169"/>
      <c r="Z157" s="169">
        <v>6</v>
      </c>
      <c r="AA157" s="169"/>
      <c r="AB157" s="91">
        <v>1</v>
      </c>
      <c r="AC157" s="91"/>
      <c r="AD157" s="91">
        <v>0</v>
      </c>
      <c r="AE157" s="91"/>
      <c r="AF157" s="91">
        <v>0</v>
      </c>
      <c r="AG157" s="169"/>
      <c r="AH157" s="92">
        <v>0</v>
      </c>
      <c r="AI157" s="169"/>
      <c r="AJ157" s="92">
        <v>0</v>
      </c>
      <c r="AK157" s="169"/>
      <c r="AL157" s="169">
        <v>0</v>
      </c>
      <c r="AM157" s="121"/>
      <c r="AN157" s="121"/>
      <c r="AO157" s="121"/>
      <c r="AP157" s="121"/>
      <c r="AQ157" s="121"/>
      <c r="AR157" s="169">
        <v>0</v>
      </c>
      <c r="AS157" s="121"/>
      <c r="AT157" s="121"/>
      <c r="AU157" s="121"/>
      <c r="AV157" s="121"/>
      <c r="AW157" s="121"/>
      <c r="AX157" s="121"/>
      <c r="AY157" s="121"/>
    </row>
    <row r="158" spans="1:52" s="87" customFormat="1" ht="15" customHeight="1" x14ac:dyDescent="0.2">
      <c r="A158" s="160"/>
      <c r="B158" s="97" t="s">
        <v>352</v>
      </c>
      <c r="C158" s="89" t="s">
        <v>460</v>
      </c>
      <c r="D158" s="99" t="s">
        <v>206</v>
      </c>
      <c r="E158" s="99" t="s">
        <v>208</v>
      </c>
      <c r="F158" s="97" t="s">
        <v>128</v>
      </c>
      <c r="G158" s="201" t="s">
        <v>375</v>
      </c>
      <c r="H158" s="201" t="s">
        <v>382</v>
      </c>
      <c r="I158" s="92" t="s">
        <v>253</v>
      </c>
      <c r="J158" s="100"/>
      <c r="K158" s="98"/>
      <c r="L158" s="167">
        <f>J158*K158/100</f>
        <v>0</v>
      </c>
      <c r="M158" s="133"/>
      <c r="N158" s="133"/>
      <c r="O158" s="100"/>
      <c r="P158" s="92">
        <v>18</v>
      </c>
      <c r="Q158" s="92"/>
      <c r="R158" s="92">
        <v>1</v>
      </c>
      <c r="S158" s="91"/>
      <c r="T158" s="92">
        <v>18</v>
      </c>
      <c r="U158" s="92"/>
      <c r="V158" s="92">
        <v>1</v>
      </c>
      <c r="W158" s="92"/>
      <c r="X158" s="92">
        <v>1</v>
      </c>
      <c r="Y158" s="92"/>
      <c r="Z158" s="92">
        <v>18</v>
      </c>
      <c r="AA158" s="92"/>
      <c r="AB158" s="91">
        <v>1</v>
      </c>
      <c r="AC158" s="91"/>
      <c r="AD158" s="91">
        <v>1</v>
      </c>
      <c r="AE158" s="91"/>
      <c r="AF158" s="91">
        <v>1</v>
      </c>
      <c r="AG158" s="91"/>
      <c r="AH158" s="91">
        <v>1</v>
      </c>
      <c r="AI158" s="91"/>
      <c r="AJ158" s="91">
        <v>1</v>
      </c>
      <c r="AK158" s="91"/>
      <c r="AL158" s="92">
        <v>18</v>
      </c>
      <c r="AM158" s="92"/>
      <c r="AN158" s="92">
        <v>1</v>
      </c>
      <c r="AO158" s="92"/>
      <c r="AP158" s="92">
        <v>1</v>
      </c>
      <c r="AQ158" s="92"/>
      <c r="AR158" s="92">
        <v>1</v>
      </c>
      <c r="AS158" s="92"/>
      <c r="AT158" s="92"/>
      <c r="AU158" s="92"/>
      <c r="AV158" s="92"/>
      <c r="AW158" s="92"/>
      <c r="AX158" s="92"/>
      <c r="AY158" s="92"/>
    </row>
    <row r="159" spans="1:52" s="121" customFormat="1" ht="15" customHeight="1" x14ac:dyDescent="0.2">
      <c r="A159" s="160"/>
      <c r="B159" s="97" t="s">
        <v>352</v>
      </c>
      <c r="C159" s="89" t="s">
        <v>460</v>
      </c>
      <c r="D159" s="99" t="s">
        <v>205</v>
      </c>
      <c r="E159" s="99" t="s">
        <v>207</v>
      </c>
      <c r="F159" s="97" t="s">
        <v>127</v>
      </c>
      <c r="G159" s="97" t="s">
        <v>252</v>
      </c>
      <c r="H159" s="201" t="s">
        <v>382</v>
      </c>
      <c r="I159" s="92" t="s">
        <v>253</v>
      </c>
      <c r="J159" s="100"/>
      <c r="K159" s="98"/>
      <c r="L159" s="167">
        <f>J159*K159/100</f>
        <v>0</v>
      </c>
      <c r="M159" s="133"/>
      <c r="N159" s="133"/>
      <c r="O159" s="100"/>
      <c r="P159" s="92">
        <v>24</v>
      </c>
      <c r="Q159" s="92"/>
      <c r="R159" s="92">
        <v>1</v>
      </c>
      <c r="S159" s="91"/>
      <c r="T159" s="92">
        <v>24</v>
      </c>
      <c r="U159" s="92"/>
      <c r="V159" s="92">
        <v>1</v>
      </c>
      <c r="W159" s="92"/>
      <c r="X159" s="92">
        <v>1</v>
      </c>
      <c r="Y159" s="92"/>
      <c r="Z159" s="92">
        <v>24</v>
      </c>
      <c r="AA159" s="92"/>
      <c r="AB159" s="91">
        <v>2</v>
      </c>
      <c r="AC159" s="91"/>
      <c r="AD159" s="91">
        <v>2</v>
      </c>
      <c r="AE159" s="91"/>
      <c r="AF159" s="91">
        <v>2</v>
      </c>
      <c r="AG159" s="91"/>
      <c r="AH159" s="91">
        <v>2</v>
      </c>
      <c r="AI159" s="91"/>
      <c r="AJ159" s="91">
        <v>2</v>
      </c>
      <c r="AK159" s="91"/>
      <c r="AL159" s="92">
        <v>24</v>
      </c>
      <c r="AM159" s="92"/>
      <c r="AN159" s="92">
        <v>1</v>
      </c>
      <c r="AO159" s="92"/>
      <c r="AP159" s="92">
        <v>1</v>
      </c>
      <c r="AQ159" s="92"/>
      <c r="AR159" s="92">
        <v>1</v>
      </c>
      <c r="AS159" s="92"/>
      <c r="AT159" s="92"/>
      <c r="AU159" s="92"/>
      <c r="AV159" s="92"/>
      <c r="AW159" s="92"/>
      <c r="AX159" s="92"/>
      <c r="AY159" s="92"/>
    </row>
    <row r="160" spans="1:52" s="87" customFormat="1" ht="15" customHeight="1" x14ac:dyDescent="0.2">
      <c r="A160" s="94"/>
      <c r="B160" s="94" t="s">
        <v>352</v>
      </c>
      <c r="C160" s="94"/>
      <c r="D160" s="94"/>
      <c r="E160" s="94" t="s">
        <v>369</v>
      </c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5">
        <f>SUM(P155:P159)</f>
        <v>74</v>
      </c>
      <c r="Q160" s="95">
        <f t="shared" ref="Q160:AS160" si="69">SUM(Q155:Q159)</f>
        <v>0</v>
      </c>
      <c r="R160" s="95">
        <f t="shared" si="69"/>
        <v>5</v>
      </c>
      <c r="S160" s="95">
        <f t="shared" si="69"/>
        <v>0</v>
      </c>
      <c r="T160" s="95">
        <f t="shared" si="69"/>
        <v>74</v>
      </c>
      <c r="U160" s="95">
        <f t="shared" si="69"/>
        <v>0</v>
      </c>
      <c r="V160" s="95">
        <f t="shared" si="69"/>
        <v>5</v>
      </c>
      <c r="W160" s="95">
        <f t="shared" si="69"/>
        <v>0</v>
      </c>
      <c r="X160" s="95">
        <f t="shared" si="69"/>
        <v>4</v>
      </c>
      <c r="Y160" s="95">
        <f t="shared" si="69"/>
        <v>0</v>
      </c>
      <c r="Z160" s="95">
        <f t="shared" si="69"/>
        <v>74</v>
      </c>
      <c r="AA160" s="95">
        <f t="shared" si="69"/>
        <v>0</v>
      </c>
      <c r="AB160" s="95">
        <f t="shared" si="69"/>
        <v>6</v>
      </c>
      <c r="AC160" s="95">
        <f t="shared" si="69"/>
        <v>0</v>
      </c>
      <c r="AD160" s="95">
        <f t="shared" si="69"/>
        <v>5</v>
      </c>
      <c r="AE160" s="95">
        <f t="shared" si="69"/>
        <v>0</v>
      </c>
      <c r="AF160" s="95">
        <f t="shared" si="69"/>
        <v>5</v>
      </c>
      <c r="AG160" s="95">
        <f t="shared" si="69"/>
        <v>0</v>
      </c>
      <c r="AH160" s="95">
        <f>SUM(AH155:AH159)</f>
        <v>5</v>
      </c>
      <c r="AI160" s="95">
        <f t="shared" si="69"/>
        <v>0</v>
      </c>
      <c r="AJ160" s="95">
        <f t="shared" si="69"/>
        <v>5</v>
      </c>
      <c r="AK160" s="95">
        <f t="shared" si="69"/>
        <v>0</v>
      </c>
      <c r="AL160" s="95">
        <f t="shared" si="69"/>
        <v>68</v>
      </c>
      <c r="AM160" s="95">
        <f t="shared" si="69"/>
        <v>0</v>
      </c>
      <c r="AN160" s="95">
        <f t="shared" si="69"/>
        <v>4</v>
      </c>
      <c r="AO160" s="95">
        <f t="shared" si="69"/>
        <v>0</v>
      </c>
      <c r="AP160" s="95">
        <f t="shared" si="69"/>
        <v>4</v>
      </c>
      <c r="AQ160" s="95">
        <f t="shared" si="69"/>
        <v>0</v>
      </c>
      <c r="AR160" s="95">
        <f t="shared" si="69"/>
        <v>4</v>
      </c>
      <c r="AS160" s="95">
        <f t="shared" si="69"/>
        <v>0</v>
      </c>
      <c r="AT160" s="95">
        <f t="shared" ref="AT160:AY160" si="70">SUM(AT155:AT159)</f>
        <v>26</v>
      </c>
      <c r="AU160" s="95">
        <f t="shared" si="70"/>
        <v>0</v>
      </c>
      <c r="AV160" s="95">
        <f t="shared" si="70"/>
        <v>0</v>
      </c>
      <c r="AW160" s="95">
        <f t="shared" si="70"/>
        <v>0</v>
      </c>
      <c r="AX160" s="95">
        <f t="shared" si="70"/>
        <v>26</v>
      </c>
      <c r="AY160" s="95">
        <f t="shared" si="70"/>
        <v>0</v>
      </c>
    </row>
    <row r="161" spans="1:51" s="121" customFormat="1" ht="15" customHeight="1" x14ac:dyDescent="0.2">
      <c r="A161" s="160"/>
      <c r="B161" s="97"/>
      <c r="C161" s="98"/>
      <c r="D161" s="99"/>
      <c r="E161" s="99"/>
      <c r="F161" s="97"/>
      <c r="G161" s="97"/>
      <c r="H161" s="97"/>
      <c r="I161" s="92"/>
      <c r="J161" s="100"/>
      <c r="K161" s="98"/>
      <c r="L161" s="167"/>
      <c r="M161" s="133"/>
      <c r="N161" s="133"/>
      <c r="O161" s="100"/>
      <c r="P161" s="92"/>
      <c r="Q161" s="92"/>
      <c r="R161" s="92"/>
      <c r="S161" s="91"/>
      <c r="T161" s="92"/>
      <c r="U161" s="92"/>
      <c r="V161" s="92"/>
      <c r="W161" s="92"/>
      <c r="X161" s="92"/>
      <c r="Y161" s="92"/>
      <c r="Z161" s="92"/>
      <c r="AA161" s="92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</row>
    <row r="162" spans="1:51" s="87" customFormat="1" ht="15" customHeight="1" x14ac:dyDescent="0.2">
      <c r="A162" s="160"/>
      <c r="B162" s="97" t="s">
        <v>354</v>
      </c>
      <c r="C162" s="89" t="s">
        <v>460</v>
      </c>
      <c r="D162" s="99" t="s">
        <v>224</v>
      </c>
      <c r="E162" s="99" t="s">
        <v>225</v>
      </c>
      <c r="F162" s="97" t="s">
        <v>129</v>
      </c>
      <c r="G162" s="201" t="s">
        <v>375</v>
      </c>
      <c r="H162" s="201" t="s">
        <v>382</v>
      </c>
      <c r="I162" s="92" t="s">
        <v>253</v>
      </c>
      <c r="J162" s="100"/>
      <c r="K162" s="98"/>
      <c r="L162" s="173">
        <f>J162*K162/100</f>
        <v>0</v>
      </c>
      <c r="M162" s="91"/>
      <c r="N162" s="91"/>
      <c r="O162" s="175"/>
      <c r="P162" s="91">
        <v>18</v>
      </c>
      <c r="Q162" s="91"/>
      <c r="R162" s="91">
        <v>1</v>
      </c>
      <c r="S162" s="91"/>
      <c r="T162" s="91">
        <v>18</v>
      </c>
      <c r="U162" s="92"/>
      <c r="V162" s="92">
        <v>1</v>
      </c>
      <c r="W162" s="92"/>
      <c r="X162" s="92">
        <v>1</v>
      </c>
      <c r="Y162" s="92"/>
      <c r="Z162" s="91">
        <v>18</v>
      </c>
      <c r="AA162" s="92"/>
      <c r="AB162" s="91">
        <v>1</v>
      </c>
      <c r="AC162" s="91"/>
      <c r="AD162" s="91">
        <v>1</v>
      </c>
      <c r="AE162" s="91"/>
      <c r="AF162" s="91">
        <v>1</v>
      </c>
      <c r="AG162" s="91"/>
      <c r="AH162" s="91">
        <v>1</v>
      </c>
      <c r="AI162" s="92"/>
      <c r="AJ162" s="91">
        <v>1</v>
      </c>
      <c r="AK162" s="92"/>
      <c r="AL162" s="91">
        <v>18</v>
      </c>
      <c r="AN162" s="92">
        <v>1</v>
      </c>
      <c r="AO162" s="92"/>
      <c r="AP162" s="92">
        <v>1</v>
      </c>
      <c r="AR162" s="92">
        <v>1</v>
      </c>
    </row>
    <row r="163" spans="1:51" s="87" customFormat="1" ht="15" customHeight="1" x14ac:dyDescent="0.2">
      <c r="A163" s="160"/>
      <c r="B163" s="97" t="s">
        <v>354</v>
      </c>
      <c r="C163" s="89" t="s">
        <v>460</v>
      </c>
      <c r="D163" s="99" t="s">
        <v>222</v>
      </c>
      <c r="E163" s="99" t="s">
        <v>223</v>
      </c>
      <c r="F163" s="97" t="s">
        <v>127</v>
      </c>
      <c r="G163" s="97" t="s">
        <v>252</v>
      </c>
      <c r="H163" s="201" t="s">
        <v>382</v>
      </c>
      <c r="I163" s="92" t="s">
        <v>253</v>
      </c>
      <c r="J163" s="100">
        <v>16000</v>
      </c>
      <c r="K163" s="98">
        <v>100</v>
      </c>
      <c r="L163" s="173">
        <f>J163*K163/100</f>
        <v>16000</v>
      </c>
      <c r="M163" s="91"/>
      <c r="N163" s="91"/>
      <c r="O163" s="175"/>
      <c r="P163" s="91">
        <v>24</v>
      </c>
      <c r="Q163" s="91"/>
      <c r="R163" s="91">
        <v>1</v>
      </c>
      <c r="S163" s="91"/>
      <c r="T163" s="91">
        <v>24</v>
      </c>
      <c r="U163" s="92"/>
      <c r="V163" s="92">
        <v>1</v>
      </c>
      <c r="W163" s="92"/>
      <c r="X163" s="92">
        <v>1</v>
      </c>
      <c r="Y163" s="92"/>
      <c r="Z163" s="91">
        <v>24</v>
      </c>
      <c r="AA163" s="92"/>
      <c r="AB163" s="91">
        <v>2</v>
      </c>
      <c r="AC163" s="91"/>
      <c r="AD163" s="91">
        <v>2</v>
      </c>
      <c r="AE163" s="91"/>
      <c r="AF163" s="91">
        <v>2</v>
      </c>
      <c r="AG163" s="91"/>
      <c r="AH163" s="91">
        <v>2</v>
      </c>
      <c r="AI163" s="92"/>
      <c r="AJ163" s="91">
        <v>2</v>
      </c>
      <c r="AK163" s="92"/>
      <c r="AL163" s="91">
        <v>24</v>
      </c>
      <c r="AN163" s="92">
        <v>1</v>
      </c>
      <c r="AO163" s="92"/>
      <c r="AP163" s="92">
        <v>1</v>
      </c>
      <c r="AR163" s="92">
        <v>1</v>
      </c>
    </row>
    <row r="164" spans="1:51" s="87" customFormat="1" ht="15" customHeight="1" x14ac:dyDescent="0.2">
      <c r="A164" s="160"/>
      <c r="B164" s="97" t="s">
        <v>354</v>
      </c>
      <c r="C164" s="89" t="s">
        <v>460</v>
      </c>
      <c r="D164" s="99" t="s">
        <v>226</v>
      </c>
      <c r="E164" s="99" t="s">
        <v>227</v>
      </c>
      <c r="F164" s="97" t="s">
        <v>129</v>
      </c>
      <c r="G164" s="97" t="s">
        <v>153</v>
      </c>
      <c r="H164" s="201" t="s">
        <v>382</v>
      </c>
      <c r="I164" s="92" t="s">
        <v>253</v>
      </c>
      <c r="J164" s="100"/>
      <c r="K164" s="98"/>
      <c r="L164" s="173">
        <f>J164*K164/100</f>
        <v>0</v>
      </c>
      <c r="M164" s="91"/>
      <c r="N164" s="91"/>
      <c r="O164" s="175"/>
      <c r="P164" s="92">
        <v>6</v>
      </c>
      <c r="Q164" s="92"/>
      <c r="R164" s="92">
        <v>1</v>
      </c>
      <c r="S164" s="91"/>
      <c r="T164" s="92">
        <v>6</v>
      </c>
      <c r="U164" s="92"/>
      <c r="V164" s="92">
        <v>0</v>
      </c>
      <c r="W164" s="92"/>
      <c r="X164" s="92">
        <v>1</v>
      </c>
      <c r="Y164" s="92"/>
      <c r="Z164" s="92">
        <v>6</v>
      </c>
      <c r="AA164" s="92"/>
      <c r="AB164" s="91">
        <v>0</v>
      </c>
      <c r="AC164" s="91"/>
      <c r="AD164" s="91">
        <v>1</v>
      </c>
      <c r="AE164" s="91"/>
      <c r="AF164" s="91">
        <v>1</v>
      </c>
      <c r="AG164" s="91"/>
      <c r="AH164" s="91">
        <v>1</v>
      </c>
      <c r="AI164" s="91"/>
      <c r="AJ164" s="91">
        <v>1</v>
      </c>
      <c r="AK164" s="91"/>
      <c r="AL164" s="92">
        <v>0</v>
      </c>
      <c r="AM164" s="92"/>
      <c r="AN164" s="92"/>
      <c r="AO164" s="92"/>
      <c r="AP164" s="92"/>
      <c r="AQ164" s="92"/>
      <c r="AR164" s="92">
        <v>0</v>
      </c>
      <c r="AS164" s="92"/>
      <c r="AT164" s="92"/>
      <c r="AU164" s="92"/>
      <c r="AV164" s="92"/>
      <c r="AW164" s="92"/>
      <c r="AX164" s="92"/>
      <c r="AY164" s="92"/>
    </row>
    <row r="165" spans="1:51" s="87" customFormat="1" ht="15" customHeight="1" x14ac:dyDescent="0.2">
      <c r="A165" s="94"/>
      <c r="B165" s="94" t="s">
        <v>354</v>
      </c>
      <c r="C165" s="94"/>
      <c r="D165" s="94"/>
      <c r="E165" s="94" t="s">
        <v>369</v>
      </c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5">
        <f t="shared" ref="P165:AS165" si="71">SUM(P162:P164)</f>
        <v>48</v>
      </c>
      <c r="Q165" s="95">
        <f t="shared" si="71"/>
        <v>0</v>
      </c>
      <c r="R165" s="95">
        <f t="shared" si="71"/>
        <v>3</v>
      </c>
      <c r="S165" s="95">
        <f t="shared" si="71"/>
        <v>0</v>
      </c>
      <c r="T165" s="95">
        <f t="shared" si="71"/>
        <v>48</v>
      </c>
      <c r="U165" s="95">
        <f t="shared" si="71"/>
        <v>0</v>
      </c>
      <c r="V165" s="95">
        <f t="shared" si="71"/>
        <v>2</v>
      </c>
      <c r="W165" s="95">
        <f t="shared" si="71"/>
        <v>0</v>
      </c>
      <c r="X165" s="95">
        <f t="shared" si="71"/>
        <v>3</v>
      </c>
      <c r="Y165" s="95">
        <f t="shared" si="71"/>
        <v>0</v>
      </c>
      <c r="Z165" s="95">
        <f t="shared" si="71"/>
        <v>48</v>
      </c>
      <c r="AA165" s="95">
        <f t="shared" si="71"/>
        <v>0</v>
      </c>
      <c r="AB165" s="95">
        <f t="shared" si="71"/>
        <v>3</v>
      </c>
      <c r="AC165" s="95">
        <f t="shared" si="71"/>
        <v>0</v>
      </c>
      <c r="AD165" s="95">
        <f t="shared" si="71"/>
        <v>4</v>
      </c>
      <c r="AE165" s="95">
        <f t="shared" si="71"/>
        <v>0</v>
      </c>
      <c r="AF165" s="95">
        <f t="shared" si="71"/>
        <v>4</v>
      </c>
      <c r="AG165" s="95">
        <f t="shared" si="71"/>
        <v>0</v>
      </c>
      <c r="AH165" s="95">
        <f t="shared" si="71"/>
        <v>4</v>
      </c>
      <c r="AI165" s="95">
        <f t="shared" si="71"/>
        <v>0</v>
      </c>
      <c r="AJ165" s="95">
        <f t="shared" si="71"/>
        <v>4</v>
      </c>
      <c r="AK165" s="95">
        <f t="shared" si="71"/>
        <v>0</v>
      </c>
      <c r="AL165" s="95">
        <f t="shared" si="71"/>
        <v>42</v>
      </c>
      <c r="AM165" s="95">
        <f t="shared" si="71"/>
        <v>0</v>
      </c>
      <c r="AN165" s="95">
        <f t="shared" si="71"/>
        <v>2</v>
      </c>
      <c r="AO165" s="95">
        <f t="shared" si="71"/>
        <v>0</v>
      </c>
      <c r="AP165" s="95">
        <f t="shared" si="71"/>
        <v>2</v>
      </c>
      <c r="AQ165" s="95">
        <f t="shared" si="71"/>
        <v>0</v>
      </c>
      <c r="AR165" s="95">
        <f t="shared" si="71"/>
        <v>2</v>
      </c>
      <c r="AS165" s="95">
        <f t="shared" si="71"/>
        <v>0</v>
      </c>
      <c r="AT165" s="95">
        <f t="shared" ref="AT165:AY165" si="72">SUM(AT162:AT164)</f>
        <v>0</v>
      </c>
      <c r="AU165" s="95">
        <f t="shared" si="72"/>
        <v>0</v>
      </c>
      <c r="AV165" s="95">
        <f t="shared" si="72"/>
        <v>0</v>
      </c>
      <c r="AW165" s="95">
        <f t="shared" si="72"/>
        <v>0</v>
      </c>
      <c r="AX165" s="95">
        <f t="shared" si="72"/>
        <v>0</v>
      </c>
      <c r="AY165" s="95">
        <f t="shared" si="72"/>
        <v>0</v>
      </c>
    </row>
    <row r="166" spans="1:51" s="87" customFormat="1" ht="15" customHeight="1" x14ac:dyDescent="0.2">
      <c r="A166" s="160"/>
      <c r="B166" s="97"/>
      <c r="C166" s="98"/>
      <c r="D166" s="99"/>
      <c r="E166" s="99"/>
      <c r="F166" s="97"/>
      <c r="G166" s="97"/>
      <c r="H166" s="97"/>
      <c r="I166" s="92"/>
      <c r="J166" s="100"/>
      <c r="K166" s="98"/>
      <c r="L166" s="173"/>
      <c r="M166" s="91"/>
      <c r="N166" s="91"/>
      <c r="O166" s="175"/>
      <c r="P166" s="92"/>
      <c r="Q166" s="92"/>
      <c r="R166" s="92"/>
      <c r="S166" s="91"/>
      <c r="T166" s="92"/>
      <c r="U166" s="92"/>
      <c r="V166" s="92"/>
      <c r="W166" s="92"/>
      <c r="X166" s="92"/>
      <c r="Y166" s="92"/>
      <c r="Z166" s="92"/>
      <c r="AA166" s="92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</row>
    <row r="167" spans="1:51" s="87" customFormat="1" ht="15" customHeight="1" x14ac:dyDescent="0.2">
      <c r="A167" s="160"/>
      <c r="B167" s="97" t="s">
        <v>359</v>
      </c>
      <c r="C167" s="89" t="s">
        <v>460</v>
      </c>
      <c r="D167" s="99" t="s">
        <v>180</v>
      </c>
      <c r="E167" s="99" t="s">
        <v>76</v>
      </c>
      <c r="F167" s="97" t="s">
        <v>129</v>
      </c>
      <c r="G167" s="97" t="s">
        <v>364</v>
      </c>
      <c r="H167" s="201" t="s">
        <v>382</v>
      </c>
      <c r="I167" s="161" t="s">
        <v>253</v>
      </c>
      <c r="J167" s="100">
        <v>15500</v>
      </c>
      <c r="K167" s="98">
        <v>100</v>
      </c>
      <c r="L167" s="167">
        <f>J167*K167/100</f>
        <v>15500</v>
      </c>
      <c r="M167" s="91"/>
      <c r="N167" s="91"/>
      <c r="O167" s="175"/>
      <c r="P167" s="92">
        <v>24</v>
      </c>
      <c r="Q167" s="92"/>
      <c r="R167" s="92">
        <v>1</v>
      </c>
      <c r="S167" s="91"/>
      <c r="T167" s="92">
        <v>24</v>
      </c>
      <c r="U167" s="92"/>
      <c r="V167" s="92">
        <v>1</v>
      </c>
      <c r="W167" s="92"/>
      <c r="X167" s="92">
        <v>1</v>
      </c>
      <c r="Y167" s="92"/>
      <c r="Z167" s="92">
        <v>24</v>
      </c>
      <c r="AA167" s="92"/>
      <c r="AB167" s="91">
        <v>2</v>
      </c>
      <c r="AC167" s="91"/>
      <c r="AD167" s="91">
        <v>2</v>
      </c>
      <c r="AE167" s="91"/>
      <c r="AF167" s="91">
        <v>2</v>
      </c>
      <c r="AG167" s="91"/>
      <c r="AH167" s="91">
        <v>2</v>
      </c>
      <c r="AI167" s="91"/>
      <c r="AJ167" s="91">
        <v>2</v>
      </c>
      <c r="AK167" s="91"/>
      <c r="AL167" s="92">
        <v>24</v>
      </c>
      <c r="AM167" s="92"/>
      <c r="AN167" s="92">
        <v>1</v>
      </c>
      <c r="AO167" s="92"/>
      <c r="AP167" s="92">
        <v>1</v>
      </c>
      <c r="AQ167" s="92"/>
      <c r="AR167" s="92">
        <v>1</v>
      </c>
      <c r="AS167" s="92"/>
      <c r="AT167" s="92"/>
      <c r="AU167" s="92"/>
      <c r="AV167" s="92"/>
      <c r="AW167" s="92"/>
      <c r="AX167" s="92"/>
      <c r="AY167" s="92"/>
    </row>
    <row r="168" spans="1:51" s="87" customFormat="1" ht="15" customHeight="1" x14ac:dyDescent="0.2">
      <c r="A168" s="160"/>
      <c r="B168" s="97" t="s">
        <v>359</v>
      </c>
      <c r="C168" s="89" t="s">
        <v>460</v>
      </c>
      <c r="D168" s="99" t="s">
        <v>87</v>
      </c>
      <c r="E168" s="99" t="s">
        <v>88</v>
      </c>
      <c r="F168" s="97" t="s">
        <v>126</v>
      </c>
      <c r="G168" s="97" t="s">
        <v>153</v>
      </c>
      <c r="H168" s="201" t="s">
        <v>382</v>
      </c>
      <c r="I168" s="92" t="s">
        <v>253</v>
      </c>
      <c r="J168" s="100"/>
      <c r="K168" s="98"/>
      <c r="L168" s="100">
        <f>J168*K168/100</f>
        <v>0</v>
      </c>
      <c r="M168" s="133"/>
      <c r="N168" s="133"/>
      <c r="O168" s="100"/>
      <c r="P168" s="91">
        <v>6</v>
      </c>
      <c r="Q168" s="91"/>
      <c r="R168" s="91">
        <v>1</v>
      </c>
      <c r="S168" s="91"/>
      <c r="T168" s="91">
        <v>6</v>
      </c>
      <c r="U168" s="92"/>
      <c r="V168" s="92">
        <v>1</v>
      </c>
      <c r="W168" s="92"/>
      <c r="X168" s="92">
        <v>0</v>
      </c>
      <c r="Y168" s="92"/>
      <c r="Z168" s="91">
        <v>6</v>
      </c>
      <c r="AA168" s="92"/>
      <c r="AB168" s="91">
        <v>1</v>
      </c>
      <c r="AC168" s="91"/>
      <c r="AD168" s="91">
        <v>0</v>
      </c>
      <c r="AE168" s="91"/>
      <c r="AF168" s="91">
        <v>0</v>
      </c>
      <c r="AG168" s="91"/>
      <c r="AH168" s="92">
        <v>0</v>
      </c>
      <c r="AI168" s="92"/>
      <c r="AJ168" s="92">
        <v>0</v>
      </c>
      <c r="AK168" s="92"/>
      <c r="AL168" s="91">
        <v>0</v>
      </c>
      <c r="AN168" s="92"/>
      <c r="AP168" s="92"/>
      <c r="AQ168" s="92"/>
      <c r="AR168" s="92">
        <v>0</v>
      </c>
    </row>
    <row r="169" spans="1:51" s="87" customFormat="1" ht="15" customHeight="1" x14ac:dyDescent="0.2">
      <c r="A169" s="160"/>
      <c r="B169" s="97" t="s">
        <v>359</v>
      </c>
      <c r="C169" s="89" t="s">
        <v>460</v>
      </c>
      <c r="D169" s="99" t="s">
        <v>31</v>
      </c>
      <c r="E169" s="99" t="s">
        <v>32</v>
      </c>
      <c r="F169" s="97" t="s">
        <v>129</v>
      </c>
      <c r="G169" s="201" t="s">
        <v>375</v>
      </c>
      <c r="H169" s="201" t="s">
        <v>382</v>
      </c>
      <c r="I169" s="92" t="s">
        <v>253</v>
      </c>
      <c r="J169" s="100"/>
      <c r="K169" s="98"/>
      <c r="L169" s="173">
        <f>J169*K169/100</f>
        <v>0</v>
      </c>
      <c r="M169" s="91"/>
      <c r="N169" s="91"/>
      <c r="O169" s="175"/>
      <c r="P169" s="92">
        <v>18</v>
      </c>
      <c r="Q169" s="92"/>
      <c r="R169" s="92">
        <v>1</v>
      </c>
      <c r="S169" s="91"/>
      <c r="T169" s="92">
        <v>18</v>
      </c>
      <c r="U169" s="92"/>
      <c r="V169" s="92">
        <v>1</v>
      </c>
      <c r="W169" s="92"/>
      <c r="X169" s="92">
        <v>1</v>
      </c>
      <c r="Y169" s="92"/>
      <c r="Z169" s="92">
        <v>18</v>
      </c>
      <c r="AA169" s="92"/>
      <c r="AB169" s="91">
        <v>1</v>
      </c>
      <c r="AC169" s="91"/>
      <c r="AD169" s="91">
        <v>1</v>
      </c>
      <c r="AE169" s="91"/>
      <c r="AF169" s="91">
        <v>1</v>
      </c>
      <c r="AG169" s="91"/>
      <c r="AH169" s="91">
        <v>1</v>
      </c>
      <c r="AI169" s="91"/>
      <c r="AJ169" s="91">
        <v>1</v>
      </c>
      <c r="AK169" s="91"/>
      <c r="AL169" s="92">
        <v>18</v>
      </c>
      <c r="AM169" s="92"/>
      <c r="AN169" s="92">
        <v>1</v>
      </c>
      <c r="AO169" s="92"/>
      <c r="AP169" s="92">
        <v>1</v>
      </c>
      <c r="AQ169" s="92"/>
      <c r="AR169" s="92">
        <v>1</v>
      </c>
      <c r="AS169" s="92"/>
      <c r="AT169" s="92"/>
      <c r="AU169" s="92"/>
      <c r="AV169" s="92"/>
      <c r="AW169" s="92"/>
      <c r="AX169" s="92"/>
      <c r="AY169" s="92"/>
    </row>
    <row r="170" spans="1:51" s="87" customFormat="1" ht="15" customHeight="1" x14ac:dyDescent="0.2">
      <c r="A170" s="94"/>
      <c r="B170" s="94" t="s">
        <v>359</v>
      </c>
      <c r="C170" s="94"/>
      <c r="D170" s="94"/>
      <c r="E170" s="94" t="s">
        <v>369</v>
      </c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5">
        <f t="shared" ref="P170:AS170" si="73">SUM(P167:P169)</f>
        <v>48</v>
      </c>
      <c r="Q170" s="95">
        <f t="shared" si="73"/>
        <v>0</v>
      </c>
      <c r="R170" s="95">
        <f t="shared" si="73"/>
        <v>3</v>
      </c>
      <c r="S170" s="95">
        <f t="shared" si="73"/>
        <v>0</v>
      </c>
      <c r="T170" s="95">
        <f t="shared" si="73"/>
        <v>48</v>
      </c>
      <c r="U170" s="95">
        <f t="shared" si="73"/>
        <v>0</v>
      </c>
      <c r="V170" s="95">
        <f t="shared" si="73"/>
        <v>3</v>
      </c>
      <c r="W170" s="95">
        <f t="shared" si="73"/>
        <v>0</v>
      </c>
      <c r="X170" s="95">
        <f t="shared" si="73"/>
        <v>2</v>
      </c>
      <c r="Y170" s="95">
        <f t="shared" si="73"/>
        <v>0</v>
      </c>
      <c r="Z170" s="95">
        <f t="shared" si="73"/>
        <v>48</v>
      </c>
      <c r="AA170" s="95">
        <f t="shared" si="73"/>
        <v>0</v>
      </c>
      <c r="AB170" s="95">
        <f t="shared" si="73"/>
        <v>4</v>
      </c>
      <c r="AC170" s="95">
        <f t="shared" si="73"/>
        <v>0</v>
      </c>
      <c r="AD170" s="95">
        <f t="shared" si="73"/>
        <v>3</v>
      </c>
      <c r="AE170" s="95">
        <f t="shared" si="73"/>
        <v>0</v>
      </c>
      <c r="AF170" s="95">
        <f t="shared" si="73"/>
        <v>3</v>
      </c>
      <c r="AG170" s="95">
        <f t="shared" si="73"/>
        <v>0</v>
      </c>
      <c r="AH170" s="95">
        <f t="shared" si="73"/>
        <v>3</v>
      </c>
      <c r="AI170" s="95">
        <f t="shared" si="73"/>
        <v>0</v>
      </c>
      <c r="AJ170" s="95">
        <f t="shared" si="73"/>
        <v>3</v>
      </c>
      <c r="AK170" s="95">
        <f t="shared" si="73"/>
        <v>0</v>
      </c>
      <c r="AL170" s="95">
        <f t="shared" si="73"/>
        <v>42</v>
      </c>
      <c r="AM170" s="95">
        <f t="shared" si="73"/>
        <v>0</v>
      </c>
      <c r="AN170" s="95">
        <f t="shared" si="73"/>
        <v>2</v>
      </c>
      <c r="AO170" s="95">
        <f t="shared" si="73"/>
        <v>0</v>
      </c>
      <c r="AP170" s="95">
        <f t="shared" si="73"/>
        <v>2</v>
      </c>
      <c r="AQ170" s="95">
        <f t="shared" si="73"/>
        <v>0</v>
      </c>
      <c r="AR170" s="95">
        <f t="shared" si="73"/>
        <v>2</v>
      </c>
      <c r="AS170" s="95">
        <f t="shared" si="73"/>
        <v>0</v>
      </c>
      <c r="AT170" s="95">
        <f t="shared" ref="AT170:AY170" si="74">SUM(AT167:AT169)</f>
        <v>0</v>
      </c>
      <c r="AU170" s="95">
        <f t="shared" si="74"/>
        <v>0</v>
      </c>
      <c r="AV170" s="95">
        <f t="shared" si="74"/>
        <v>0</v>
      </c>
      <c r="AW170" s="95">
        <f t="shared" si="74"/>
        <v>0</v>
      </c>
      <c r="AX170" s="95">
        <f t="shared" si="74"/>
        <v>0</v>
      </c>
      <c r="AY170" s="95">
        <f t="shared" si="74"/>
        <v>0</v>
      </c>
    </row>
    <row r="171" spans="1:51" s="87" customFormat="1" ht="15" customHeight="1" x14ac:dyDescent="0.2">
      <c r="A171" s="160"/>
      <c r="B171" s="97"/>
      <c r="C171" s="98"/>
      <c r="D171" s="99"/>
      <c r="E171" s="99"/>
      <c r="F171" s="97"/>
      <c r="G171" s="97"/>
      <c r="H171" s="97"/>
      <c r="I171" s="92"/>
      <c r="J171" s="100"/>
      <c r="K171" s="98"/>
      <c r="L171" s="173"/>
      <c r="M171" s="91"/>
      <c r="N171" s="91"/>
      <c r="O171" s="175"/>
      <c r="P171" s="92"/>
      <c r="Q171" s="92"/>
      <c r="R171" s="92"/>
      <c r="S171" s="91"/>
      <c r="T171" s="92"/>
      <c r="U171" s="92"/>
      <c r="V171" s="92"/>
      <c r="W171" s="92"/>
      <c r="X171" s="92"/>
      <c r="Y171" s="92"/>
      <c r="Z171" s="92"/>
      <c r="AA171" s="92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</row>
    <row r="172" spans="1:51" s="87" customFormat="1" ht="15" customHeight="1" x14ac:dyDescent="0.2">
      <c r="A172" s="102"/>
      <c r="B172" s="97" t="s">
        <v>346</v>
      </c>
      <c r="C172" s="89" t="s">
        <v>460</v>
      </c>
      <c r="D172" s="99" t="s">
        <v>144</v>
      </c>
      <c r="E172" s="99" t="s">
        <v>145</v>
      </c>
      <c r="F172" s="97" t="s">
        <v>129</v>
      </c>
      <c r="G172" s="97" t="s">
        <v>153</v>
      </c>
      <c r="H172" s="201" t="s">
        <v>382</v>
      </c>
      <c r="I172" s="169" t="s">
        <v>253</v>
      </c>
      <c r="J172" s="174"/>
      <c r="K172" s="98"/>
      <c r="L172" s="167">
        <f>J172*K172/100</f>
        <v>0</v>
      </c>
      <c r="M172" s="211" t="s">
        <v>438</v>
      </c>
      <c r="N172" s="133"/>
      <c r="O172" s="100"/>
      <c r="P172" s="91">
        <v>6</v>
      </c>
      <c r="Q172" s="92"/>
      <c r="R172" s="92">
        <v>1</v>
      </c>
      <c r="S172" s="92"/>
      <c r="T172" s="91">
        <v>6</v>
      </c>
      <c r="U172" s="91"/>
      <c r="V172" s="92">
        <v>0</v>
      </c>
      <c r="W172" s="92"/>
      <c r="X172" s="92">
        <v>1</v>
      </c>
      <c r="Y172" s="92"/>
      <c r="Z172" s="91">
        <v>6</v>
      </c>
      <c r="AA172" s="92"/>
      <c r="AB172" s="91">
        <v>0</v>
      </c>
      <c r="AC172" s="91"/>
      <c r="AD172" s="91">
        <v>1</v>
      </c>
      <c r="AE172" s="91"/>
      <c r="AF172" s="91">
        <v>1</v>
      </c>
      <c r="AG172" s="91"/>
      <c r="AH172" s="92">
        <v>1</v>
      </c>
      <c r="AI172" s="91"/>
      <c r="AJ172" s="92">
        <v>1</v>
      </c>
      <c r="AK172" s="92"/>
      <c r="AL172" s="91">
        <v>0</v>
      </c>
      <c r="AM172" s="91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</row>
    <row r="173" spans="1:51" s="87" customFormat="1" ht="15" customHeight="1" x14ac:dyDescent="0.2">
      <c r="A173" s="94"/>
      <c r="B173" s="94" t="s">
        <v>346</v>
      </c>
      <c r="C173" s="94"/>
      <c r="D173" s="94"/>
      <c r="E173" s="94" t="s">
        <v>369</v>
      </c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5">
        <f t="shared" ref="P173:AK173" si="75">SUM(P172:P172)</f>
        <v>6</v>
      </c>
      <c r="Q173" s="95">
        <f t="shared" si="75"/>
        <v>0</v>
      </c>
      <c r="R173" s="95">
        <f t="shared" si="75"/>
        <v>1</v>
      </c>
      <c r="S173" s="95">
        <f t="shared" si="75"/>
        <v>0</v>
      </c>
      <c r="T173" s="95">
        <f>SUM(T172:T172)</f>
        <v>6</v>
      </c>
      <c r="U173" s="95">
        <f t="shared" si="75"/>
        <v>0</v>
      </c>
      <c r="V173" s="95">
        <f t="shared" si="75"/>
        <v>0</v>
      </c>
      <c r="W173" s="95">
        <f t="shared" si="75"/>
        <v>0</v>
      </c>
      <c r="X173" s="95">
        <f t="shared" si="75"/>
        <v>1</v>
      </c>
      <c r="Y173" s="95">
        <f t="shared" si="75"/>
        <v>0</v>
      </c>
      <c r="Z173" s="95">
        <f>SUM(Z172:Z172)</f>
        <v>6</v>
      </c>
      <c r="AA173" s="95">
        <f t="shared" si="75"/>
        <v>0</v>
      </c>
      <c r="AB173" s="95">
        <f t="shared" si="75"/>
        <v>0</v>
      </c>
      <c r="AC173" s="95">
        <f t="shared" si="75"/>
        <v>0</v>
      </c>
      <c r="AD173" s="95">
        <f t="shared" si="75"/>
        <v>1</v>
      </c>
      <c r="AE173" s="95">
        <f t="shared" si="75"/>
        <v>0</v>
      </c>
      <c r="AF173" s="95">
        <f t="shared" si="75"/>
        <v>1</v>
      </c>
      <c r="AG173" s="95">
        <f t="shared" si="75"/>
        <v>0</v>
      </c>
      <c r="AH173" s="95">
        <f>SUM(AH172:AH172)</f>
        <v>1</v>
      </c>
      <c r="AI173" s="95">
        <f t="shared" si="75"/>
        <v>0</v>
      </c>
      <c r="AJ173" s="95">
        <f t="shared" si="75"/>
        <v>1</v>
      </c>
      <c r="AK173" s="95">
        <f t="shared" si="75"/>
        <v>0</v>
      </c>
      <c r="AL173" s="95">
        <f>SUM(AL172:AL172)</f>
        <v>0</v>
      </c>
      <c r="AM173" s="95">
        <f t="shared" ref="AM173:AS173" si="76">SUM(AM172:AM172)</f>
        <v>0</v>
      </c>
      <c r="AN173" s="95">
        <f t="shared" si="76"/>
        <v>0</v>
      </c>
      <c r="AO173" s="95">
        <f t="shared" si="76"/>
        <v>0</v>
      </c>
      <c r="AP173" s="95">
        <f t="shared" si="76"/>
        <v>0</v>
      </c>
      <c r="AQ173" s="95">
        <f t="shared" si="76"/>
        <v>0</v>
      </c>
      <c r="AR173" s="95">
        <f t="shared" si="76"/>
        <v>0</v>
      </c>
      <c r="AS173" s="95">
        <f t="shared" si="76"/>
        <v>0</v>
      </c>
      <c r="AT173" s="95">
        <f t="shared" ref="AT173:AY173" si="77">SUM(AT172:AT172)</f>
        <v>0</v>
      </c>
      <c r="AU173" s="95">
        <f t="shared" si="77"/>
        <v>0</v>
      </c>
      <c r="AV173" s="95">
        <f t="shared" si="77"/>
        <v>0</v>
      </c>
      <c r="AW173" s="95">
        <f t="shared" si="77"/>
        <v>0</v>
      </c>
      <c r="AX173" s="95">
        <f t="shared" si="77"/>
        <v>0</v>
      </c>
      <c r="AY173" s="95">
        <f t="shared" si="77"/>
        <v>0</v>
      </c>
    </row>
    <row r="174" spans="1:51" s="87" customFormat="1" ht="15" customHeight="1" x14ac:dyDescent="0.2">
      <c r="A174" s="102"/>
      <c r="B174" s="97"/>
      <c r="C174" s="98"/>
      <c r="D174" s="99"/>
      <c r="E174" s="99"/>
      <c r="F174" s="97"/>
      <c r="G174" s="97"/>
      <c r="H174" s="97"/>
      <c r="I174" s="169"/>
      <c r="J174" s="174"/>
      <c r="K174" s="98"/>
      <c r="L174" s="167"/>
      <c r="M174" s="180"/>
      <c r="N174" s="133"/>
      <c r="O174" s="100"/>
      <c r="P174" s="91"/>
      <c r="Q174" s="92"/>
      <c r="R174" s="92"/>
      <c r="S174" s="92"/>
      <c r="T174" s="91"/>
      <c r="U174" s="91"/>
      <c r="V174" s="92"/>
      <c r="W174" s="92"/>
      <c r="X174" s="92"/>
      <c r="Y174" s="92"/>
      <c r="Z174" s="91"/>
      <c r="AA174" s="92"/>
      <c r="AB174" s="91"/>
      <c r="AC174" s="91"/>
      <c r="AD174" s="91"/>
      <c r="AE174" s="91"/>
      <c r="AF174" s="91"/>
      <c r="AG174" s="91"/>
      <c r="AH174" s="92"/>
      <c r="AI174" s="91"/>
      <c r="AJ174" s="92"/>
      <c r="AK174" s="92"/>
      <c r="AL174" s="91"/>
      <c r="AM174" s="91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</row>
    <row r="175" spans="1:51" s="87" customFormat="1" ht="15" customHeight="1" x14ac:dyDescent="0.2">
      <c r="A175" s="162"/>
      <c r="B175" s="89" t="s">
        <v>349</v>
      </c>
      <c r="C175" s="89" t="s">
        <v>460</v>
      </c>
      <c r="D175" s="99" t="s">
        <v>146</v>
      </c>
      <c r="E175" s="99" t="s">
        <v>191</v>
      </c>
      <c r="F175" s="89" t="s">
        <v>129</v>
      </c>
      <c r="G175" s="97" t="s">
        <v>153</v>
      </c>
      <c r="H175" s="201" t="s">
        <v>382</v>
      </c>
      <c r="I175" s="169" t="s">
        <v>253</v>
      </c>
      <c r="J175" s="170"/>
      <c r="K175" s="171"/>
      <c r="L175" s="167">
        <f>J175*K175/100</f>
        <v>0</v>
      </c>
      <c r="M175" s="122"/>
      <c r="N175" s="122"/>
      <c r="O175" s="170"/>
      <c r="P175" s="92">
        <v>6</v>
      </c>
      <c r="Q175" s="92"/>
      <c r="R175" s="92">
        <v>1</v>
      </c>
      <c r="S175" s="91"/>
      <c r="T175" s="92">
        <v>6</v>
      </c>
      <c r="U175" s="92"/>
      <c r="V175" s="92">
        <v>1</v>
      </c>
      <c r="W175" s="92"/>
      <c r="X175" s="92">
        <v>0</v>
      </c>
      <c r="Y175" s="92"/>
      <c r="Z175" s="92">
        <v>6</v>
      </c>
      <c r="AA175" s="92"/>
      <c r="AB175" s="91">
        <v>1</v>
      </c>
      <c r="AC175" s="91"/>
      <c r="AD175" s="91">
        <v>0</v>
      </c>
      <c r="AE175" s="91"/>
      <c r="AF175" s="91">
        <v>0</v>
      </c>
      <c r="AG175" s="91"/>
      <c r="AH175" s="91">
        <v>0</v>
      </c>
      <c r="AI175" s="91"/>
      <c r="AJ175" s="91">
        <v>0</v>
      </c>
      <c r="AK175" s="91"/>
      <c r="AL175" s="92">
        <v>0</v>
      </c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</row>
    <row r="176" spans="1:51" s="87" customFormat="1" ht="15" customHeight="1" x14ac:dyDescent="0.2">
      <c r="A176" s="162"/>
      <c r="B176" s="89" t="s">
        <v>349</v>
      </c>
      <c r="C176" s="89" t="s">
        <v>460</v>
      </c>
      <c r="D176" s="99" t="s">
        <v>147</v>
      </c>
      <c r="E176" s="99" t="s">
        <v>148</v>
      </c>
      <c r="F176" s="89" t="s">
        <v>129</v>
      </c>
      <c r="G176" s="201" t="s">
        <v>375</v>
      </c>
      <c r="H176" s="201" t="s">
        <v>382</v>
      </c>
      <c r="I176" s="169" t="s">
        <v>253</v>
      </c>
      <c r="J176" s="170"/>
      <c r="K176" s="171"/>
      <c r="L176" s="167">
        <f>J176*K176/100</f>
        <v>0</v>
      </c>
      <c r="M176" s="122"/>
      <c r="N176" s="122"/>
      <c r="O176" s="170"/>
      <c r="P176" s="91">
        <v>14</v>
      </c>
      <c r="Q176" s="169"/>
      <c r="R176" s="92">
        <v>1</v>
      </c>
      <c r="S176" s="169"/>
      <c r="T176" s="92">
        <v>14</v>
      </c>
      <c r="U176" s="169"/>
      <c r="V176" s="92">
        <v>1</v>
      </c>
      <c r="W176" s="92"/>
      <c r="X176" s="92">
        <v>1</v>
      </c>
      <c r="Y176" s="169"/>
      <c r="Z176" s="92">
        <v>14</v>
      </c>
      <c r="AA176" s="169"/>
      <c r="AB176" s="91">
        <v>1</v>
      </c>
      <c r="AC176" s="91"/>
      <c r="AD176" s="91">
        <v>1</v>
      </c>
      <c r="AE176" s="91"/>
      <c r="AF176" s="91">
        <v>1</v>
      </c>
      <c r="AG176" s="169"/>
      <c r="AH176" s="91">
        <v>1</v>
      </c>
      <c r="AI176" s="169"/>
      <c r="AJ176" s="91">
        <v>1</v>
      </c>
      <c r="AK176" s="169"/>
      <c r="AL176" s="92">
        <v>14</v>
      </c>
      <c r="AM176" s="121"/>
      <c r="AN176" s="92">
        <v>1</v>
      </c>
      <c r="AO176" s="92"/>
      <c r="AP176" s="92">
        <v>1</v>
      </c>
      <c r="AQ176" s="121"/>
      <c r="AR176" s="92">
        <v>1</v>
      </c>
      <c r="AS176" s="121"/>
      <c r="AT176" s="121"/>
      <c r="AU176" s="121"/>
      <c r="AV176" s="121"/>
      <c r="AW176" s="121"/>
      <c r="AX176" s="121"/>
      <c r="AY176" s="121"/>
    </row>
    <row r="177" spans="1:51" s="87" customFormat="1" ht="15" customHeight="1" x14ac:dyDescent="0.2">
      <c r="A177" s="94"/>
      <c r="B177" s="94" t="s">
        <v>349</v>
      </c>
      <c r="C177" s="94"/>
      <c r="D177" s="94"/>
      <c r="E177" s="94" t="s">
        <v>369</v>
      </c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5">
        <f t="shared" ref="P177:AS177" si="78">SUM(P175:P176)</f>
        <v>20</v>
      </c>
      <c r="Q177" s="95">
        <f t="shared" si="78"/>
        <v>0</v>
      </c>
      <c r="R177" s="95">
        <f t="shared" si="78"/>
        <v>2</v>
      </c>
      <c r="S177" s="95">
        <f t="shared" si="78"/>
        <v>0</v>
      </c>
      <c r="T177" s="95">
        <f t="shared" si="78"/>
        <v>20</v>
      </c>
      <c r="U177" s="95">
        <f t="shared" si="78"/>
        <v>0</v>
      </c>
      <c r="V177" s="95">
        <f t="shared" si="78"/>
        <v>2</v>
      </c>
      <c r="W177" s="95">
        <f t="shared" si="78"/>
        <v>0</v>
      </c>
      <c r="X177" s="95">
        <f t="shared" si="78"/>
        <v>1</v>
      </c>
      <c r="Y177" s="95">
        <f t="shared" si="78"/>
        <v>0</v>
      </c>
      <c r="Z177" s="95">
        <f t="shared" si="78"/>
        <v>20</v>
      </c>
      <c r="AA177" s="95">
        <f t="shared" si="78"/>
        <v>0</v>
      </c>
      <c r="AB177" s="95">
        <f t="shared" si="78"/>
        <v>2</v>
      </c>
      <c r="AC177" s="95">
        <f t="shared" si="78"/>
        <v>0</v>
      </c>
      <c r="AD177" s="95">
        <f t="shared" si="78"/>
        <v>1</v>
      </c>
      <c r="AE177" s="95">
        <f t="shared" si="78"/>
        <v>0</v>
      </c>
      <c r="AF177" s="95">
        <f t="shared" si="78"/>
        <v>1</v>
      </c>
      <c r="AG177" s="95">
        <f t="shared" si="78"/>
        <v>0</v>
      </c>
      <c r="AH177" s="95">
        <f t="shared" si="78"/>
        <v>1</v>
      </c>
      <c r="AI177" s="95">
        <f t="shared" si="78"/>
        <v>0</v>
      </c>
      <c r="AJ177" s="95">
        <f t="shared" si="78"/>
        <v>1</v>
      </c>
      <c r="AK177" s="95">
        <f t="shared" si="78"/>
        <v>0</v>
      </c>
      <c r="AL177" s="95">
        <f t="shared" si="78"/>
        <v>14</v>
      </c>
      <c r="AM177" s="95">
        <f t="shared" si="78"/>
        <v>0</v>
      </c>
      <c r="AN177" s="95">
        <f t="shared" si="78"/>
        <v>1</v>
      </c>
      <c r="AO177" s="95">
        <f t="shared" si="78"/>
        <v>0</v>
      </c>
      <c r="AP177" s="95">
        <f t="shared" si="78"/>
        <v>1</v>
      </c>
      <c r="AQ177" s="95">
        <f t="shared" si="78"/>
        <v>0</v>
      </c>
      <c r="AR177" s="95">
        <f t="shared" si="78"/>
        <v>1</v>
      </c>
      <c r="AS177" s="95">
        <f t="shared" si="78"/>
        <v>0</v>
      </c>
      <c r="AT177" s="95">
        <f t="shared" ref="AT177:AY177" si="79">SUM(AT175:AT176)</f>
        <v>0</v>
      </c>
      <c r="AU177" s="95">
        <f t="shared" si="79"/>
        <v>0</v>
      </c>
      <c r="AV177" s="95">
        <f t="shared" si="79"/>
        <v>0</v>
      </c>
      <c r="AW177" s="95">
        <f t="shared" si="79"/>
        <v>0</v>
      </c>
      <c r="AX177" s="95">
        <f t="shared" si="79"/>
        <v>0</v>
      </c>
      <c r="AY177" s="95">
        <f t="shared" si="79"/>
        <v>0</v>
      </c>
    </row>
    <row r="178" spans="1:51" s="87" customFormat="1" ht="15" customHeight="1" x14ac:dyDescent="0.2">
      <c r="A178" s="162"/>
      <c r="B178" s="89"/>
      <c r="C178" s="89"/>
      <c r="D178" s="99"/>
      <c r="E178" s="99"/>
      <c r="F178" s="89"/>
      <c r="G178" s="99"/>
      <c r="H178" s="97"/>
      <c r="I178" s="169"/>
      <c r="J178" s="170"/>
      <c r="K178" s="171"/>
      <c r="L178" s="172"/>
      <c r="M178" s="122"/>
      <c r="N178" s="122"/>
      <c r="O178" s="170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  <c r="AB178" s="169"/>
      <c r="AC178" s="169"/>
      <c r="AD178" s="169"/>
      <c r="AE178" s="169"/>
      <c r="AF178" s="169"/>
      <c r="AG178" s="169"/>
      <c r="AH178" s="169"/>
      <c r="AI178" s="169"/>
      <c r="AJ178" s="169"/>
      <c r="AK178" s="169"/>
      <c r="AL178" s="169"/>
      <c r="AM178" s="121"/>
      <c r="AN178" s="121"/>
      <c r="AO178" s="121"/>
      <c r="AP178" s="121"/>
      <c r="AQ178" s="121"/>
      <c r="AR178" s="121"/>
      <c r="AS178" s="121"/>
    </row>
    <row r="179" spans="1:51" s="87" customFormat="1" ht="42.75" x14ac:dyDescent="0.2">
      <c r="A179" s="114"/>
      <c r="B179" s="91"/>
      <c r="C179" s="98"/>
      <c r="D179" s="99"/>
      <c r="E179" s="104"/>
      <c r="F179" s="91"/>
      <c r="G179" s="91"/>
      <c r="H179" s="91"/>
      <c r="I179" s="91"/>
      <c r="J179" s="100"/>
      <c r="K179" s="98"/>
      <c r="L179" s="100"/>
      <c r="M179" s="104"/>
      <c r="N179" s="104"/>
      <c r="O179" s="100"/>
      <c r="P179" s="91" t="s">
        <v>121</v>
      </c>
      <c r="Q179" s="91"/>
      <c r="R179" s="91" t="s">
        <v>117</v>
      </c>
      <c r="S179" s="91"/>
      <c r="T179" s="91" t="s">
        <v>121</v>
      </c>
      <c r="U179" s="91"/>
      <c r="V179" s="91" t="s">
        <v>117</v>
      </c>
      <c r="W179" s="91"/>
      <c r="X179" s="91" t="s">
        <v>112</v>
      </c>
      <c r="Y179" s="92"/>
      <c r="Z179" s="91" t="s">
        <v>121</v>
      </c>
      <c r="AA179" s="91"/>
      <c r="AB179" s="91" t="s">
        <v>117</v>
      </c>
      <c r="AC179" s="91"/>
      <c r="AD179" s="91" t="s">
        <v>112</v>
      </c>
      <c r="AE179" s="92"/>
      <c r="AF179" s="91" t="s">
        <v>112</v>
      </c>
      <c r="AG179" s="92"/>
      <c r="AH179" s="91" t="s">
        <v>112</v>
      </c>
      <c r="AI179" s="92"/>
      <c r="AJ179" s="91" t="s">
        <v>112</v>
      </c>
      <c r="AL179" s="91" t="s">
        <v>314</v>
      </c>
      <c r="AM179" s="91"/>
      <c r="AN179" s="91" t="s">
        <v>112</v>
      </c>
      <c r="AO179" s="91"/>
      <c r="AP179" s="91" t="s">
        <v>117</v>
      </c>
      <c r="AQ179" s="91"/>
      <c r="AR179" s="91" t="s">
        <v>118</v>
      </c>
      <c r="AS179" s="91"/>
      <c r="AT179" s="121"/>
      <c r="AU179" s="121"/>
      <c r="AV179" s="121"/>
      <c r="AW179" s="121"/>
      <c r="AX179" s="121"/>
      <c r="AY179" s="121"/>
    </row>
    <row r="180" spans="1:51" ht="14.1" customHeight="1" x14ac:dyDescent="0.2">
      <c r="P180" s="134">
        <f xml:space="preserve"> SUM(P5:P177)/2</f>
        <v>1519</v>
      </c>
      <c r="R180" s="134">
        <f xml:space="preserve"> SUM(R5:R177)/2</f>
        <v>100</v>
      </c>
      <c r="T180" s="134">
        <f xml:space="preserve"> SUM(T5:T177)/2</f>
        <v>1519</v>
      </c>
      <c r="V180" s="134">
        <f xml:space="preserve"> SUM(V5:V177)/2</f>
        <v>91</v>
      </c>
      <c r="X180" s="134">
        <f xml:space="preserve"> SUM(X5:X177)/2</f>
        <v>90</v>
      </c>
      <c r="Z180" s="134">
        <f xml:space="preserve"> SUM(Z5:Z177)/2</f>
        <v>1519</v>
      </c>
      <c r="AB180" s="134">
        <f xml:space="preserve"> SUM(AB5:AB177)/2</f>
        <v>111</v>
      </c>
      <c r="AD180" s="134">
        <f xml:space="preserve"> SUM(AD5:AD177)/2</f>
        <v>110</v>
      </c>
      <c r="AF180" s="134">
        <f xml:space="preserve"> SUM(AF5:AF177)/2</f>
        <v>110</v>
      </c>
      <c r="AH180" s="134">
        <f xml:space="preserve"> SUM(AH5:AH177)/2</f>
        <v>109</v>
      </c>
      <c r="AJ180" s="134">
        <f xml:space="preserve"> SUM(AJ5:AJ177)/2</f>
        <v>109</v>
      </c>
      <c r="AL180" s="134">
        <f xml:space="preserve"> SUM(AL5:AL177)/2</f>
        <v>1401</v>
      </c>
      <c r="AN180" s="134">
        <f xml:space="preserve"> SUM(AN5:AN177)/2</f>
        <v>80</v>
      </c>
      <c r="AP180" s="134">
        <f xml:space="preserve"> SUM(AP5:AP177)/2</f>
        <v>80</v>
      </c>
      <c r="AR180" s="134">
        <f xml:space="preserve"> SUM(AR5:AR177)/2</f>
        <v>81</v>
      </c>
      <c r="AT180" s="91"/>
      <c r="AU180" s="91"/>
      <c r="AV180" s="91"/>
      <c r="AW180" s="91"/>
      <c r="AX180" s="91"/>
      <c r="AY180" s="91"/>
    </row>
    <row r="181" spans="1:51" ht="14.1" customHeight="1" thickBot="1" x14ac:dyDescent="0.25">
      <c r="P181" s="143">
        <f>R180</f>
        <v>100</v>
      </c>
      <c r="R181" s="70"/>
      <c r="T181" s="143">
        <f>V180</f>
        <v>91</v>
      </c>
      <c r="V181" s="70"/>
      <c r="Z181" s="143">
        <f>AB180</f>
        <v>111</v>
      </c>
      <c r="AB181" s="70"/>
      <c r="AJ181" s="11"/>
      <c r="AL181" s="11">
        <f>AP180</f>
        <v>80</v>
      </c>
      <c r="AN181" s="70"/>
    </row>
    <row r="182" spans="1:51" ht="14.1" customHeight="1" thickTop="1" thickBot="1" x14ac:dyDescent="0.25">
      <c r="D182" s="3" t="s">
        <v>111</v>
      </c>
      <c r="G182" s="3" t="s">
        <v>382</v>
      </c>
      <c r="H182" s="3">
        <f>COUNTIF(H4:H177, "NAWQA")</f>
        <v>70</v>
      </c>
      <c r="P182" s="11">
        <f>SUM(P180:P181)</f>
        <v>1619</v>
      </c>
      <c r="R182" s="11">
        <f>SUM(R180:R181)</f>
        <v>100</v>
      </c>
      <c r="T182" s="11">
        <f>SUM(T180:T181)</f>
        <v>1610</v>
      </c>
      <c r="V182" s="11">
        <f>SUM(V180:V181)</f>
        <v>91</v>
      </c>
      <c r="Z182" s="11">
        <f>SUM(Z180:Z181)</f>
        <v>1630</v>
      </c>
      <c r="AB182" s="11">
        <f>SUM(AB180:AB181)</f>
        <v>111</v>
      </c>
      <c r="AJ182" s="11"/>
      <c r="AL182" s="70">
        <f>AR180</f>
        <v>81</v>
      </c>
      <c r="AN182" s="11">
        <f>SUM(AN180:AN181)</f>
        <v>80</v>
      </c>
    </row>
    <row r="183" spans="1:51" ht="14.1" customHeight="1" thickTop="1" x14ac:dyDescent="0.2">
      <c r="G183" s="3" t="s">
        <v>380</v>
      </c>
      <c r="H183" s="3">
        <f>COUNTIF(H4:H178, "NASQAN")</f>
        <v>26</v>
      </c>
      <c r="AL183" s="11">
        <f>SUM(AL180:AL182)</f>
        <v>1562</v>
      </c>
    </row>
    <row r="184" spans="1:51" ht="14.1" customHeight="1" x14ac:dyDescent="0.2">
      <c r="A184" s="2"/>
      <c r="B184" s="2"/>
      <c r="C184" s="2"/>
      <c r="D184" s="2"/>
      <c r="E184" s="2"/>
      <c r="F184" s="2"/>
      <c r="G184" s="11" t="s">
        <v>376</v>
      </c>
      <c r="H184" s="3">
        <f>COUNTIF(H5:H179, "NMN")</f>
        <v>4</v>
      </c>
      <c r="I184" s="2"/>
      <c r="J184" s="2"/>
      <c r="K184" s="2"/>
      <c r="L184" s="2"/>
      <c r="M184" s="2"/>
      <c r="N184" s="2"/>
      <c r="O184" s="50" t="s">
        <v>122</v>
      </c>
      <c r="P184" s="11">
        <f>100*(R180)/(P180)</f>
        <v>6.5832784726793943</v>
      </c>
      <c r="T184" s="11">
        <f>100*(X180+V180)/(T180)</f>
        <v>11.915734035549704</v>
      </c>
      <c r="Z184" s="11">
        <f>100*(AD180+AB180)/(Z180)</f>
        <v>14.549045424621461</v>
      </c>
      <c r="AL184" s="11">
        <f>100*(AP180+AN180+AR180)/(AL180)</f>
        <v>17.20199857244825</v>
      </c>
      <c r="AQ184" s="2"/>
      <c r="AR184" s="2"/>
      <c r="AS184" s="2"/>
    </row>
    <row r="185" spans="1:51" ht="14.1" customHeight="1" x14ac:dyDescent="0.2">
      <c r="A185" s="2"/>
      <c r="B185" s="2"/>
      <c r="C185" s="2"/>
      <c r="D185" s="2"/>
      <c r="E185" s="2"/>
      <c r="F185" s="2"/>
      <c r="G185" s="11" t="s">
        <v>364</v>
      </c>
      <c r="H185" s="3">
        <f>COUNTIF(G5:G180, "Agriculture")</f>
        <v>10</v>
      </c>
      <c r="I185" s="2"/>
      <c r="J185" s="2"/>
      <c r="K185" s="2"/>
      <c r="L185" s="2"/>
      <c r="M185" s="2"/>
      <c r="N185" s="2"/>
      <c r="AQ185" s="2"/>
      <c r="AR185" s="2"/>
      <c r="AS185" s="2"/>
      <c r="AT185" s="2"/>
      <c r="AU185" s="2"/>
      <c r="AV185" s="2"/>
      <c r="AW185" s="2"/>
      <c r="AX185" s="2"/>
      <c r="AY185" s="2"/>
    </row>
    <row r="186" spans="1:51" ht="14.1" customHeight="1" x14ac:dyDescent="0.2">
      <c r="A186" s="2"/>
      <c r="B186" s="2"/>
      <c r="C186" s="2"/>
      <c r="D186" s="2"/>
      <c r="E186" s="2"/>
      <c r="F186" s="2"/>
      <c r="G186" s="11" t="s">
        <v>252</v>
      </c>
      <c r="H186" s="3">
        <f>COUNTIF(G5:G177, "Urban")</f>
        <v>10</v>
      </c>
      <c r="I186" s="2"/>
      <c r="J186" s="2"/>
      <c r="K186" s="2"/>
      <c r="L186" s="2"/>
      <c r="M186" s="2"/>
      <c r="N186" s="2"/>
      <c r="AQ186" s="2"/>
      <c r="AR186" s="2"/>
      <c r="AS186" s="2"/>
      <c r="AT186" s="2"/>
      <c r="AU186" s="2"/>
      <c r="AV186" s="2"/>
      <c r="AW186" s="2"/>
      <c r="AX186" s="2"/>
      <c r="AY186" s="2"/>
    </row>
    <row r="187" spans="1:51" ht="14.1" customHeight="1" x14ac:dyDescent="0.2">
      <c r="A187" s="2"/>
      <c r="B187" s="2"/>
      <c r="C187" s="2"/>
      <c r="D187" s="2"/>
      <c r="E187" s="2"/>
      <c r="F187" s="2"/>
      <c r="G187" s="11" t="s">
        <v>153</v>
      </c>
      <c r="H187" s="3">
        <f>COUNTIF(G5:G177, "Reference")</f>
        <v>19</v>
      </c>
      <c r="I187" s="2"/>
      <c r="J187" s="2"/>
      <c r="K187" s="2"/>
      <c r="L187" s="2"/>
      <c r="M187" s="2"/>
      <c r="N187" s="2"/>
      <c r="AQ187" s="2"/>
      <c r="AR187" s="2"/>
      <c r="AS187" s="2"/>
      <c r="AT187" s="2"/>
      <c r="AU187" s="2"/>
      <c r="AV187" s="2"/>
      <c r="AW187" s="2"/>
      <c r="AX187" s="2"/>
      <c r="AY187" s="2"/>
    </row>
    <row r="188" spans="1:51" ht="14.1" customHeight="1" x14ac:dyDescent="0.2">
      <c r="A188" s="2"/>
      <c r="B188" s="2"/>
      <c r="C188" s="2"/>
      <c r="D188" s="2"/>
      <c r="E188" s="2"/>
      <c r="F188" s="2"/>
      <c r="G188" s="11" t="s">
        <v>375</v>
      </c>
      <c r="H188" s="3">
        <f>COUNTIF(G5:G183, "Large River")</f>
        <v>61</v>
      </c>
      <c r="I188" s="2"/>
      <c r="J188" s="2"/>
      <c r="K188" s="2"/>
      <c r="L188" s="2"/>
      <c r="M188" s="2"/>
      <c r="N188" s="2"/>
      <c r="AQ188" s="2"/>
      <c r="AR188" s="2"/>
      <c r="AS188" s="2"/>
      <c r="AT188" s="2"/>
      <c r="AU188" s="2"/>
      <c r="AV188" s="2"/>
      <c r="AW188" s="2"/>
      <c r="AX188" s="2"/>
      <c r="AY188" s="2"/>
    </row>
    <row r="189" spans="1:51" ht="14.1" customHeight="1" x14ac:dyDescent="0.2">
      <c r="A189" s="2"/>
      <c r="B189" s="2"/>
      <c r="C189" s="2"/>
      <c r="D189" s="2"/>
      <c r="E189" s="2"/>
      <c r="F189" s="2"/>
      <c r="G189" s="2"/>
      <c r="H189" s="11"/>
      <c r="I189" s="2"/>
      <c r="J189" s="2"/>
      <c r="K189" s="2"/>
      <c r="L189" s="2"/>
      <c r="M189" s="2"/>
      <c r="N189" s="2"/>
      <c r="AQ189" s="2"/>
      <c r="AR189" s="2"/>
      <c r="AS189" s="2"/>
      <c r="AT189" s="2"/>
      <c r="AU189" s="2"/>
      <c r="AV189" s="2"/>
      <c r="AW189" s="2"/>
      <c r="AX189" s="2"/>
      <c r="AY189" s="2"/>
    </row>
    <row r="190" spans="1:51" ht="14.1" customHeight="1" x14ac:dyDescent="0.2">
      <c r="A190" s="2"/>
      <c r="B190" s="2"/>
      <c r="C190" s="2"/>
      <c r="D190" s="2"/>
      <c r="E190" s="2"/>
      <c r="F190" s="2"/>
      <c r="G190" s="2"/>
      <c r="H190" s="11"/>
      <c r="I190" s="2"/>
      <c r="J190" s="2"/>
      <c r="K190" s="2"/>
      <c r="L190" s="2"/>
      <c r="M190" s="2"/>
      <c r="N190" s="2"/>
      <c r="AQ190" s="2"/>
      <c r="AR190" s="2"/>
      <c r="AS190" s="2"/>
      <c r="AT190" s="2"/>
      <c r="AU190" s="2"/>
      <c r="AV190" s="2"/>
      <c r="AW190" s="2"/>
      <c r="AX190" s="2"/>
      <c r="AY190" s="2"/>
    </row>
    <row r="191" spans="1:51" ht="14.1" customHeight="1" x14ac:dyDescent="0.2">
      <c r="A191" s="2"/>
      <c r="B191" s="2"/>
      <c r="C191" s="2"/>
      <c r="D191" s="2"/>
      <c r="E191" s="2"/>
      <c r="F191" s="2"/>
      <c r="G191" s="2"/>
      <c r="H191" s="11"/>
      <c r="I191" s="2"/>
      <c r="J191" s="2"/>
      <c r="K191" s="2"/>
      <c r="L191" s="2"/>
      <c r="M191" s="2"/>
      <c r="N191" s="2"/>
      <c r="AQ191" s="2"/>
      <c r="AR191" s="2"/>
      <c r="AS191" s="2"/>
      <c r="AT191" s="2"/>
      <c r="AU191" s="2"/>
      <c r="AV191" s="2"/>
      <c r="AW191" s="2"/>
      <c r="AX191" s="2"/>
      <c r="AY191" s="2"/>
    </row>
    <row r="192" spans="1:51" ht="14.1" customHeight="1" x14ac:dyDescent="0.2">
      <c r="A192" s="2"/>
      <c r="B192" s="2"/>
      <c r="C192" s="2"/>
      <c r="D192" s="2"/>
      <c r="E192" s="2"/>
      <c r="F192" s="2"/>
      <c r="G192" s="2"/>
      <c r="H192" s="11"/>
      <c r="I192" s="2"/>
      <c r="J192" s="2"/>
      <c r="K192" s="2"/>
      <c r="L192" s="2"/>
      <c r="M192" s="2"/>
      <c r="N192" s="2"/>
      <c r="AQ192" s="2"/>
      <c r="AR192" s="2"/>
      <c r="AS192" s="2"/>
      <c r="AT192" s="2"/>
      <c r="AU192" s="2"/>
      <c r="AV192" s="2"/>
      <c r="AW192" s="2"/>
      <c r="AX192" s="2"/>
      <c r="AY192" s="2"/>
    </row>
    <row r="193" spans="1:51" ht="14.1" customHeight="1" x14ac:dyDescent="0.2">
      <c r="A193" s="2"/>
      <c r="B193" s="2"/>
      <c r="C193" s="2"/>
      <c r="D193" s="2"/>
      <c r="E193" s="2"/>
      <c r="F193" s="2"/>
      <c r="G193" s="2"/>
      <c r="H193" s="11"/>
      <c r="I193" s="2"/>
      <c r="J193" s="2"/>
      <c r="K193" s="2"/>
      <c r="L193" s="2"/>
      <c r="M193" s="2"/>
      <c r="N193" s="2"/>
      <c r="AQ193" s="2"/>
      <c r="AR193" s="2"/>
      <c r="AS193" s="2"/>
      <c r="AT193" s="2"/>
      <c r="AU193" s="2"/>
      <c r="AV193" s="2"/>
      <c r="AW193" s="2"/>
      <c r="AX193" s="2"/>
      <c r="AY193" s="2"/>
    </row>
    <row r="194" spans="1:51" ht="14.1" customHeight="1" x14ac:dyDescent="0.2">
      <c r="A194" s="2"/>
      <c r="B194" s="2"/>
      <c r="C194" s="2"/>
      <c r="D194" s="2"/>
      <c r="E194" s="2"/>
      <c r="F194" s="2"/>
      <c r="G194" s="2"/>
      <c r="H194" s="11"/>
      <c r="I194" s="2"/>
      <c r="J194" s="2"/>
      <c r="K194" s="2"/>
      <c r="L194" s="2"/>
      <c r="M194" s="2"/>
      <c r="N194" s="2"/>
      <c r="AQ194" s="2"/>
      <c r="AR194" s="2"/>
      <c r="AS194" s="2"/>
      <c r="AT194" s="2"/>
      <c r="AU194" s="2"/>
      <c r="AV194" s="2"/>
      <c r="AW194" s="2"/>
      <c r="AX194" s="2"/>
      <c r="AY194" s="2"/>
    </row>
    <row r="195" spans="1:51" ht="14.1" customHeight="1" x14ac:dyDescent="0.2">
      <c r="A195" s="2"/>
      <c r="B195" s="2"/>
      <c r="C195" s="2"/>
      <c r="D195" s="2"/>
      <c r="E195" s="2"/>
      <c r="F195" s="2"/>
      <c r="G195" s="2"/>
      <c r="H195" s="11"/>
      <c r="I195" s="2"/>
      <c r="J195" s="2"/>
      <c r="K195" s="2"/>
      <c r="L195" s="2"/>
      <c r="M195" s="2"/>
      <c r="N195" s="2"/>
      <c r="AQ195" s="2"/>
      <c r="AR195" s="2"/>
      <c r="AS195" s="2"/>
      <c r="AT195" s="2"/>
      <c r="AU195" s="2"/>
      <c r="AV195" s="2"/>
      <c r="AW195" s="2"/>
      <c r="AX195" s="2"/>
      <c r="AY195" s="2"/>
    </row>
    <row r="196" spans="1:51" ht="14.1" customHeight="1" x14ac:dyDescent="0.2">
      <c r="A196" s="2"/>
      <c r="B196" s="2"/>
      <c r="C196" s="2"/>
      <c r="D196" s="2"/>
      <c r="E196" s="2"/>
      <c r="F196" s="2"/>
      <c r="G196" s="2"/>
      <c r="H196" s="11"/>
      <c r="I196" s="2"/>
      <c r="J196" s="2"/>
      <c r="K196" s="2"/>
      <c r="L196" s="2"/>
      <c r="M196" s="2"/>
      <c r="N196" s="2"/>
      <c r="AQ196" s="2"/>
      <c r="AR196" s="2"/>
      <c r="AS196" s="2"/>
      <c r="AT196" s="2"/>
      <c r="AU196" s="2"/>
      <c r="AV196" s="2"/>
      <c r="AW196" s="2"/>
      <c r="AX196" s="2"/>
      <c r="AY196" s="2"/>
    </row>
    <row r="197" spans="1:51" ht="14.1" customHeight="1" x14ac:dyDescent="0.2">
      <c r="A197" s="2"/>
      <c r="B197" s="2"/>
      <c r="C197" s="2"/>
      <c r="D197" s="2"/>
      <c r="E197" s="2"/>
      <c r="F197" s="2"/>
      <c r="G197" s="2"/>
      <c r="H197" s="11"/>
      <c r="I197" s="2"/>
      <c r="J197" s="2"/>
      <c r="K197" s="2"/>
      <c r="L197" s="2"/>
      <c r="M197" s="2"/>
      <c r="N197" s="2"/>
      <c r="AQ197" s="2"/>
      <c r="AR197" s="2"/>
      <c r="AS197" s="2"/>
      <c r="AT197" s="2"/>
      <c r="AU197" s="2"/>
      <c r="AV197" s="2"/>
      <c r="AW197" s="2"/>
      <c r="AX197" s="2"/>
      <c r="AY197" s="2"/>
    </row>
    <row r="198" spans="1:51" ht="14.1" customHeight="1" x14ac:dyDescent="0.2">
      <c r="A198" s="2"/>
      <c r="B198" s="2"/>
      <c r="C198" s="2"/>
      <c r="D198" s="2"/>
      <c r="E198" s="2"/>
      <c r="F198" s="2"/>
      <c r="G198" s="2"/>
      <c r="H198" s="11"/>
      <c r="I198" s="2"/>
      <c r="J198" s="2"/>
      <c r="K198" s="2"/>
      <c r="L198" s="2"/>
      <c r="M198" s="2"/>
      <c r="N198" s="2"/>
      <c r="AQ198" s="2"/>
      <c r="AR198" s="2"/>
      <c r="AS198" s="2"/>
      <c r="AT198" s="2"/>
      <c r="AU198" s="2"/>
      <c r="AV198" s="2"/>
      <c r="AW198" s="2"/>
      <c r="AX198" s="2"/>
      <c r="AY198" s="2"/>
    </row>
    <row r="199" spans="1:51" ht="14.1" customHeight="1" x14ac:dyDescent="0.2">
      <c r="A199" s="2"/>
      <c r="B199" s="2"/>
      <c r="C199" s="2"/>
      <c r="D199" s="2"/>
      <c r="E199" s="2"/>
      <c r="F199" s="2"/>
      <c r="G199" s="2"/>
      <c r="H199" s="11"/>
      <c r="I199" s="2"/>
      <c r="J199" s="2"/>
      <c r="K199" s="2"/>
      <c r="L199" s="2"/>
      <c r="M199" s="2"/>
      <c r="N199" s="2"/>
      <c r="AQ199" s="2"/>
      <c r="AR199" s="2"/>
      <c r="AS199" s="2"/>
      <c r="AT199" s="2"/>
      <c r="AU199" s="2"/>
      <c r="AV199" s="2"/>
      <c r="AW199" s="2"/>
      <c r="AX199" s="2"/>
      <c r="AY199" s="2"/>
    </row>
    <row r="200" spans="1:51" ht="14.1" customHeight="1" x14ac:dyDescent="0.2">
      <c r="A200" s="2"/>
      <c r="B200" s="2"/>
      <c r="C200" s="2"/>
      <c r="D200" s="2"/>
      <c r="E200" s="2"/>
      <c r="F200" s="2"/>
      <c r="G200" s="2"/>
      <c r="H200" s="1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</row>
    <row r="201" spans="1:51" ht="14.1" customHeight="1" x14ac:dyDescent="0.2">
      <c r="AT201" s="2"/>
      <c r="AU201" s="2"/>
      <c r="AV201" s="2"/>
      <c r="AW201" s="2"/>
      <c r="AX201" s="2"/>
      <c r="AY201" s="2"/>
    </row>
  </sheetData>
  <sortState ref="A4:BO75">
    <sortCondition ref="B4:B75"/>
  </sortState>
  <mergeCells count="21">
    <mergeCell ref="AZ1:AZ2"/>
    <mergeCell ref="A1:A2"/>
    <mergeCell ref="B1:B2"/>
    <mergeCell ref="C1:C2"/>
    <mergeCell ref="X1:Y1"/>
    <mergeCell ref="Z1:AC1"/>
    <mergeCell ref="D1:E1"/>
    <mergeCell ref="I1:L1"/>
    <mergeCell ref="M1:O1"/>
    <mergeCell ref="H1:H2"/>
    <mergeCell ref="F1:F2"/>
    <mergeCell ref="G1:G2"/>
    <mergeCell ref="T1:W1"/>
    <mergeCell ref="AT1:AU1"/>
    <mergeCell ref="AV1:AW1"/>
    <mergeCell ref="AX1:AY1"/>
    <mergeCell ref="AF1:AG1"/>
    <mergeCell ref="AD1:AE1"/>
    <mergeCell ref="AL1:AS1"/>
    <mergeCell ref="AH1:AI1"/>
    <mergeCell ref="AJ1:AK1"/>
  </mergeCells>
  <phoneticPr fontId="0" type="noConversion"/>
  <printOptions headings="1" gridLines="1"/>
  <pageMargins left="0.2" right="0.21" top="0.26" bottom="0.45" header="0.18" footer="0.2"/>
  <pageSetup scale="65" pageOrder="overThenDown" orientation="landscape" r:id="rId1"/>
  <headerFooter alignWithMargins="0">
    <oddFooter>&amp;L&amp;F, &amp;A&amp;C&amp;D&amp;R&amp;P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YT49"/>
  <sheetViews>
    <sheetView zoomScale="75" workbookViewId="0">
      <pane xSplit="4" ySplit="4" topLeftCell="E5" activePane="bottomRight" state="frozen"/>
      <selection pane="topRight" activeCell="G1" sqref="G1"/>
      <selection pane="bottomLeft" activeCell="A5" sqref="A5"/>
      <selection pane="bottomRight" activeCell="G22" sqref="G22"/>
    </sheetView>
  </sheetViews>
  <sheetFormatPr defaultRowHeight="14.25" x14ac:dyDescent="0.2"/>
  <cols>
    <col min="1" max="1" width="9.140625" style="118" customWidth="1"/>
    <col min="2" max="2" width="7" style="10" customWidth="1"/>
    <col min="3" max="3" width="18.85546875" style="1" customWidth="1"/>
    <col min="4" max="4" width="45.42578125" style="4" customWidth="1"/>
    <col min="5" max="5" width="23.28515625" style="69" customWidth="1"/>
    <col min="6" max="6" width="38" style="4" customWidth="1"/>
    <col min="7" max="7" width="11.5703125" style="4" customWidth="1"/>
    <col min="8" max="8" width="17.7109375" style="4" customWidth="1"/>
    <col min="9" max="9" width="8.7109375" style="3" customWidth="1"/>
    <col min="10" max="10" width="8.5703125" style="3" customWidth="1"/>
    <col min="11" max="11" width="10" style="11" customWidth="1"/>
    <col min="12" max="12" width="11.7109375" style="11" customWidth="1"/>
    <col min="13" max="14" width="10" style="22" customWidth="1"/>
    <col min="15" max="15" width="10.28515625" style="26" customWidth="1"/>
    <col min="16" max="16" width="9.7109375" style="54" customWidth="1"/>
    <col min="17" max="17" width="10.28515625" style="26" customWidth="1"/>
    <col min="18" max="18" width="10.140625" style="54" customWidth="1"/>
    <col min="19" max="19" width="10.28515625" style="26" customWidth="1"/>
    <col min="20" max="20" width="10.42578125" style="54" customWidth="1"/>
    <col min="21" max="21" width="10.28515625" style="26" customWidth="1"/>
    <col min="22" max="22" width="9.7109375" style="54" customWidth="1"/>
    <col min="23" max="24" width="10" style="22" customWidth="1"/>
    <col min="25" max="25" width="11.85546875" style="47" customWidth="1"/>
    <col min="26" max="26" width="11.85546875" style="26" customWidth="1"/>
    <col min="27" max="27" width="9.5703125" style="54" customWidth="1"/>
    <col min="28" max="29" width="10" style="22" customWidth="1"/>
    <col min="30" max="30" width="11.7109375" style="26" customWidth="1"/>
    <col min="31" max="31" width="9.7109375" style="54" customWidth="1"/>
    <col min="32" max="32" width="92.85546875" style="49" customWidth="1"/>
    <col min="33" max="16384" width="9.140625" style="118"/>
  </cols>
  <sheetData>
    <row r="1" spans="1:32" s="117" customFormat="1" ht="39" customHeight="1" x14ac:dyDescent="0.2">
      <c r="A1" s="330" t="s">
        <v>439</v>
      </c>
      <c r="B1" s="333" t="s">
        <v>339</v>
      </c>
      <c r="C1" s="331">
        <v>41179</v>
      </c>
      <c r="D1" s="332"/>
      <c r="E1" s="329" t="s">
        <v>133</v>
      </c>
      <c r="F1" s="318" t="s">
        <v>134</v>
      </c>
      <c r="G1" s="317" t="s">
        <v>440</v>
      </c>
      <c r="H1" s="317" t="s">
        <v>441</v>
      </c>
      <c r="I1" s="328" t="s">
        <v>152</v>
      </c>
      <c r="J1" s="326" t="s">
        <v>0</v>
      </c>
      <c r="K1" s="327" t="s">
        <v>467</v>
      </c>
      <c r="L1" s="325" t="s">
        <v>90</v>
      </c>
      <c r="M1" s="321" t="s">
        <v>6</v>
      </c>
      <c r="N1" s="322"/>
      <c r="O1" s="309" t="s">
        <v>7</v>
      </c>
      <c r="P1" s="310"/>
      <c r="Q1" s="309" t="s">
        <v>8</v>
      </c>
      <c r="R1" s="310"/>
      <c r="S1" s="309" t="s">
        <v>9</v>
      </c>
      <c r="T1" s="310"/>
      <c r="U1" s="313" t="s">
        <v>516</v>
      </c>
      <c r="V1" s="314"/>
      <c r="W1" s="303" t="s">
        <v>247</v>
      </c>
      <c r="X1" s="304"/>
      <c r="Y1" s="304"/>
      <c r="Z1" s="304"/>
      <c r="AA1" s="304"/>
      <c r="AB1" s="295" t="s">
        <v>246</v>
      </c>
      <c r="AC1" s="296"/>
      <c r="AD1" s="296"/>
      <c r="AE1" s="296"/>
      <c r="AF1" s="68" t="s">
        <v>92</v>
      </c>
    </row>
    <row r="2" spans="1:32" s="117" customFormat="1" ht="35.25" customHeight="1" x14ac:dyDescent="0.2">
      <c r="A2" s="330"/>
      <c r="B2" s="333"/>
      <c r="C2" s="273" t="s">
        <v>14</v>
      </c>
      <c r="D2" s="318" t="s">
        <v>74</v>
      </c>
      <c r="E2" s="329"/>
      <c r="F2" s="318"/>
      <c r="G2" s="317"/>
      <c r="H2" s="317"/>
      <c r="I2" s="328"/>
      <c r="J2" s="326"/>
      <c r="K2" s="327"/>
      <c r="L2" s="325"/>
      <c r="M2" s="323"/>
      <c r="N2" s="324"/>
      <c r="O2" s="319" t="s">
        <v>11</v>
      </c>
      <c r="P2" s="311" t="s">
        <v>469</v>
      </c>
      <c r="Q2" s="319" t="s">
        <v>11</v>
      </c>
      <c r="R2" s="311" t="s">
        <v>468</v>
      </c>
      <c r="S2" s="319" t="s">
        <v>11</v>
      </c>
      <c r="T2" s="311" t="s">
        <v>468</v>
      </c>
      <c r="U2" s="319" t="s">
        <v>11</v>
      </c>
      <c r="V2" s="311" t="s">
        <v>468</v>
      </c>
      <c r="W2" s="305" t="s">
        <v>157</v>
      </c>
      <c r="X2" s="306"/>
      <c r="Y2" s="301" t="s">
        <v>158</v>
      </c>
      <c r="Z2" s="307" t="s">
        <v>11</v>
      </c>
      <c r="AA2" s="315" t="s">
        <v>468</v>
      </c>
      <c r="AB2" s="297" t="s">
        <v>157</v>
      </c>
      <c r="AC2" s="298"/>
      <c r="AD2" s="299" t="s">
        <v>11</v>
      </c>
      <c r="AE2" s="293" t="s">
        <v>468</v>
      </c>
      <c r="AF2" s="68"/>
    </row>
    <row r="3" spans="1:32" s="117" customFormat="1" ht="31.5" customHeight="1" x14ac:dyDescent="0.2">
      <c r="A3" s="330"/>
      <c r="B3" s="333"/>
      <c r="C3" s="273"/>
      <c r="D3" s="318"/>
      <c r="E3" s="329"/>
      <c r="F3" s="318"/>
      <c r="G3" s="317"/>
      <c r="H3" s="317"/>
      <c r="I3" s="328"/>
      <c r="J3" s="326"/>
      <c r="K3" s="327"/>
      <c r="L3" s="325"/>
      <c r="M3" s="230" t="s">
        <v>518</v>
      </c>
      <c r="N3" s="231" t="s">
        <v>517</v>
      </c>
      <c r="O3" s="320"/>
      <c r="P3" s="312" t="s">
        <v>12</v>
      </c>
      <c r="Q3" s="320"/>
      <c r="R3" s="312" t="s">
        <v>12</v>
      </c>
      <c r="S3" s="320"/>
      <c r="T3" s="312" t="s">
        <v>12</v>
      </c>
      <c r="U3" s="320"/>
      <c r="V3" s="312" t="s">
        <v>12</v>
      </c>
      <c r="W3" s="35" t="s">
        <v>518</v>
      </c>
      <c r="X3" s="36" t="s">
        <v>517</v>
      </c>
      <c r="Y3" s="302"/>
      <c r="Z3" s="308"/>
      <c r="AA3" s="316"/>
      <c r="AB3" s="37" t="s">
        <v>518</v>
      </c>
      <c r="AC3" s="38" t="s">
        <v>517</v>
      </c>
      <c r="AD3" s="300"/>
      <c r="AE3" s="294"/>
      <c r="AF3" s="68"/>
    </row>
    <row r="4" spans="1:32" ht="11.25" customHeight="1" x14ac:dyDescent="0.2">
      <c r="A4" s="17"/>
      <c r="B4" s="17"/>
      <c r="C4" s="16"/>
      <c r="D4" s="45"/>
      <c r="E4" s="125"/>
      <c r="F4" s="16"/>
      <c r="G4" s="44"/>
      <c r="H4" s="44"/>
      <c r="I4" s="39"/>
      <c r="J4" s="41"/>
      <c r="K4" s="21"/>
      <c r="L4" s="40"/>
      <c r="M4" s="34"/>
      <c r="N4" s="33"/>
      <c r="O4" s="43"/>
      <c r="P4" s="53"/>
      <c r="Q4" s="43"/>
      <c r="R4" s="53"/>
      <c r="S4" s="43"/>
      <c r="T4" s="53"/>
      <c r="U4" s="43"/>
      <c r="V4" s="53"/>
      <c r="W4" s="34"/>
      <c r="X4" s="23"/>
      <c r="Y4" s="46"/>
      <c r="Z4" s="17"/>
      <c r="AA4" s="53"/>
      <c r="AB4" s="34"/>
      <c r="AC4" s="23"/>
      <c r="AD4" s="17"/>
      <c r="AE4" s="53"/>
      <c r="AF4" s="48"/>
    </row>
    <row r="5" spans="1:32" s="96" customFormat="1" ht="28.5" customHeight="1" x14ac:dyDescent="0.2">
      <c r="B5" s="250" t="s">
        <v>353</v>
      </c>
      <c r="C5" s="251" t="s">
        <v>260</v>
      </c>
      <c r="D5" s="251" t="s">
        <v>261</v>
      </c>
      <c r="E5" s="252"/>
      <c r="F5" s="251"/>
      <c r="G5" s="253" t="s">
        <v>129</v>
      </c>
      <c r="H5" s="254" t="s">
        <v>153</v>
      </c>
      <c r="I5" s="250">
        <v>79</v>
      </c>
      <c r="J5" s="250">
        <v>2013</v>
      </c>
      <c r="K5" s="255" t="s">
        <v>104</v>
      </c>
      <c r="L5" s="255" t="s">
        <v>99</v>
      </c>
      <c r="M5" s="256">
        <v>37561</v>
      </c>
      <c r="N5" s="256">
        <v>37605</v>
      </c>
      <c r="O5" s="255">
        <v>1</v>
      </c>
      <c r="P5" s="257"/>
      <c r="Q5" s="255">
        <v>0</v>
      </c>
      <c r="R5" s="257"/>
      <c r="S5" s="255">
        <v>1</v>
      </c>
      <c r="T5" s="257"/>
      <c r="U5" s="255">
        <v>1</v>
      </c>
      <c r="V5" s="257"/>
      <c r="W5" s="256">
        <v>37561</v>
      </c>
      <c r="X5" s="256">
        <v>37605</v>
      </c>
      <c r="Y5" s="258"/>
      <c r="Z5" s="255">
        <v>1</v>
      </c>
      <c r="AA5" s="257"/>
      <c r="AB5" s="256">
        <v>37561</v>
      </c>
      <c r="AC5" s="256">
        <v>37605</v>
      </c>
      <c r="AD5" s="255">
        <v>1</v>
      </c>
      <c r="AE5" s="257"/>
      <c r="AF5" s="260" t="s">
        <v>519</v>
      </c>
    </row>
    <row r="6" spans="1:32" s="108" customFormat="1" ht="14.25" customHeight="1" x14ac:dyDescent="0.2">
      <c r="B6" s="250" t="s">
        <v>353</v>
      </c>
      <c r="C6" s="251" t="s">
        <v>262</v>
      </c>
      <c r="D6" s="251" t="s">
        <v>263</v>
      </c>
      <c r="E6" s="252"/>
      <c r="F6" s="251"/>
      <c r="G6" s="253" t="s">
        <v>129</v>
      </c>
      <c r="H6" s="254" t="s">
        <v>153</v>
      </c>
      <c r="I6" s="250">
        <v>23</v>
      </c>
      <c r="J6" s="250">
        <v>2013</v>
      </c>
      <c r="K6" s="255" t="s">
        <v>104</v>
      </c>
      <c r="L6" s="255" t="s">
        <v>99</v>
      </c>
      <c r="M6" s="256">
        <v>37544</v>
      </c>
      <c r="N6" s="256">
        <v>37590</v>
      </c>
      <c r="O6" s="255">
        <v>1</v>
      </c>
      <c r="P6" s="257"/>
      <c r="Q6" s="255">
        <v>0</v>
      </c>
      <c r="R6" s="257"/>
      <c r="S6" s="255">
        <v>1</v>
      </c>
      <c r="T6" s="257"/>
      <c r="U6" s="255">
        <v>1</v>
      </c>
      <c r="V6" s="257"/>
      <c r="W6" s="256">
        <v>37544</v>
      </c>
      <c r="X6" s="256">
        <v>37590</v>
      </c>
      <c r="Y6" s="258"/>
      <c r="Z6" s="255">
        <v>1</v>
      </c>
      <c r="AA6" s="257"/>
      <c r="AB6" s="256">
        <v>37544</v>
      </c>
      <c r="AC6" s="256">
        <v>37590</v>
      </c>
      <c r="AD6" s="255">
        <v>1</v>
      </c>
      <c r="AE6" s="257"/>
      <c r="AF6" s="260" t="s">
        <v>466</v>
      </c>
    </row>
    <row r="7" spans="1:32" s="108" customFormat="1" x14ac:dyDescent="0.2">
      <c r="B7" s="240" t="s">
        <v>351</v>
      </c>
      <c r="C7" s="241" t="s">
        <v>53</v>
      </c>
      <c r="D7" s="241" t="s">
        <v>85</v>
      </c>
      <c r="E7" s="242"/>
      <c r="F7" s="241"/>
      <c r="G7" s="243" t="s">
        <v>129</v>
      </c>
      <c r="H7" s="243" t="s">
        <v>153</v>
      </c>
      <c r="I7" s="240">
        <v>38</v>
      </c>
      <c r="J7" s="244">
        <v>2013</v>
      </c>
      <c r="K7" s="245" t="s">
        <v>104</v>
      </c>
      <c r="L7" s="245" t="s">
        <v>99</v>
      </c>
      <c r="M7" s="246">
        <v>37483</v>
      </c>
      <c r="N7" s="246">
        <v>37529</v>
      </c>
      <c r="O7" s="245">
        <v>1</v>
      </c>
      <c r="P7" s="247"/>
      <c r="Q7" s="245">
        <v>0</v>
      </c>
      <c r="R7" s="247"/>
      <c r="S7" s="245">
        <v>1</v>
      </c>
      <c r="T7" s="247"/>
      <c r="U7" s="245">
        <v>1</v>
      </c>
      <c r="V7" s="247"/>
      <c r="W7" s="246">
        <v>37452</v>
      </c>
      <c r="X7" s="246">
        <v>37499</v>
      </c>
      <c r="Y7" s="248"/>
      <c r="Z7" s="245">
        <v>1</v>
      </c>
      <c r="AA7" s="247"/>
      <c r="AB7" s="246">
        <v>37452</v>
      </c>
      <c r="AC7" s="246">
        <v>37499</v>
      </c>
      <c r="AD7" s="245">
        <v>1</v>
      </c>
      <c r="AE7" s="247"/>
      <c r="AF7" s="249"/>
    </row>
    <row r="8" spans="1:32" s="96" customFormat="1" x14ac:dyDescent="0.2">
      <c r="B8" s="240" t="s">
        <v>351</v>
      </c>
      <c r="C8" s="241" t="s">
        <v>54</v>
      </c>
      <c r="D8" s="241" t="s">
        <v>86</v>
      </c>
      <c r="E8" s="242"/>
      <c r="F8" s="241"/>
      <c r="G8" s="243" t="s">
        <v>129</v>
      </c>
      <c r="H8" s="243" t="s">
        <v>153</v>
      </c>
      <c r="I8" s="240">
        <v>39</v>
      </c>
      <c r="J8" s="244">
        <v>2013</v>
      </c>
      <c r="K8" s="245" t="s">
        <v>106</v>
      </c>
      <c r="L8" s="245" t="s">
        <v>99</v>
      </c>
      <c r="M8" s="246">
        <v>37483</v>
      </c>
      <c r="N8" s="246">
        <v>37529</v>
      </c>
      <c r="O8" s="245">
        <v>1</v>
      </c>
      <c r="P8" s="247"/>
      <c r="Q8" s="245">
        <v>0</v>
      </c>
      <c r="R8" s="247"/>
      <c r="S8" s="245">
        <v>1</v>
      </c>
      <c r="T8" s="247"/>
      <c r="U8" s="245">
        <v>1</v>
      </c>
      <c r="V8" s="247"/>
      <c r="W8" s="246">
        <v>37452</v>
      </c>
      <c r="X8" s="246">
        <v>37499</v>
      </c>
      <c r="Y8" s="248"/>
      <c r="Z8" s="245">
        <v>1</v>
      </c>
      <c r="AA8" s="247"/>
      <c r="AB8" s="246">
        <v>37452</v>
      </c>
      <c r="AC8" s="246">
        <v>37499</v>
      </c>
      <c r="AD8" s="245">
        <v>1</v>
      </c>
      <c r="AE8" s="247"/>
      <c r="AF8" s="249"/>
    </row>
    <row r="9" spans="1:32" s="108" customFormat="1" x14ac:dyDescent="0.2">
      <c r="B9" s="250" t="s">
        <v>356</v>
      </c>
      <c r="C9" s="251" t="s">
        <v>65</v>
      </c>
      <c r="D9" s="251" t="s">
        <v>66</v>
      </c>
      <c r="E9" s="252"/>
      <c r="F9" s="251"/>
      <c r="G9" s="251" t="s">
        <v>129</v>
      </c>
      <c r="H9" s="254" t="s">
        <v>73</v>
      </c>
      <c r="I9" s="250">
        <v>5</v>
      </c>
      <c r="J9" s="250">
        <v>2013</v>
      </c>
      <c r="K9" s="255" t="s">
        <v>104</v>
      </c>
      <c r="L9" s="255" t="s">
        <v>100</v>
      </c>
      <c r="M9" s="256">
        <v>37483</v>
      </c>
      <c r="N9" s="256">
        <v>37529</v>
      </c>
      <c r="O9" s="255">
        <v>1</v>
      </c>
      <c r="P9" s="257"/>
      <c r="Q9" s="255">
        <v>0</v>
      </c>
      <c r="R9" s="257"/>
      <c r="S9" s="255">
        <v>1</v>
      </c>
      <c r="T9" s="257"/>
      <c r="U9" s="255">
        <v>1</v>
      </c>
      <c r="V9" s="257"/>
      <c r="W9" s="256">
        <v>37483</v>
      </c>
      <c r="X9" s="256">
        <v>37529</v>
      </c>
      <c r="Y9" s="261"/>
      <c r="Z9" s="255">
        <v>1</v>
      </c>
      <c r="AA9" s="257"/>
      <c r="AB9" s="256">
        <v>37483</v>
      </c>
      <c r="AC9" s="256">
        <v>37529</v>
      </c>
      <c r="AD9" s="255">
        <v>1</v>
      </c>
      <c r="AE9" s="257"/>
      <c r="AF9" s="259"/>
    </row>
    <row r="10" spans="1:32" s="108" customFormat="1" x14ac:dyDescent="0.2">
      <c r="B10" s="250" t="s">
        <v>356</v>
      </c>
      <c r="C10" s="251" t="s">
        <v>195</v>
      </c>
      <c r="D10" s="251" t="s">
        <v>64</v>
      </c>
      <c r="E10" s="252"/>
      <c r="F10" s="251"/>
      <c r="G10" s="251" t="s">
        <v>126</v>
      </c>
      <c r="H10" s="254" t="s">
        <v>153</v>
      </c>
      <c r="I10" s="250">
        <v>7</v>
      </c>
      <c r="J10" s="250">
        <v>2013</v>
      </c>
      <c r="K10" s="255" t="s">
        <v>106</v>
      </c>
      <c r="L10" s="255" t="s">
        <v>99</v>
      </c>
      <c r="M10" s="256">
        <v>37483</v>
      </c>
      <c r="N10" s="256">
        <v>37529</v>
      </c>
      <c r="O10" s="255">
        <v>1</v>
      </c>
      <c r="P10" s="257"/>
      <c r="Q10" s="255">
        <v>0</v>
      </c>
      <c r="R10" s="257"/>
      <c r="S10" s="255">
        <v>1</v>
      </c>
      <c r="T10" s="257"/>
      <c r="U10" s="255">
        <v>1</v>
      </c>
      <c r="V10" s="257"/>
      <c r="W10" s="256">
        <v>37483</v>
      </c>
      <c r="X10" s="256">
        <v>37529</v>
      </c>
      <c r="Y10" s="261"/>
      <c r="Z10" s="255">
        <v>1</v>
      </c>
      <c r="AA10" s="257"/>
      <c r="AB10" s="256">
        <v>37483</v>
      </c>
      <c r="AC10" s="256">
        <v>37529</v>
      </c>
      <c r="AD10" s="255">
        <v>1</v>
      </c>
      <c r="AE10" s="257"/>
      <c r="AF10" s="259"/>
    </row>
    <row r="11" spans="1:32" s="108" customFormat="1" x14ac:dyDescent="0.2">
      <c r="B11" s="250" t="s">
        <v>356</v>
      </c>
      <c r="C11" s="251" t="s">
        <v>197</v>
      </c>
      <c r="D11" s="251" t="s">
        <v>155</v>
      </c>
      <c r="E11" s="252" t="s">
        <v>135</v>
      </c>
      <c r="F11" s="251" t="s">
        <v>462</v>
      </c>
      <c r="G11" s="251" t="s">
        <v>126</v>
      </c>
      <c r="H11" s="254" t="s">
        <v>153</v>
      </c>
      <c r="I11" s="250">
        <v>8</v>
      </c>
      <c r="J11" s="250">
        <v>2013</v>
      </c>
      <c r="K11" s="255" t="s">
        <v>104</v>
      </c>
      <c r="L11" s="255" t="s">
        <v>99</v>
      </c>
      <c r="M11" s="256">
        <v>37445</v>
      </c>
      <c r="N11" s="256">
        <v>37490</v>
      </c>
      <c r="O11" s="255">
        <v>1</v>
      </c>
      <c r="P11" s="257"/>
      <c r="Q11" s="255">
        <v>0</v>
      </c>
      <c r="R11" s="257"/>
      <c r="S11" s="255">
        <v>1</v>
      </c>
      <c r="T11" s="257"/>
      <c r="U11" s="255">
        <v>1</v>
      </c>
      <c r="V11" s="257"/>
      <c r="W11" s="256">
        <v>37445</v>
      </c>
      <c r="X11" s="256">
        <v>37490</v>
      </c>
      <c r="Y11" s="261"/>
      <c r="Z11" s="255">
        <v>1</v>
      </c>
      <c r="AA11" s="257"/>
      <c r="AB11" s="256">
        <v>37445</v>
      </c>
      <c r="AC11" s="256">
        <v>37490</v>
      </c>
      <c r="AD11" s="255">
        <v>1</v>
      </c>
      <c r="AE11" s="257"/>
      <c r="AF11" s="259"/>
    </row>
    <row r="12" spans="1:32" s="113" customFormat="1" x14ac:dyDescent="0.2">
      <c r="B12" s="240" t="s">
        <v>348</v>
      </c>
      <c r="C12" s="241" t="s">
        <v>214</v>
      </c>
      <c r="D12" s="241" t="s">
        <v>215</v>
      </c>
      <c r="E12" s="242"/>
      <c r="F12" s="241"/>
      <c r="G12" s="241" t="s">
        <v>127</v>
      </c>
      <c r="H12" s="243" t="s">
        <v>252</v>
      </c>
      <c r="I12" s="240">
        <v>25</v>
      </c>
      <c r="J12" s="244">
        <v>2013</v>
      </c>
      <c r="K12" s="245" t="s">
        <v>105</v>
      </c>
      <c r="L12" s="245" t="s">
        <v>99</v>
      </c>
      <c r="M12" s="246">
        <v>37452</v>
      </c>
      <c r="N12" s="246">
        <v>37499</v>
      </c>
      <c r="O12" s="245">
        <v>1</v>
      </c>
      <c r="P12" s="247"/>
      <c r="Q12" s="245">
        <v>0</v>
      </c>
      <c r="R12" s="247"/>
      <c r="S12" s="245">
        <v>1</v>
      </c>
      <c r="T12" s="247"/>
      <c r="U12" s="245">
        <v>1</v>
      </c>
      <c r="V12" s="247"/>
      <c r="W12" s="246">
        <v>37452</v>
      </c>
      <c r="X12" s="246">
        <v>37499</v>
      </c>
      <c r="Y12" s="247"/>
      <c r="Z12" s="245">
        <v>1</v>
      </c>
      <c r="AA12" s="247"/>
      <c r="AB12" s="246">
        <v>37452</v>
      </c>
      <c r="AC12" s="246">
        <v>37499</v>
      </c>
      <c r="AD12" s="245">
        <v>1</v>
      </c>
      <c r="AE12" s="247"/>
      <c r="AF12" s="249"/>
    </row>
    <row r="13" spans="1:32" s="113" customFormat="1" x14ac:dyDescent="0.2">
      <c r="B13" s="240" t="s">
        <v>348</v>
      </c>
      <c r="C13" s="241" t="s">
        <v>533</v>
      </c>
      <c r="D13" s="241" t="s">
        <v>534</v>
      </c>
      <c r="E13" s="242"/>
      <c r="F13" s="241"/>
      <c r="G13" s="243" t="s">
        <v>532</v>
      </c>
      <c r="H13" s="243" t="s">
        <v>532</v>
      </c>
      <c r="I13" s="240"/>
      <c r="J13" s="244">
        <v>2013</v>
      </c>
      <c r="K13" s="245"/>
      <c r="L13" s="245"/>
      <c r="M13" s="246">
        <v>41044</v>
      </c>
      <c r="N13" s="246">
        <v>41090</v>
      </c>
      <c r="O13" s="245"/>
      <c r="P13" s="247"/>
      <c r="Q13" s="245"/>
      <c r="R13" s="247"/>
      <c r="S13" s="245"/>
      <c r="T13" s="247"/>
      <c r="U13" s="245"/>
      <c r="V13" s="247"/>
      <c r="W13" s="246">
        <v>41044</v>
      </c>
      <c r="X13" s="246">
        <v>41090</v>
      </c>
      <c r="Y13" s="247"/>
      <c r="Z13" s="245"/>
      <c r="AA13" s="247"/>
      <c r="AB13" s="246">
        <v>41044</v>
      </c>
      <c r="AC13" s="246">
        <v>41090</v>
      </c>
      <c r="AD13" s="245"/>
      <c r="AE13" s="247"/>
      <c r="AF13" s="249"/>
    </row>
    <row r="14" spans="1:32" s="108" customFormat="1" ht="15" customHeight="1" x14ac:dyDescent="0.2">
      <c r="B14" s="250" t="s">
        <v>332</v>
      </c>
      <c r="C14" s="251" t="s">
        <v>33</v>
      </c>
      <c r="D14" s="251" t="s">
        <v>37</v>
      </c>
      <c r="E14" s="252" t="s">
        <v>115</v>
      </c>
      <c r="F14" s="251" t="s">
        <v>114</v>
      </c>
      <c r="G14" s="251" t="s">
        <v>129</v>
      </c>
      <c r="H14" s="254" t="s">
        <v>153</v>
      </c>
      <c r="I14" s="250">
        <v>58</v>
      </c>
      <c r="J14" s="250">
        <v>2013</v>
      </c>
      <c r="K14" s="255" t="s">
        <v>104</v>
      </c>
      <c r="L14" s="255" t="s">
        <v>99</v>
      </c>
      <c r="M14" s="256">
        <v>37469</v>
      </c>
      <c r="N14" s="256">
        <v>37514</v>
      </c>
      <c r="O14" s="255">
        <v>1</v>
      </c>
      <c r="P14" s="257"/>
      <c r="Q14" s="255">
        <v>0</v>
      </c>
      <c r="R14" s="257"/>
      <c r="S14" s="255">
        <v>1</v>
      </c>
      <c r="T14" s="257"/>
      <c r="U14" s="255">
        <v>1</v>
      </c>
      <c r="V14" s="257"/>
      <c r="W14" s="256">
        <v>37469</v>
      </c>
      <c r="X14" s="256">
        <v>37514</v>
      </c>
      <c r="Y14" s="261"/>
      <c r="Z14" s="255">
        <v>1</v>
      </c>
      <c r="AA14" s="257"/>
      <c r="AB14" s="256">
        <v>37469</v>
      </c>
      <c r="AC14" s="256">
        <v>37514</v>
      </c>
      <c r="AD14" s="255">
        <v>1</v>
      </c>
      <c r="AE14" s="257"/>
      <c r="AF14" s="259"/>
    </row>
    <row r="15" spans="1:32" s="108" customFormat="1" ht="15" customHeight="1" x14ac:dyDescent="0.2">
      <c r="B15" s="250" t="s">
        <v>332</v>
      </c>
      <c r="C15" s="251" t="s">
        <v>36</v>
      </c>
      <c r="D15" s="251" t="s">
        <v>38</v>
      </c>
      <c r="E15" s="252"/>
      <c r="F15" s="251"/>
      <c r="G15" s="251" t="s">
        <v>129</v>
      </c>
      <c r="H15" s="254" t="s">
        <v>252</v>
      </c>
      <c r="I15" s="250">
        <v>59</v>
      </c>
      <c r="J15" s="250">
        <v>2013</v>
      </c>
      <c r="K15" s="255" t="s">
        <v>104</v>
      </c>
      <c r="L15" s="255" t="s">
        <v>99</v>
      </c>
      <c r="M15" s="256">
        <v>37469</v>
      </c>
      <c r="N15" s="256">
        <v>37514</v>
      </c>
      <c r="O15" s="255">
        <v>1</v>
      </c>
      <c r="P15" s="257"/>
      <c r="Q15" s="255">
        <v>0</v>
      </c>
      <c r="R15" s="257"/>
      <c r="S15" s="255">
        <v>1</v>
      </c>
      <c r="T15" s="257"/>
      <c r="U15" s="255">
        <v>1</v>
      </c>
      <c r="V15" s="257"/>
      <c r="W15" s="256">
        <v>37469</v>
      </c>
      <c r="X15" s="256">
        <v>37514</v>
      </c>
      <c r="Y15" s="261"/>
      <c r="Z15" s="255">
        <v>1</v>
      </c>
      <c r="AA15" s="257"/>
      <c r="AB15" s="256">
        <v>37469</v>
      </c>
      <c r="AC15" s="256">
        <v>37514</v>
      </c>
      <c r="AD15" s="255">
        <v>1</v>
      </c>
      <c r="AE15" s="257"/>
      <c r="AF15" s="259"/>
    </row>
    <row r="16" spans="1:32" s="113" customFormat="1" x14ac:dyDescent="0.2">
      <c r="B16" s="240" t="s">
        <v>336</v>
      </c>
      <c r="C16" s="241">
        <v>2338523</v>
      </c>
      <c r="D16" s="241" t="s">
        <v>156</v>
      </c>
      <c r="E16" s="242"/>
      <c r="F16" s="241"/>
      <c r="G16" s="243" t="s">
        <v>129</v>
      </c>
      <c r="H16" s="243" t="s">
        <v>153</v>
      </c>
      <c r="I16" s="240">
        <v>45</v>
      </c>
      <c r="J16" s="244">
        <v>2013</v>
      </c>
      <c r="K16" s="245" t="s">
        <v>105</v>
      </c>
      <c r="L16" s="245" t="s">
        <v>99</v>
      </c>
      <c r="M16" s="246">
        <v>37391</v>
      </c>
      <c r="N16" s="246">
        <v>37437</v>
      </c>
      <c r="O16" s="245">
        <v>1</v>
      </c>
      <c r="P16" s="247"/>
      <c r="Q16" s="245">
        <v>0</v>
      </c>
      <c r="R16" s="247"/>
      <c r="S16" s="245">
        <v>1</v>
      </c>
      <c r="T16" s="247"/>
      <c r="U16" s="245">
        <v>1</v>
      </c>
      <c r="V16" s="247"/>
      <c r="W16" s="246">
        <v>37500</v>
      </c>
      <c r="X16" s="246">
        <v>37544</v>
      </c>
      <c r="Y16" s="247"/>
      <c r="Z16" s="245">
        <v>1</v>
      </c>
      <c r="AA16" s="247"/>
      <c r="AB16" s="246">
        <v>37500</v>
      </c>
      <c r="AC16" s="246">
        <v>37544</v>
      </c>
      <c r="AD16" s="245">
        <v>1</v>
      </c>
      <c r="AE16" s="247"/>
      <c r="AF16" s="249"/>
    </row>
    <row r="17" spans="1:670" s="113" customFormat="1" x14ac:dyDescent="0.2">
      <c r="B17" s="240" t="s">
        <v>336</v>
      </c>
      <c r="C17" s="241" t="s">
        <v>255</v>
      </c>
      <c r="D17" s="241" t="s">
        <v>29</v>
      </c>
      <c r="E17" s="242"/>
      <c r="F17" s="241"/>
      <c r="G17" s="241" t="s">
        <v>127</v>
      </c>
      <c r="H17" s="243" t="s">
        <v>252</v>
      </c>
      <c r="I17" s="240">
        <v>45</v>
      </c>
      <c r="J17" s="244">
        <v>2013</v>
      </c>
      <c r="K17" s="245" t="s">
        <v>104</v>
      </c>
      <c r="L17" s="245" t="s">
        <v>99</v>
      </c>
      <c r="M17" s="246">
        <v>37391</v>
      </c>
      <c r="N17" s="246">
        <v>37437</v>
      </c>
      <c r="O17" s="245">
        <v>1</v>
      </c>
      <c r="P17" s="247"/>
      <c r="Q17" s="245">
        <v>0</v>
      </c>
      <c r="R17" s="247"/>
      <c r="S17" s="245">
        <v>1</v>
      </c>
      <c r="T17" s="247"/>
      <c r="U17" s="245">
        <v>1</v>
      </c>
      <c r="V17" s="247"/>
      <c r="W17" s="246">
        <v>37500</v>
      </c>
      <c r="X17" s="246">
        <v>37544</v>
      </c>
      <c r="Y17" s="247"/>
      <c r="Z17" s="245">
        <v>1</v>
      </c>
      <c r="AA17" s="247"/>
      <c r="AB17" s="246">
        <v>37500</v>
      </c>
      <c r="AC17" s="246">
        <v>37544</v>
      </c>
      <c r="AD17" s="245">
        <v>1</v>
      </c>
      <c r="AE17" s="247"/>
      <c r="AF17" s="249"/>
    </row>
    <row r="18" spans="1:670" s="108" customFormat="1" x14ac:dyDescent="0.2">
      <c r="B18" s="250" t="s">
        <v>358</v>
      </c>
      <c r="C18" s="251" t="s">
        <v>220</v>
      </c>
      <c r="D18" s="251" t="s">
        <v>211</v>
      </c>
      <c r="E18" s="262"/>
      <c r="F18" s="251"/>
      <c r="G18" s="254" t="s">
        <v>129</v>
      </c>
      <c r="H18" s="254" t="s">
        <v>73</v>
      </c>
      <c r="I18" s="250">
        <v>12</v>
      </c>
      <c r="J18" s="250">
        <v>2013</v>
      </c>
      <c r="K18" s="255" t="s">
        <v>104</v>
      </c>
      <c r="L18" s="255" t="s">
        <v>99</v>
      </c>
      <c r="M18" s="256">
        <v>37438</v>
      </c>
      <c r="N18" s="256">
        <v>37483</v>
      </c>
      <c r="O18" s="255">
        <v>1</v>
      </c>
      <c r="P18" s="257"/>
      <c r="Q18" s="255">
        <v>0</v>
      </c>
      <c r="R18" s="257"/>
      <c r="S18" s="255">
        <v>1</v>
      </c>
      <c r="T18" s="257"/>
      <c r="U18" s="255">
        <v>1</v>
      </c>
      <c r="V18" s="257"/>
      <c r="W18" s="256">
        <v>37438</v>
      </c>
      <c r="X18" s="256">
        <v>37483</v>
      </c>
      <c r="Y18" s="261"/>
      <c r="Z18" s="255">
        <v>1</v>
      </c>
      <c r="AA18" s="257"/>
      <c r="AB18" s="256">
        <v>37438</v>
      </c>
      <c r="AC18" s="256">
        <v>37483</v>
      </c>
      <c r="AD18" s="255">
        <v>1</v>
      </c>
      <c r="AE18" s="257"/>
      <c r="AF18" s="259"/>
    </row>
    <row r="19" spans="1:670" s="96" customFormat="1" x14ac:dyDescent="0.2">
      <c r="B19" s="240" t="s">
        <v>345</v>
      </c>
      <c r="C19" s="241" t="s">
        <v>132</v>
      </c>
      <c r="D19" s="241" t="s">
        <v>137</v>
      </c>
      <c r="E19" s="242"/>
      <c r="F19" s="241"/>
      <c r="G19" s="243" t="s">
        <v>127</v>
      </c>
      <c r="H19" s="243" t="s">
        <v>73</v>
      </c>
      <c r="I19" s="240">
        <v>55</v>
      </c>
      <c r="J19" s="244">
        <v>2013</v>
      </c>
      <c r="K19" s="245" t="s">
        <v>104</v>
      </c>
      <c r="L19" s="245" t="s">
        <v>99</v>
      </c>
      <c r="M19" s="246">
        <v>37452</v>
      </c>
      <c r="N19" s="246">
        <v>37499</v>
      </c>
      <c r="O19" s="245">
        <v>1</v>
      </c>
      <c r="P19" s="247"/>
      <c r="Q19" s="245">
        <v>0</v>
      </c>
      <c r="R19" s="247"/>
      <c r="S19" s="245">
        <v>1</v>
      </c>
      <c r="T19" s="247"/>
      <c r="U19" s="245">
        <v>1</v>
      </c>
      <c r="V19" s="247"/>
      <c r="W19" s="246">
        <v>37469</v>
      </c>
      <c r="X19" s="246">
        <v>37514</v>
      </c>
      <c r="Y19" s="246"/>
      <c r="Z19" s="245">
        <v>1</v>
      </c>
      <c r="AA19" s="247"/>
      <c r="AB19" s="246">
        <v>37452</v>
      </c>
      <c r="AC19" s="246">
        <v>37499</v>
      </c>
      <c r="AD19" s="245">
        <v>1</v>
      </c>
      <c r="AE19" s="247"/>
      <c r="AF19" s="249"/>
    </row>
    <row r="20" spans="1:670" s="108" customFormat="1" ht="13.5" customHeight="1" x14ac:dyDescent="0.2">
      <c r="B20" s="250" t="s">
        <v>340</v>
      </c>
      <c r="C20" s="251" t="s">
        <v>41</v>
      </c>
      <c r="D20" s="251" t="s">
        <v>79</v>
      </c>
      <c r="E20" s="262"/>
      <c r="F20" s="251"/>
      <c r="G20" s="254" t="s">
        <v>127</v>
      </c>
      <c r="H20" s="254" t="s">
        <v>73</v>
      </c>
      <c r="I20" s="250">
        <v>47</v>
      </c>
      <c r="J20" s="250">
        <v>2013</v>
      </c>
      <c r="K20" s="255" t="s">
        <v>104</v>
      </c>
      <c r="L20" s="255" t="s">
        <v>100</v>
      </c>
      <c r="M20" s="256">
        <v>37469</v>
      </c>
      <c r="N20" s="256">
        <v>37514</v>
      </c>
      <c r="O20" s="255">
        <v>1</v>
      </c>
      <c r="P20" s="257"/>
      <c r="Q20" s="255">
        <v>0</v>
      </c>
      <c r="R20" s="257"/>
      <c r="S20" s="255">
        <v>1</v>
      </c>
      <c r="T20" s="257"/>
      <c r="U20" s="255">
        <v>1</v>
      </c>
      <c r="V20" s="257"/>
      <c r="W20" s="256">
        <v>37483</v>
      </c>
      <c r="X20" s="256">
        <v>37529</v>
      </c>
      <c r="Y20" s="261"/>
      <c r="Z20" s="255">
        <v>1</v>
      </c>
      <c r="AA20" s="257"/>
      <c r="AB20" s="256">
        <v>37469</v>
      </c>
      <c r="AC20" s="256">
        <v>37514</v>
      </c>
      <c r="AD20" s="255">
        <v>1</v>
      </c>
      <c r="AE20" s="257"/>
      <c r="AF20" s="259"/>
    </row>
    <row r="21" spans="1:670" s="96" customFormat="1" ht="13.5" customHeight="1" x14ac:dyDescent="0.2">
      <c r="B21" s="240" t="s">
        <v>350</v>
      </c>
      <c r="C21" s="241" t="s">
        <v>254</v>
      </c>
      <c r="D21" s="241" t="s">
        <v>101</v>
      </c>
      <c r="E21" s="242"/>
      <c r="F21" s="241"/>
      <c r="G21" s="243" t="s">
        <v>129</v>
      </c>
      <c r="H21" s="243" t="s">
        <v>153</v>
      </c>
      <c r="I21" s="240">
        <v>35</v>
      </c>
      <c r="J21" s="244">
        <v>2013</v>
      </c>
      <c r="K21" s="245" t="s">
        <v>104</v>
      </c>
      <c r="L21" s="245" t="s">
        <v>100</v>
      </c>
      <c r="M21" s="246">
        <v>37452</v>
      </c>
      <c r="N21" s="246">
        <v>37499</v>
      </c>
      <c r="O21" s="245">
        <v>1</v>
      </c>
      <c r="P21" s="247"/>
      <c r="Q21" s="245">
        <v>0</v>
      </c>
      <c r="R21" s="247"/>
      <c r="S21" s="245">
        <v>1</v>
      </c>
      <c r="T21" s="247"/>
      <c r="U21" s="245">
        <v>1</v>
      </c>
      <c r="V21" s="247"/>
      <c r="W21" s="246">
        <v>37452</v>
      </c>
      <c r="X21" s="246">
        <v>37499</v>
      </c>
      <c r="Y21" s="246"/>
      <c r="Z21" s="245">
        <v>1</v>
      </c>
      <c r="AA21" s="247"/>
      <c r="AB21" s="246">
        <v>37452</v>
      </c>
      <c r="AC21" s="246">
        <v>37499</v>
      </c>
      <c r="AD21" s="245">
        <v>1</v>
      </c>
      <c r="AE21" s="247"/>
      <c r="AF21" s="249"/>
    </row>
    <row r="22" spans="1:670" s="108" customFormat="1" x14ac:dyDescent="0.2">
      <c r="B22" s="250" t="s">
        <v>335</v>
      </c>
      <c r="C22" s="251" t="s">
        <v>264</v>
      </c>
      <c r="D22" s="251" t="s">
        <v>161</v>
      </c>
      <c r="E22" s="262"/>
      <c r="F22" s="251"/>
      <c r="G22" s="254" t="s">
        <v>129</v>
      </c>
      <c r="H22" s="254" t="s">
        <v>153</v>
      </c>
      <c r="I22" s="250">
        <v>67</v>
      </c>
      <c r="J22" s="250">
        <v>2013</v>
      </c>
      <c r="K22" s="255" t="s">
        <v>105</v>
      </c>
      <c r="L22" s="255" t="s">
        <v>99</v>
      </c>
      <c r="M22" s="256">
        <v>37438</v>
      </c>
      <c r="N22" s="256">
        <v>37483</v>
      </c>
      <c r="O22" s="255">
        <v>1</v>
      </c>
      <c r="P22" s="257"/>
      <c r="Q22" s="255">
        <v>0</v>
      </c>
      <c r="R22" s="257"/>
      <c r="S22" s="255">
        <v>1</v>
      </c>
      <c r="T22" s="257"/>
      <c r="U22" s="255">
        <v>1</v>
      </c>
      <c r="V22" s="257"/>
      <c r="W22" s="256">
        <v>37438</v>
      </c>
      <c r="X22" s="256">
        <v>37483</v>
      </c>
      <c r="Y22" s="261"/>
      <c r="Z22" s="255">
        <v>1</v>
      </c>
      <c r="AA22" s="257"/>
      <c r="AB22" s="256">
        <v>37438</v>
      </c>
      <c r="AC22" s="256">
        <v>37483</v>
      </c>
      <c r="AD22" s="255">
        <v>1</v>
      </c>
      <c r="AE22" s="257"/>
      <c r="AF22" s="259"/>
    </row>
    <row r="23" spans="1:670" s="108" customFormat="1" x14ac:dyDescent="0.2">
      <c r="B23" s="250" t="s">
        <v>335</v>
      </c>
      <c r="C23" s="251" t="s">
        <v>56</v>
      </c>
      <c r="D23" s="251" t="s">
        <v>57</v>
      </c>
      <c r="E23" s="262"/>
      <c r="F23" s="251"/>
      <c r="G23" s="254" t="s">
        <v>127</v>
      </c>
      <c r="H23" s="254" t="s">
        <v>252</v>
      </c>
      <c r="I23" s="250">
        <v>45</v>
      </c>
      <c r="J23" s="250">
        <v>2013</v>
      </c>
      <c r="K23" s="255" t="s">
        <v>104</v>
      </c>
      <c r="L23" s="255" t="s">
        <v>99</v>
      </c>
      <c r="M23" s="256">
        <v>37408</v>
      </c>
      <c r="N23" s="256">
        <v>37452</v>
      </c>
      <c r="O23" s="255">
        <v>1</v>
      </c>
      <c r="P23" s="257"/>
      <c r="Q23" s="255">
        <v>0</v>
      </c>
      <c r="R23" s="257"/>
      <c r="S23" s="255">
        <v>1</v>
      </c>
      <c r="T23" s="257"/>
      <c r="U23" s="255">
        <v>1</v>
      </c>
      <c r="V23" s="257"/>
      <c r="W23" s="256">
        <v>37469</v>
      </c>
      <c r="X23" s="256">
        <v>37514</v>
      </c>
      <c r="Y23" s="261"/>
      <c r="Z23" s="255">
        <v>1</v>
      </c>
      <c r="AA23" s="257"/>
      <c r="AB23" s="256">
        <v>37469</v>
      </c>
      <c r="AC23" s="256">
        <v>37514</v>
      </c>
      <c r="AD23" s="255">
        <v>1</v>
      </c>
      <c r="AE23" s="257"/>
      <c r="AF23" s="259"/>
    </row>
    <row r="24" spans="1:670" s="96" customFormat="1" x14ac:dyDescent="0.2">
      <c r="B24" s="240" t="s">
        <v>344</v>
      </c>
      <c r="C24" s="241" t="s">
        <v>539</v>
      </c>
      <c r="D24" s="241" t="s">
        <v>540</v>
      </c>
      <c r="E24" s="242"/>
      <c r="F24" s="241"/>
      <c r="G24" s="243" t="s">
        <v>127</v>
      </c>
      <c r="H24" s="243" t="s">
        <v>252</v>
      </c>
      <c r="I24" s="240">
        <v>51</v>
      </c>
      <c r="J24" s="244">
        <v>2013</v>
      </c>
      <c r="K24" s="245" t="s">
        <v>105</v>
      </c>
      <c r="L24" s="245" t="s">
        <v>100</v>
      </c>
      <c r="M24" s="246">
        <v>37483</v>
      </c>
      <c r="N24" s="246">
        <v>37529</v>
      </c>
      <c r="O24" s="245">
        <v>1</v>
      </c>
      <c r="P24" s="247"/>
      <c r="Q24" s="245">
        <v>0</v>
      </c>
      <c r="R24" s="247"/>
      <c r="S24" s="245">
        <v>1</v>
      </c>
      <c r="T24" s="247"/>
      <c r="U24" s="245">
        <v>1</v>
      </c>
      <c r="V24" s="247"/>
      <c r="W24" s="246">
        <v>37483</v>
      </c>
      <c r="X24" s="246">
        <v>37529</v>
      </c>
      <c r="Y24" s="248"/>
      <c r="Z24" s="245">
        <v>1</v>
      </c>
      <c r="AA24" s="247"/>
      <c r="AB24" s="246">
        <v>37483</v>
      </c>
      <c r="AC24" s="246">
        <v>37529</v>
      </c>
      <c r="AD24" s="245">
        <v>1</v>
      </c>
      <c r="AE24" s="247"/>
      <c r="AF24" s="249"/>
    </row>
    <row r="25" spans="1:670" s="108" customFormat="1" x14ac:dyDescent="0.2">
      <c r="B25" s="250" t="s">
        <v>370</v>
      </c>
      <c r="C25" s="251" t="s">
        <v>50</v>
      </c>
      <c r="D25" s="251" t="s">
        <v>83</v>
      </c>
      <c r="E25" s="262"/>
      <c r="F25" s="251"/>
      <c r="G25" s="251" t="s">
        <v>125</v>
      </c>
      <c r="H25" s="254" t="s">
        <v>73</v>
      </c>
      <c r="I25" s="250">
        <v>73</v>
      </c>
      <c r="J25" s="250">
        <v>2013</v>
      </c>
      <c r="K25" s="255" t="s">
        <v>104</v>
      </c>
      <c r="L25" s="255" t="s">
        <v>100</v>
      </c>
      <c r="M25" s="256">
        <v>40391</v>
      </c>
      <c r="N25" s="256">
        <v>40436</v>
      </c>
      <c r="O25" s="255">
        <v>1</v>
      </c>
      <c r="P25" s="257"/>
      <c r="Q25" s="255">
        <v>0</v>
      </c>
      <c r="R25" s="257"/>
      <c r="S25" s="255">
        <v>1</v>
      </c>
      <c r="T25" s="257"/>
      <c r="U25" s="255">
        <v>1</v>
      </c>
      <c r="V25" s="257"/>
      <c r="W25" s="256">
        <v>37452</v>
      </c>
      <c r="X25" s="256">
        <v>37499</v>
      </c>
      <c r="Y25" s="261"/>
      <c r="Z25" s="255">
        <v>1</v>
      </c>
      <c r="AA25" s="257"/>
      <c r="AB25" s="256">
        <v>37452</v>
      </c>
      <c r="AC25" s="256">
        <v>37499</v>
      </c>
      <c r="AD25" s="255">
        <v>1</v>
      </c>
      <c r="AE25" s="257"/>
      <c r="AF25" s="259"/>
    </row>
    <row r="26" spans="1:670" s="106" customFormat="1" x14ac:dyDescent="0.2">
      <c r="A26" s="108"/>
      <c r="B26" s="240" t="s">
        <v>347</v>
      </c>
      <c r="C26" s="241" t="s">
        <v>181</v>
      </c>
      <c r="D26" s="241" t="s">
        <v>182</v>
      </c>
      <c r="E26" s="242"/>
      <c r="F26" s="241"/>
      <c r="G26" s="241" t="s">
        <v>126</v>
      </c>
      <c r="H26" s="243" t="s">
        <v>153</v>
      </c>
      <c r="I26" s="240">
        <v>44</v>
      </c>
      <c r="J26" s="244">
        <v>2013</v>
      </c>
      <c r="K26" s="245" t="s">
        <v>106</v>
      </c>
      <c r="L26" s="245" t="s">
        <v>100</v>
      </c>
      <c r="M26" s="246">
        <v>37469</v>
      </c>
      <c r="N26" s="246">
        <v>37514</v>
      </c>
      <c r="O26" s="245">
        <v>1</v>
      </c>
      <c r="P26" s="247"/>
      <c r="Q26" s="245">
        <v>0</v>
      </c>
      <c r="R26" s="247"/>
      <c r="S26" s="245">
        <v>1</v>
      </c>
      <c r="T26" s="247"/>
      <c r="U26" s="245">
        <v>1</v>
      </c>
      <c r="V26" s="247"/>
      <c r="W26" s="246">
        <v>37469</v>
      </c>
      <c r="X26" s="246">
        <v>37514</v>
      </c>
      <c r="Y26" s="246"/>
      <c r="Z26" s="245">
        <v>1</v>
      </c>
      <c r="AA26" s="247"/>
      <c r="AB26" s="246">
        <v>37469</v>
      </c>
      <c r="AC26" s="246">
        <v>37514</v>
      </c>
      <c r="AD26" s="245">
        <v>1</v>
      </c>
      <c r="AE26" s="247"/>
      <c r="AF26" s="249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96"/>
      <c r="HY26" s="96"/>
      <c r="HZ26" s="96"/>
      <c r="IA26" s="96"/>
      <c r="IB26" s="96"/>
      <c r="IC26" s="96"/>
      <c r="ID26" s="96"/>
      <c r="IE26" s="96"/>
      <c r="IF26" s="96"/>
      <c r="IG26" s="96"/>
      <c r="IH26" s="96"/>
      <c r="II26" s="96"/>
      <c r="IJ26" s="96"/>
      <c r="IK26" s="96"/>
      <c r="IL26" s="96"/>
      <c r="IM26" s="96"/>
      <c r="IN26" s="96"/>
      <c r="IO26" s="96"/>
      <c r="IP26" s="96"/>
      <c r="IQ26" s="96"/>
      <c r="IR26" s="96"/>
      <c r="IS26" s="96"/>
      <c r="IT26" s="96"/>
      <c r="IU26" s="96"/>
      <c r="IV26" s="96"/>
      <c r="IW26" s="96"/>
      <c r="IX26" s="96"/>
      <c r="IY26" s="96"/>
      <c r="IZ26" s="96"/>
      <c r="JA26" s="96"/>
      <c r="JB26" s="96"/>
      <c r="JC26" s="96"/>
      <c r="JD26" s="96"/>
      <c r="JE26" s="96"/>
      <c r="JF26" s="96"/>
      <c r="JG26" s="96"/>
      <c r="JH26" s="96"/>
      <c r="JI26" s="96"/>
      <c r="JJ26" s="96"/>
      <c r="JK26" s="96"/>
      <c r="JL26" s="96"/>
      <c r="JM26" s="96"/>
      <c r="JN26" s="96"/>
      <c r="JO26" s="96"/>
      <c r="JP26" s="96"/>
      <c r="JQ26" s="96"/>
      <c r="JR26" s="96"/>
      <c r="JS26" s="96"/>
      <c r="JT26" s="96"/>
      <c r="JU26" s="96"/>
      <c r="JV26" s="96"/>
      <c r="JW26" s="96"/>
      <c r="JX26" s="96"/>
      <c r="JY26" s="96"/>
      <c r="JZ26" s="96"/>
      <c r="KA26" s="96"/>
      <c r="KB26" s="96"/>
      <c r="KC26" s="96"/>
      <c r="KD26" s="96"/>
      <c r="KE26" s="96"/>
      <c r="KF26" s="96"/>
      <c r="KG26" s="96"/>
      <c r="KH26" s="96"/>
      <c r="KI26" s="96"/>
      <c r="KJ26" s="96"/>
      <c r="KK26" s="96"/>
      <c r="KL26" s="96"/>
      <c r="KM26" s="96"/>
      <c r="KN26" s="96"/>
      <c r="KO26" s="96"/>
      <c r="KP26" s="96"/>
      <c r="KQ26" s="96"/>
      <c r="KR26" s="96"/>
      <c r="KS26" s="96"/>
      <c r="KT26" s="96"/>
      <c r="KU26" s="96"/>
      <c r="KV26" s="96"/>
      <c r="KW26" s="96"/>
      <c r="KX26" s="96"/>
      <c r="KY26" s="96"/>
      <c r="KZ26" s="96"/>
      <c r="LA26" s="96"/>
      <c r="LB26" s="96"/>
      <c r="LC26" s="96"/>
      <c r="LD26" s="96"/>
      <c r="LE26" s="96"/>
      <c r="LF26" s="96"/>
      <c r="LG26" s="96"/>
      <c r="LH26" s="96"/>
      <c r="LI26" s="96"/>
      <c r="LJ26" s="96"/>
      <c r="LK26" s="96"/>
      <c r="LL26" s="96"/>
      <c r="LM26" s="96"/>
      <c r="LN26" s="96"/>
      <c r="LO26" s="96"/>
      <c r="LP26" s="96"/>
      <c r="LQ26" s="96"/>
      <c r="LR26" s="96"/>
      <c r="LS26" s="96"/>
      <c r="LT26" s="96"/>
      <c r="LU26" s="96"/>
      <c r="LV26" s="96"/>
      <c r="LW26" s="96"/>
      <c r="LX26" s="96"/>
      <c r="LY26" s="96"/>
      <c r="LZ26" s="96"/>
      <c r="MA26" s="96"/>
      <c r="MB26" s="96"/>
      <c r="MC26" s="96"/>
      <c r="MD26" s="96"/>
      <c r="ME26" s="96"/>
      <c r="MF26" s="96"/>
      <c r="MG26" s="96"/>
      <c r="MH26" s="96"/>
      <c r="MI26" s="96"/>
      <c r="MJ26" s="96"/>
      <c r="MK26" s="96"/>
      <c r="ML26" s="96"/>
      <c r="MM26" s="96"/>
      <c r="MN26" s="96"/>
      <c r="MO26" s="96"/>
      <c r="MP26" s="96"/>
      <c r="MQ26" s="96"/>
      <c r="MR26" s="96"/>
      <c r="MS26" s="96"/>
      <c r="MT26" s="96"/>
      <c r="MU26" s="96"/>
      <c r="MV26" s="96"/>
      <c r="MW26" s="96"/>
      <c r="MX26" s="96"/>
      <c r="MY26" s="96"/>
      <c r="MZ26" s="96"/>
      <c r="NA26" s="96"/>
      <c r="NB26" s="96"/>
      <c r="NC26" s="96"/>
      <c r="ND26" s="96"/>
      <c r="NE26" s="96"/>
      <c r="NF26" s="96"/>
      <c r="NG26" s="96"/>
      <c r="NH26" s="96"/>
      <c r="NI26" s="96"/>
      <c r="NJ26" s="96"/>
      <c r="NK26" s="96"/>
      <c r="NL26" s="96"/>
      <c r="NM26" s="96"/>
      <c r="NN26" s="96"/>
      <c r="NO26" s="96"/>
      <c r="NP26" s="96"/>
      <c r="NQ26" s="96"/>
      <c r="NR26" s="96"/>
      <c r="NS26" s="96"/>
      <c r="NT26" s="96"/>
      <c r="NU26" s="96"/>
      <c r="NV26" s="96"/>
      <c r="NW26" s="96"/>
      <c r="NX26" s="96"/>
      <c r="NY26" s="96"/>
      <c r="NZ26" s="96"/>
      <c r="OA26" s="96"/>
      <c r="OB26" s="96"/>
      <c r="OC26" s="96"/>
      <c r="OD26" s="96"/>
      <c r="OE26" s="96"/>
      <c r="OF26" s="96"/>
      <c r="OG26" s="96"/>
      <c r="OH26" s="96"/>
      <c r="OI26" s="96"/>
      <c r="OJ26" s="96"/>
      <c r="OK26" s="96"/>
      <c r="OL26" s="96"/>
      <c r="OM26" s="96"/>
      <c r="ON26" s="96"/>
      <c r="OO26" s="96"/>
      <c r="OP26" s="96"/>
      <c r="OQ26" s="96"/>
      <c r="OR26" s="96"/>
      <c r="OS26" s="96"/>
      <c r="OT26" s="96"/>
      <c r="OU26" s="96"/>
      <c r="OV26" s="96"/>
      <c r="OW26" s="96"/>
      <c r="OX26" s="96"/>
      <c r="OY26" s="96"/>
      <c r="OZ26" s="96"/>
      <c r="PA26" s="96"/>
      <c r="PB26" s="96"/>
      <c r="PC26" s="96"/>
      <c r="PD26" s="96"/>
      <c r="PE26" s="96"/>
      <c r="PF26" s="96"/>
      <c r="PG26" s="96"/>
      <c r="PH26" s="96"/>
      <c r="PI26" s="96"/>
      <c r="PJ26" s="96"/>
      <c r="PK26" s="96"/>
      <c r="PL26" s="96"/>
      <c r="PM26" s="96"/>
      <c r="PN26" s="96"/>
      <c r="PO26" s="96"/>
      <c r="PP26" s="96"/>
      <c r="PQ26" s="96"/>
      <c r="PR26" s="96"/>
      <c r="PS26" s="96"/>
      <c r="PT26" s="96"/>
      <c r="PU26" s="96"/>
      <c r="PV26" s="96"/>
      <c r="PW26" s="96"/>
      <c r="PX26" s="96"/>
      <c r="PY26" s="96"/>
      <c r="PZ26" s="96"/>
      <c r="QA26" s="96"/>
      <c r="QB26" s="96"/>
      <c r="QC26" s="96"/>
      <c r="QD26" s="96"/>
      <c r="QE26" s="96"/>
      <c r="QF26" s="96"/>
      <c r="QG26" s="96"/>
      <c r="QH26" s="96"/>
      <c r="QI26" s="96"/>
      <c r="QJ26" s="96"/>
      <c r="QK26" s="96"/>
      <c r="QL26" s="96"/>
      <c r="QM26" s="96"/>
      <c r="QN26" s="96"/>
      <c r="QO26" s="96"/>
      <c r="QP26" s="96"/>
      <c r="QQ26" s="96"/>
      <c r="QR26" s="96"/>
      <c r="QS26" s="96"/>
      <c r="QT26" s="96"/>
      <c r="QU26" s="96"/>
      <c r="QV26" s="96"/>
      <c r="QW26" s="96"/>
      <c r="QX26" s="96"/>
      <c r="QY26" s="96"/>
      <c r="QZ26" s="96"/>
      <c r="RA26" s="96"/>
      <c r="RB26" s="96"/>
      <c r="RC26" s="96"/>
      <c r="RD26" s="96"/>
      <c r="RE26" s="96"/>
      <c r="RF26" s="96"/>
      <c r="RG26" s="96"/>
      <c r="RH26" s="96"/>
      <c r="RI26" s="96"/>
      <c r="RJ26" s="96"/>
      <c r="RK26" s="96"/>
      <c r="RL26" s="96"/>
      <c r="RM26" s="96"/>
      <c r="RN26" s="96"/>
      <c r="RO26" s="96"/>
      <c r="RP26" s="96"/>
      <c r="RQ26" s="96"/>
      <c r="RR26" s="96"/>
      <c r="RS26" s="96"/>
      <c r="RT26" s="96"/>
      <c r="RU26" s="96"/>
      <c r="RV26" s="96"/>
      <c r="RW26" s="96"/>
      <c r="RX26" s="96"/>
      <c r="RY26" s="96"/>
      <c r="RZ26" s="96"/>
      <c r="SA26" s="96"/>
      <c r="SB26" s="96"/>
      <c r="SC26" s="96"/>
      <c r="SD26" s="96"/>
      <c r="SE26" s="96"/>
      <c r="SF26" s="96"/>
      <c r="SG26" s="96"/>
      <c r="SH26" s="96"/>
      <c r="SI26" s="96"/>
      <c r="SJ26" s="96"/>
      <c r="SK26" s="96"/>
      <c r="SL26" s="96"/>
      <c r="SM26" s="96"/>
      <c r="SN26" s="96"/>
      <c r="SO26" s="96"/>
      <c r="SP26" s="96"/>
      <c r="SQ26" s="96"/>
      <c r="SR26" s="96"/>
      <c r="SS26" s="96"/>
      <c r="ST26" s="96"/>
      <c r="SU26" s="96"/>
      <c r="SV26" s="96"/>
      <c r="SW26" s="96"/>
      <c r="SX26" s="96"/>
      <c r="SY26" s="96"/>
      <c r="SZ26" s="96"/>
      <c r="TA26" s="96"/>
      <c r="TB26" s="96"/>
      <c r="TC26" s="96"/>
      <c r="TD26" s="96"/>
      <c r="TE26" s="96"/>
      <c r="TF26" s="96"/>
      <c r="TG26" s="96"/>
      <c r="TH26" s="96"/>
      <c r="TI26" s="96"/>
      <c r="TJ26" s="96"/>
      <c r="TK26" s="96"/>
      <c r="TL26" s="96"/>
      <c r="TM26" s="96"/>
      <c r="TN26" s="96"/>
      <c r="TO26" s="96"/>
      <c r="TP26" s="96"/>
      <c r="TQ26" s="96"/>
      <c r="TR26" s="96"/>
      <c r="TS26" s="96"/>
      <c r="TT26" s="96"/>
      <c r="TU26" s="96"/>
      <c r="TV26" s="96"/>
      <c r="TW26" s="96"/>
      <c r="TX26" s="96"/>
      <c r="TY26" s="96"/>
      <c r="TZ26" s="96"/>
      <c r="UA26" s="96"/>
      <c r="UB26" s="96"/>
      <c r="UC26" s="96"/>
      <c r="UD26" s="96"/>
      <c r="UE26" s="96"/>
      <c r="UF26" s="96"/>
      <c r="UG26" s="96"/>
      <c r="UH26" s="96"/>
      <c r="UI26" s="96"/>
      <c r="UJ26" s="96"/>
      <c r="UK26" s="96"/>
      <c r="UL26" s="96"/>
      <c r="UM26" s="96"/>
      <c r="UN26" s="96"/>
      <c r="UO26" s="96"/>
      <c r="UP26" s="96"/>
      <c r="UQ26" s="96"/>
      <c r="UR26" s="96"/>
      <c r="US26" s="96"/>
      <c r="UT26" s="96"/>
      <c r="UU26" s="96"/>
      <c r="UV26" s="96"/>
      <c r="UW26" s="96"/>
      <c r="UX26" s="96"/>
      <c r="UY26" s="96"/>
      <c r="UZ26" s="96"/>
      <c r="VA26" s="96"/>
      <c r="VB26" s="96"/>
      <c r="VC26" s="96"/>
      <c r="VD26" s="96"/>
      <c r="VE26" s="96"/>
      <c r="VF26" s="96"/>
      <c r="VG26" s="96"/>
      <c r="VH26" s="96"/>
      <c r="VI26" s="96"/>
      <c r="VJ26" s="96"/>
      <c r="VK26" s="96"/>
      <c r="VL26" s="96"/>
      <c r="VM26" s="96"/>
      <c r="VN26" s="96"/>
      <c r="VO26" s="96"/>
      <c r="VP26" s="96"/>
      <c r="VQ26" s="96"/>
      <c r="VR26" s="96"/>
      <c r="VS26" s="96"/>
      <c r="VT26" s="96"/>
      <c r="VU26" s="96"/>
      <c r="VV26" s="96"/>
      <c r="VW26" s="96"/>
      <c r="VX26" s="96"/>
      <c r="VY26" s="96"/>
      <c r="VZ26" s="96"/>
      <c r="WA26" s="96"/>
      <c r="WB26" s="96"/>
      <c r="WC26" s="96"/>
      <c r="WD26" s="96"/>
      <c r="WE26" s="96"/>
      <c r="WF26" s="96"/>
      <c r="WG26" s="96"/>
      <c r="WH26" s="96"/>
      <c r="WI26" s="96"/>
      <c r="WJ26" s="96"/>
      <c r="WK26" s="96"/>
      <c r="WL26" s="96"/>
      <c r="WM26" s="96"/>
      <c r="WN26" s="96"/>
      <c r="WO26" s="96"/>
      <c r="WP26" s="96"/>
      <c r="WQ26" s="96"/>
      <c r="WR26" s="96"/>
      <c r="WS26" s="96"/>
      <c r="WT26" s="96"/>
      <c r="WU26" s="96"/>
      <c r="WV26" s="96"/>
      <c r="WW26" s="96"/>
      <c r="WX26" s="96"/>
      <c r="WY26" s="96"/>
      <c r="WZ26" s="96"/>
      <c r="XA26" s="96"/>
      <c r="XB26" s="96"/>
      <c r="XC26" s="96"/>
      <c r="XD26" s="96"/>
      <c r="XE26" s="96"/>
      <c r="XF26" s="96"/>
      <c r="XG26" s="96"/>
      <c r="XH26" s="96"/>
      <c r="XI26" s="96"/>
      <c r="XJ26" s="96"/>
      <c r="XK26" s="96"/>
      <c r="XL26" s="96"/>
      <c r="XM26" s="96"/>
      <c r="XN26" s="96"/>
      <c r="XO26" s="96"/>
      <c r="XP26" s="96"/>
      <c r="XQ26" s="96"/>
      <c r="XR26" s="96"/>
      <c r="XS26" s="96"/>
      <c r="XT26" s="96"/>
      <c r="XU26" s="96"/>
      <c r="XV26" s="96"/>
      <c r="XW26" s="96"/>
      <c r="XX26" s="96"/>
      <c r="XY26" s="96"/>
      <c r="XZ26" s="96"/>
      <c r="YA26" s="96"/>
      <c r="YB26" s="96"/>
      <c r="YC26" s="96"/>
      <c r="YD26" s="96"/>
      <c r="YE26" s="96"/>
      <c r="YF26" s="96"/>
      <c r="YG26" s="96"/>
      <c r="YH26" s="96"/>
      <c r="YI26" s="96"/>
      <c r="YJ26" s="96"/>
      <c r="YK26" s="96"/>
      <c r="YL26" s="96"/>
      <c r="YM26" s="96"/>
      <c r="YN26" s="96"/>
      <c r="YO26" s="96"/>
      <c r="YP26" s="96"/>
      <c r="YQ26" s="96"/>
      <c r="YR26" s="96"/>
      <c r="YS26" s="96"/>
      <c r="YT26" s="96"/>
    </row>
    <row r="27" spans="1:670" s="106" customFormat="1" x14ac:dyDescent="0.2">
      <c r="A27" s="108"/>
      <c r="B27" s="240" t="s">
        <v>347</v>
      </c>
      <c r="C27" s="241" t="s">
        <v>183</v>
      </c>
      <c r="D27" s="241" t="s">
        <v>184</v>
      </c>
      <c r="E27" s="242"/>
      <c r="F27" s="241"/>
      <c r="G27" s="241" t="s">
        <v>127</v>
      </c>
      <c r="H27" s="243" t="s">
        <v>73</v>
      </c>
      <c r="I27" s="240">
        <v>47</v>
      </c>
      <c r="J27" s="244">
        <v>2013</v>
      </c>
      <c r="K27" s="245" t="s">
        <v>106</v>
      </c>
      <c r="L27" s="245" t="s">
        <v>100</v>
      </c>
      <c r="M27" s="246">
        <v>37469</v>
      </c>
      <c r="N27" s="246">
        <v>37514</v>
      </c>
      <c r="O27" s="245">
        <v>1</v>
      </c>
      <c r="P27" s="247"/>
      <c r="Q27" s="245">
        <v>0</v>
      </c>
      <c r="R27" s="247"/>
      <c r="S27" s="245">
        <v>1</v>
      </c>
      <c r="T27" s="247"/>
      <c r="U27" s="245">
        <v>1</v>
      </c>
      <c r="V27" s="247"/>
      <c r="W27" s="246">
        <v>37469</v>
      </c>
      <c r="X27" s="246">
        <v>37514</v>
      </c>
      <c r="Y27" s="246"/>
      <c r="Z27" s="245">
        <v>1</v>
      </c>
      <c r="AA27" s="247"/>
      <c r="AB27" s="246">
        <v>37469</v>
      </c>
      <c r="AC27" s="246">
        <v>37514</v>
      </c>
      <c r="AD27" s="245">
        <v>1</v>
      </c>
      <c r="AE27" s="247"/>
      <c r="AF27" s="249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/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6"/>
      <c r="EN27" s="96"/>
      <c r="EO27" s="96"/>
      <c r="EP27" s="96"/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  <c r="FF27" s="96"/>
      <c r="FG27" s="96"/>
      <c r="FH27" s="96"/>
      <c r="FI27" s="96"/>
      <c r="FJ27" s="96"/>
      <c r="FK27" s="96"/>
      <c r="FL27" s="96"/>
      <c r="FM27" s="96"/>
      <c r="FN27" s="96"/>
      <c r="FO27" s="96"/>
      <c r="FP27" s="96"/>
      <c r="FQ27" s="96"/>
      <c r="FR27" s="96"/>
      <c r="FS27" s="96"/>
      <c r="FT27" s="96"/>
      <c r="FU27" s="96"/>
      <c r="FV27" s="96"/>
      <c r="FW27" s="96"/>
      <c r="FX27" s="96"/>
      <c r="FY27" s="96"/>
      <c r="FZ27" s="96"/>
      <c r="GA27" s="96"/>
      <c r="GB27" s="96"/>
      <c r="GC27" s="96"/>
      <c r="GD27" s="96"/>
      <c r="GE27" s="96"/>
      <c r="GF27" s="96"/>
      <c r="GG27" s="96"/>
      <c r="GH27" s="96"/>
      <c r="GI27" s="96"/>
      <c r="GJ27" s="96"/>
      <c r="GK27" s="96"/>
      <c r="GL27" s="96"/>
      <c r="GM27" s="96"/>
      <c r="GN27" s="96"/>
      <c r="GO27" s="96"/>
      <c r="GP27" s="96"/>
      <c r="GQ27" s="96"/>
      <c r="GR27" s="96"/>
      <c r="GS27" s="96"/>
      <c r="GT27" s="96"/>
      <c r="GU27" s="96"/>
      <c r="GV27" s="96"/>
      <c r="GW27" s="96"/>
      <c r="GX27" s="96"/>
      <c r="GY27" s="96"/>
      <c r="GZ27" s="96"/>
      <c r="HA27" s="96"/>
      <c r="HB27" s="96"/>
      <c r="HC27" s="96"/>
      <c r="HD27" s="96"/>
      <c r="HE27" s="96"/>
      <c r="HF27" s="96"/>
      <c r="HG27" s="96"/>
      <c r="HH27" s="96"/>
      <c r="HI27" s="96"/>
      <c r="HJ27" s="96"/>
      <c r="HK27" s="96"/>
      <c r="HL27" s="96"/>
      <c r="HM27" s="96"/>
      <c r="HN27" s="96"/>
      <c r="HO27" s="96"/>
      <c r="HP27" s="96"/>
      <c r="HQ27" s="96"/>
      <c r="HR27" s="96"/>
      <c r="HS27" s="96"/>
      <c r="HT27" s="96"/>
      <c r="HU27" s="96"/>
      <c r="HV27" s="96"/>
      <c r="HW27" s="96"/>
      <c r="HX27" s="96"/>
      <c r="HY27" s="96"/>
      <c r="HZ27" s="96"/>
      <c r="IA27" s="96"/>
      <c r="IB27" s="96"/>
      <c r="IC27" s="96"/>
      <c r="ID27" s="96"/>
      <c r="IE27" s="96"/>
      <c r="IF27" s="96"/>
      <c r="IG27" s="96"/>
      <c r="IH27" s="96"/>
      <c r="II27" s="96"/>
      <c r="IJ27" s="96"/>
      <c r="IK27" s="96"/>
      <c r="IL27" s="96"/>
      <c r="IM27" s="96"/>
      <c r="IN27" s="96"/>
      <c r="IO27" s="96"/>
      <c r="IP27" s="96"/>
      <c r="IQ27" s="96"/>
      <c r="IR27" s="96"/>
      <c r="IS27" s="96"/>
      <c r="IT27" s="96"/>
      <c r="IU27" s="96"/>
      <c r="IV27" s="96"/>
      <c r="IW27" s="96"/>
      <c r="IX27" s="96"/>
      <c r="IY27" s="96"/>
      <c r="IZ27" s="96"/>
      <c r="JA27" s="96"/>
      <c r="JB27" s="96"/>
      <c r="JC27" s="96"/>
      <c r="JD27" s="96"/>
      <c r="JE27" s="96"/>
      <c r="JF27" s="96"/>
      <c r="JG27" s="96"/>
      <c r="JH27" s="96"/>
      <c r="JI27" s="96"/>
      <c r="JJ27" s="96"/>
      <c r="JK27" s="96"/>
      <c r="JL27" s="96"/>
      <c r="JM27" s="96"/>
      <c r="JN27" s="96"/>
      <c r="JO27" s="96"/>
      <c r="JP27" s="96"/>
      <c r="JQ27" s="96"/>
      <c r="JR27" s="96"/>
      <c r="JS27" s="96"/>
      <c r="JT27" s="96"/>
      <c r="JU27" s="96"/>
      <c r="JV27" s="96"/>
      <c r="JW27" s="96"/>
      <c r="JX27" s="96"/>
      <c r="JY27" s="96"/>
      <c r="JZ27" s="96"/>
      <c r="KA27" s="96"/>
      <c r="KB27" s="96"/>
      <c r="KC27" s="96"/>
      <c r="KD27" s="96"/>
      <c r="KE27" s="96"/>
      <c r="KF27" s="96"/>
      <c r="KG27" s="96"/>
      <c r="KH27" s="96"/>
      <c r="KI27" s="96"/>
      <c r="KJ27" s="96"/>
      <c r="KK27" s="96"/>
      <c r="KL27" s="96"/>
      <c r="KM27" s="96"/>
      <c r="KN27" s="96"/>
      <c r="KO27" s="96"/>
      <c r="KP27" s="96"/>
      <c r="KQ27" s="96"/>
      <c r="KR27" s="96"/>
      <c r="KS27" s="96"/>
      <c r="KT27" s="96"/>
      <c r="KU27" s="96"/>
      <c r="KV27" s="96"/>
      <c r="KW27" s="96"/>
      <c r="KX27" s="96"/>
      <c r="KY27" s="96"/>
      <c r="KZ27" s="96"/>
      <c r="LA27" s="96"/>
      <c r="LB27" s="96"/>
      <c r="LC27" s="96"/>
      <c r="LD27" s="96"/>
      <c r="LE27" s="96"/>
      <c r="LF27" s="96"/>
      <c r="LG27" s="96"/>
      <c r="LH27" s="96"/>
      <c r="LI27" s="96"/>
      <c r="LJ27" s="96"/>
      <c r="LK27" s="96"/>
      <c r="LL27" s="96"/>
      <c r="LM27" s="96"/>
      <c r="LN27" s="96"/>
      <c r="LO27" s="96"/>
      <c r="LP27" s="96"/>
      <c r="LQ27" s="96"/>
      <c r="LR27" s="96"/>
      <c r="LS27" s="96"/>
      <c r="LT27" s="96"/>
      <c r="LU27" s="96"/>
      <c r="LV27" s="96"/>
      <c r="LW27" s="96"/>
      <c r="LX27" s="96"/>
      <c r="LY27" s="96"/>
      <c r="LZ27" s="96"/>
      <c r="MA27" s="96"/>
      <c r="MB27" s="96"/>
      <c r="MC27" s="96"/>
      <c r="MD27" s="96"/>
      <c r="ME27" s="96"/>
      <c r="MF27" s="96"/>
      <c r="MG27" s="96"/>
      <c r="MH27" s="96"/>
      <c r="MI27" s="96"/>
      <c r="MJ27" s="96"/>
      <c r="MK27" s="96"/>
      <c r="ML27" s="96"/>
      <c r="MM27" s="96"/>
      <c r="MN27" s="96"/>
      <c r="MO27" s="96"/>
      <c r="MP27" s="96"/>
      <c r="MQ27" s="96"/>
      <c r="MR27" s="96"/>
      <c r="MS27" s="96"/>
      <c r="MT27" s="96"/>
      <c r="MU27" s="96"/>
      <c r="MV27" s="96"/>
      <c r="MW27" s="96"/>
      <c r="MX27" s="96"/>
      <c r="MY27" s="96"/>
      <c r="MZ27" s="96"/>
      <c r="NA27" s="96"/>
      <c r="NB27" s="96"/>
      <c r="NC27" s="96"/>
      <c r="ND27" s="96"/>
      <c r="NE27" s="96"/>
      <c r="NF27" s="96"/>
      <c r="NG27" s="96"/>
      <c r="NH27" s="96"/>
      <c r="NI27" s="96"/>
      <c r="NJ27" s="96"/>
      <c r="NK27" s="96"/>
      <c r="NL27" s="96"/>
      <c r="NM27" s="96"/>
      <c r="NN27" s="96"/>
      <c r="NO27" s="96"/>
      <c r="NP27" s="96"/>
      <c r="NQ27" s="96"/>
      <c r="NR27" s="96"/>
      <c r="NS27" s="96"/>
      <c r="NT27" s="96"/>
      <c r="NU27" s="96"/>
      <c r="NV27" s="96"/>
      <c r="NW27" s="96"/>
      <c r="NX27" s="96"/>
      <c r="NY27" s="96"/>
      <c r="NZ27" s="96"/>
      <c r="OA27" s="96"/>
      <c r="OB27" s="96"/>
      <c r="OC27" s="96"/>
      <c r="OD27" s="96"/>
      <c r="OE27" s="96"/>
      <c r="OF27" s="96"/>
      <c r="OG27" s="96"/>
      <c r="OH27" s="96"/>
      <c r="OI27" s="96"/>
      <c r="OJ27" s="96"/>
      <c r="OK27" s="96"/>
      <c r="OL27" s="96"/>
      <c r="OM27" s="96"/>
      <c r="ON27" s="96"/>
      <c r="OO27" s="96"/>
      <c r="OP27" s="96"/>
      <c r="OQ27" s="96"/>
      <c r="OR27" s="96"/>
      <c r="OS27" s="96"/>
      <c r="OT27" s="96"/>
      <c r="OU27" s="96"/>
      <c r="OV27" s="96"/>
      <c r="OW27" s="96"/>
      <c r="OX27" s="96"/>
      <c r="OY27" s="96"/>
      <c r="OZ27" s="96"/>
      <c r="PA27" s="96"/>
      <c r="PB27" s="96"/>
      <c r="PC27" s="96"/>
      <c r="PD27" s="96"/>
      <c r="PE27" s="96"/>
      <c r="PF27" s="96"/>
      <c r="PG27" s="96"/>
      <c r="PH27" s="96"/>
      <c r="PI27" s="96"/>
      <c r="PJ27" s="96"/>
      <c r="PK27" s="96"/>
      <c r="PL27" s="96"/>
      <c r="PM27" s="96"/>
      <c r="PN27" s="96"/>
      <c r="PO27" s="96"/>
      <c r="PP27" s="96"/>
      <c r="PQ27" s="96"/>
      <c r="PR27" s="96"/>
      <c r="PS27" s="96"/>
      <c r="PT27" s="96"/>
      <c r="PU27" s="96"/>
      <c r="PV27" s="96"/>
      <c r="PW27" s="96"/>
      <c r="PX27" s="96"/>
      <c r="PY27" s="96"/>
      <c r="PZ27" s="96"/>
      <c r="QA27" s="96"/>
      <c r="QB27" s="96"/>
      <c r="QC27" s="96"/>
      <c r="QD27" s="96"/>
      <c r="QE27" s="96"/>
      <c r="QF27" s="96"/>
      <c r="QG27" s="96"/>
      <c r="QH27" s="96"/>
      <c r="QI27" s="96"/>
      <c r="QJ27" s="96"/>
      <c r="QK27" s="96"/>
      <c r="QL27" s="96"/>
      <c r="QM27" s="96"/>
      <c r="QN27" s="96"/>
      <c r="QO27" s="96"/>
      <c r="QP27" s="96"/>
      <c r="QQ27" s="96"/>
      <c r="QR27" s="96"/>
      <c r="QS27" s="96"/>
      <c r="QT27" s="96"/>
      <c r="QU27" s="96"/>
      <c r="QV27" s="96"/>
      <c r="QW27" s="96"/>
      <c r="QX27" s="96"/>
      <c r="QY27" s="96"/>
      <c r="QZ27" s="96"/>
      <c r="RA27" s="96"/>
      <c r="RB27" s="96"/>
      <c r="RC27" s="96"/>
      <c r="RD27" s="96"/>
      <c r="RE27" s="96"/>
      <c r="RF27" s="96"/>
      <c r="RG27" s="96"/>
      <c r="RH27" s="96"/>
      <c r="RI27" s="96"/>
      <c r="RJ27" s="96"/>
      <c r="RK27" s="96"/>
      <c r="RL27" s="96"/>
      <c r="RM27" s="96"/>
      <c r="RN27" s="96"/>
      <c r="RO27" s="96"/>
      <c r="RP27" s="96"/>
      <c r="RQ27" s="96"/>
      <c r="RR27" s="96"/>
      <c r="RS27" s="96"/>
      <c r="RT27" s="96"/>
      <c r="RU27" s="96"/>
      <c r="RV27" s="96"/>
      <c r="RW27" s="96"/>
      <c r="RX27" s="96"/>
      <c r="RY27" s="96"/>
      <c r="RZ27" s="96"/>
      <c r="SA27" s="96"/>
      <c r="SB27" s="96"/>
      <c r="SC27" s="96"/>
      <c r="SD27" s="96"/>
      <c r="SE27" s="96"/>
      <c r="SF27" s="96"/>
      <c r="SG27" s="96"/>
      <c r="SH27" s="96"/>
      <c r="SI27" s="96"/>
      <c r="SJ27" s="96"/>
      <c r="SK27" s="96"/>
      <c r="SL27" s="96"/>
      <c r="SM27" s="96"/>
      <c r="SN27" s="96"/>
      <c r="SO27" s="96"/>
      <c r="SP27" s="96"/>
      <c r="SQ27" s="96"/>
      <c r="SR27" s="96"/>
      <c r="SS27" s="96"/>
      <c r="ST27" s="96"/>
      <c r="SU27" s="96"/>
      <c r="SV27" s="96"/>
      <c r="SW27" s="96"/>
      <c r="SX27" s="96"/>
      <c r="SY27" s="96"/>
      <c r="SZ27" s="96"/>
      <c r="TA27" s="96"/>
      <c r="TB27" s="96"/>
      <c r="TC27" s="96"/>
      <c r="TD27" s="96"/>
      <c r="TE27" s="96"/>
      <c r="TF27" s="96"/>
      <c r="TG27" s="96"/>
      <c r="TH27" s="96"/>
      <c r="TI27" s="96"/>
      <c r="TJ27" s="96"/>
      <c r="TK27" s="96"/>
      <c r="TL27" s="96"/>
      <c r="TM27" s="96"/>
      <c r="TN27" s="96"/>
      <c r="TO27" s="96"/>
      <c r="TP27" s="96"/>
      <c r="TQ27" s="96"/>
      <c r="TR27" s="96"/>
      <c r="TS27" s="96"/>
      <c r="TT27" s="96"/>
      <c r="TU27" s="96"/>
      <c r="TV27" s="96"/>
      <c r="TW27" s="96"/>
      <c r="TX27" s="96"/>
      <c r="TY27" s="96"/>
      <c r="TZ27" s="96"/>
      <c r="UA27" s="96"/>
      <c r="UB27" s="96"/>
      <c r="UC27" s="96"/>
      <c r="UD27" s="96"/>
      <c r="UE27" s="96"/>
      <c r="UF27" s="96"/>
      <c r="UG27" s="96"/>
      <c r="UH27" s="96"/>
      <c r="UI27" s="96"/>
      <c r="UJ27" s="96"/>
      <c r="UK27" s="96"/>
      <c r="UL27" s="96"/>
      <c r="UM27" s="96"/>
      <c r="UN27" s="96"/>
      <c r="UO27" s="96"/>
      <c r="UP27" s="96"/>
      <c r="UQ27" s="96"/>
      <c r="UR27" s="96"/>
      <c r="US27" s="96"/>
      <c r="UT27" s="96"/>
      <c r="UU27" s="96"/>
      <c r="UV27" s="96"/>
      <c r="UW27" s="96"/>
      <c r="UX27" s="96"/>
      <c r="UY27" s="96"/>
      <c r="UZ27" s="96"/>
      <c r="VA27" s="96"/>
      <c r="VB27" s="96"/>
      <c r="VC27" s="96"/>
      <c r="VD27" s="96"/>
      <c r="VE27" s="96"/>
      <c r="VF27" s="96"/>
      <c r="VG27" s="96"/>
      <c r="VH27" s="96"/>
      <c r="VI27" s="96"/>
      <c r="VJ27" s="96"/>
      <c r="VK27" s="96"/>
      <c r="VL27" s="96"/>
      <c r="VM27" s="96"/>
      <c r="VN27" s="96"/>
      <c r="VO27" s="96"/>
      <c r="VP27" s="96"/>
      <c r="VQ27" s="96"/>
      <c r="VR27" s="96"/>
      <c r="VS27" s="96"/>
      <c r="VT27" s="96"/>
      <c r="VU27" s="96"/>
      <c r="VV27" s="96"/>
      <c r="VW27" s="96"/>
      <c r="VX27" s="96"/>
      <c r="VY27" s="96"/>
      <c r="VZ27" s="96"/>
      <c r="WA27" s="96"/>
      <c r="WB27" s="96"/>
      <c r="WC27" s="96"/>
      <c r="WD27" s="96"/>
      <c r="WE27" s="96"/>
      <c r="WF27" s="96"/>
      <c r="WG27" s="96"/>
      <c r="WH27" s="96"/>
      <c r="WI27" s="96"/>
      <c r="WJ27" s="96"/>
      <c r="WK27" s="96"/>
      <c r="WL27" s="96"/>
      <c r="WM27" s="96"/>
      <c r="WN27" s="96"/>
      <c r="WO27" s="96"/>
      <c r="WP27" s="96"/>
      <c r="WQ27" s="96"/>
      <c r="WR27" s="96"/>
      <c r="WS27" s="96"/>
      <c r="WT27" s="96"/>
      <c r="WU27" s="96"/>
      <c r="WV27" s="96"/>
      <c r="WW27" s="96"/>
      <c r="WX27" s="96"/>
      <c r="WY27" s="96"/>
      <c r="WZ27" s="96"/>
      <c r="XA27" s="96"/>
      <c r="XB27" s="96"/>
      <c r="XC27" s="96"/>
      <c r="XD27" s="96"/>
      <c r="XE27" s="96"/>
      <c r="XF27" s="96"/>
      <c r="XG27" s="96"/>
      <c r="XH27" s="96"/>
      <c r="XI27" s="96"/>
      <c r="XJ27" s="96"/>
      <c r="XK27" s="96"/>
      <c r="XL27" s="96"/>
      <c r="XM27" s="96"/>
      <c r="XN27" s="96"/>
      <c r="XO27" s="96"/>
      <c r="XP27" s="96"/>
      <c r="XQ27" s="96"/>
      <c r="XR27" s="96"/>
      <c r="XS27" s="96"/>
      <c r="XT27" s="96"/>
      <c r="XU27" s="96"/>
      <c r="XV27" s="96"/>
      <c r="XW27" s="96"/>
      <c r="XX27" s="96"/>
      <c r="XY27" s="96"/>
      <c r="XZ27" s="96"/>
      <c r="YA27" s="96"/>
      <c r="YB27" s="96"/>
      <c r="YC27" s="96"/>
      <c r="YD27" s="96"/>
      <c r="YE27" s="96"/>
      <c r="YF27" s="96"/>
      <c r="YG27" s="96"/>
      <c r="YH27" s="96"/>
      <c r="YI27" s="96"/>
      <c r="YJ27" s="96"/>
      <c r="YK27" s="96"/>
      <c r="YL27" s="96"/>
      <c r="YM27" s="96"/>
      <c r="YN27" s="96"/>
      <c r="YO27" s="96"/>
      <c r="YP27" s="96"/>
      <c r="YQ27" s="96"/>
      <c r="YR27" s="96"/>
      <c r="YS27" s="96"/>
      <c r="YT27" s="96"/>
    </row>
    <row r="28" spans="1:670" s="106" customFormat="1" x14ac:dyDescent="0.2">
      <c r="A28" s="108"/>
      <c r="B28" s="250" t="s">
        <v>360</v>
      </c>
      <c r="C28" s="251" t="s">
        <v>59</v>
      </c>
      <c r="D28" s="251" t="s">
        <v>89</v>
      </c>
      <c r="E28" s="252"/>
      <c r="F28" s="251"/>
      <c r="G28" s="251" t="s">
        <v>126</v>
      </c>
      <c r="H28" s="254" t="s">
        <v>153</v>
      </c>
      <c r="I28" s="250">
        <v>21</v>
      </c>
      <c r="J28" s="250">
        <v>2013</v>
      </c>
      <c r="K28" s="255" t="s">
        <v>104</v>
      </c>
      <c r="L28" s="255" t="s">
        <v>99</v>
      </c>
      <c r="M28" s="256">
        <v>37452</v>
      </c>
      <c r="N28" s="256">
        <v>37499</v>
      </c>
      <c r="O28" s="255">
        <v>1</v>
      </c>
      <c r="P28" s="257"/>
      <c r="Q28" s="255">
        <v>0</v>
      </c>
      <c r="R28" s="257"/>
      <c r="S28" s="255">
        <v>1</v>
      </c>
      <c r="T28" s="257"/>
      <c r="U28" s="255">
        <v>1</v>
      </c>
      <c r="V28" s="257"/>
      <c r="W28" s="256">
        <v>37452</v>
      </c>
      <c r="X28" s="256">
        <v>37499</v>
      </c>
      <c r="Y28" s="261"/>
      <c r="Z28" s="255">
        <v>1</v>
      </c>
      <c r="AA28" s="257"/>
      <c r="AB28" s="256">
        <v>37452</v>
      </c>
      <c r="AC28" s="256">
        <v>37499</v>
      </c>
      <c r="AD28" s="255">
        <v>1</v>
      </c>
      <c r="AE28" s="255"/>
      <c r="AF28" s="259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6"/>
      <c r="DO28" s="96"/>
      <c r="DP28" s="96"/>
      <c r="DQ28" s="96"/>
      <c r="DR28" s="96"/>
      <c r="DS28" s="96"/>
      <c r="DT28" s="96"/>
      <c r="DU28" s="96"/>
      <c r="DV28" s="96"/>
      <c r="DW28" s="96"/>
      <c r="DX28" s="96"/>
      <c r="DY28" s="96"/>
      <c r="DZ28" s="96"/>
      <c r="EA28" s="96"/>
      <c r="EB28" s="96"/>
      <c r="EC28" s="96"/>
      <c r="ED28" s="96"/>
      <c r="EE28" s="96"/>
      <c r="EF28" s="96"/>
      <c r="EG28" s="96"/>
      <c r="EH28" s="96"/>
      <c r="EI28" s="96"/>
      <c r="EJ28" s="96"/>
      <c r="EK28" s="96"/>
      <c r="EL28" s="96"/>
      <c r="EM28" s="96"/>
      <c r="EN28" s="96"/>
      <c r="EO28" s="96"/>
      <c r="EP28" s="96"/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  <c r="FF28" s="96"/>
      <c r="FG28" s="96"/>
      <c r="FH28" s="96"/>
      <c r="FI28" s="96"/>
      <c r="FJ28" s="96"/>
      <c r="FK28" s="96"/>
      <c r="FL28" s="96"/>
      <c r="FM28" s="96"/>
      <c r="FN28" s="96"/>
      <c r="FO28" s="96"/>
      <c r="FP28" s="96"/>
      <c r="FQ28" s="96"/>
      <c r="FR28" s="96"/>
      <c r="FS28" s="96"/>
      <c r="FT28" s="96"/>
      <c r="FU28" s="96"/>
      <c r="FV28" s="96"/>
      <c r="FW28" s="96"/>
      <c r="FX28" s="96"/>
      <c r="FY28" s="96"/>
      <c r="FZ28" s="96"/>
      <c r="GA28" s="96"/>
      <c r="GB28" s="96"/>
      <c r="GC28" s="96"/>
      <c r="GD28" s="96"/>
      <c r="GE28" s="96"/>
      <c r="GF28" s="96"/>
      <c r="GG28" s="96"/>
      <c r="GH28" s="96"/>
      <c r="GI28" s="96"/>
      <c r="GJ28" s="96"/>
      <c r="GK28" s="96"/>
      <c r="GL28" s="96"/>
      <c r="GM28" s="96"/>
      <c r="GN28" s="96"/>
      <c r="GO28" s="96"/>
      <c r="GP28" s="96"/>
      <c r="GQ28" s="96"/>
      <c r="GR28" s="96"/>
      <c r="GS28" s="96"/>
      <c r="GT28" s="96"/>
      <c r="GU28" s="96"/>
      <c r="GV28" s="96"/>
      <c r="GW28" s="96"/>
      <c r="GX28" s="96"/>
      <c r="GY28" s="96"/>
      <c r="GZ28" s="96"/>
      <c r="HA28" s="96"/>
      <c r="HB28" s="96"/>
      <c r="HC28" s="96"/>
      <c r="HD28" s="96"/>
      <c r="HE28" s="96"/>
      <c r="HF28" s="96"/>
      <c r="HG28" s="96"/>
      <c r="HH28" s="96"/>
      <c r="HI28" s="96"/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96"/>
      <c r="HV28" s="96"/>
      <c r="HW28" s="96"/>
      <c r="HX28" s="96"/>
      <c r="HY28" s="96"/>
      <c r="HZ28" s="96"/>
      <c r="IA28" s="96"/>
      <c r="IB28" s="96"/>
      <c r="IC28" s="96"/>
      <c r="ID28" s="96"/>
      <c r="IE28" s="96"/>
      <c r="IF28" s="96"/>
      <c r="IG28" s="96"/>
      <c r="IH28" s="96"/>
      <c r="II28" s="96"/>
      <c r="IJ28" s="96"/>
      <c r="IK28" s="96"/>
      <c r="IL28" s="96"/>
      <c r="IM28" s="96"/>
      <c r="IN28" s="96"/>
      <c r="IO28" s="96"/>
      <c r="IP28" s="96"/>
      <c r="IQ28" s="96"/>
      <c r="IR28" s="96"/>
      <c r="IS28" s="96"/>
      <c r="IT28" s="96"/>
      <c r="IU28" s="96"/>
      <c r="IV28" s="96"/>
      <c r="IW28" s="96"/>
      <c r="IX28" s="96"/>
      <c r="IY28" s="96"/>
      <c r="IZ28" s="96"/>
      <c r="JA28" s="96"/>
      <c r="JB28" s="96"/>
      <c r="JC28" s="96"/>
      <c r="JD28" s="96"/>
      <c r="JE28" s="96"/>
      <c r="JF28" s="96"/>
      <c r="JG28" s="96"/>
      <c r="JH28" s="96"/>
      <c r="JI28" s="96"/>
      <c r="JJ28" s="96"/>
      <c r="JK28" s="96"/>
      <c r="JL28" s="96"/>
      <c r="JM28" s="96"/>
      <c r="JN28" s="96"/>
      <c r="JO28" s="96"/>
      <c r="JP28" s="96"/>
      <c r="JQ28" s="96"/>
      <c r="JR28" s="96"/>
      <c r="JS28" s="96"/>
      <c r="JT28" s="96"/>
      <c r="JU28" s="96"/>
      <c r="JV28" s="96"/>
      <c r="JW28" s="96"/>
      <c r="JX28" s="96"/>
      <c r="JY28" s="96"/>
      <c r="JZ28" s="96"/>
      <c r="KA28" s="96"/>
      <c r="KB28" s="96"/>
      <c r="KC28" s="96"/>
      <c r="KD28" s="96"/>
      <c r="KE28" s="96"/>
      <c r="KF28" s="96"/>
      <c r="KG28" s="96"/>
      <c r="KH28" s="96"/>
      <c r="KI28" s="96"/>
      <c r="KJ28" s="96"/>
      <c r="KK28" s="96"/>
      <c r="KL28" s="96"/>
      <c r="KM28" s="96"/>
      <c r="KN28" s="96"/>
      <c r="KO28" s="96"/>
      <c r="KP28" s="96"/>
      <c r="KQ28" s="96"/>
      <c r="KR28" s="96"/>
      <c r="KS28" s="96"/>
      <c r="KT28" s="96"/>
      <c r="KU28" s="96"/>
      <c r="KV28" s="96"/>
      <c r="KW28" s="96"/>
      <c r="KX28" s="96"/>
      <c r="KY28" s="96"/>
      <c r="KZ28" s="96"/>
      <c r="LA28" s="96"/>
      <c r="LB28" s="96"/>
      <c r="LC28" s="96"/>
      <c r="LD28" s="96"/>
      <c r="LE28" s="96"/>
      <c r="LF28" s="96"/>
      <c r="LG28" s="96"/>
      <c r="LH28" s="96"/>
      <c r="LI28" s="96"/>
      <c r="LJ28" s="96"/>
      <c r="LK28" s="96"/>
      <c r="LL28" s="96"/>
      <c r="LM28" s="96"/>
      <c r="LN28" s="96"/>
      <c r="LO28" s="96"/>
      <c r="LP28" s="96"/>
      <c r="LQ28" s="96"/>
      <c r="LR28" s="96"/>
      <c r="LS28" s="96"/>
      <c r="LT28" s="96"/>
      <c r="LU28" s="96"/>
      <c r="LV28" s="96"/>
      <c r="LW28" s="96"/>
      <c r="LX28" s="96"/>
      <c r="LY28" s="96"/>
      <c r="LZ28" s="96"/>
      <c r="MA28" s="96"/>
      <c r="MB28" s="96"/>
      <c r="MC28" s="96"/>
      <c r="MD28" s="96"/>
      <c r="ME28" s="96"/>
      <c r="MF28" s="96"/>
      <c r="MG28" s="96"/>
      <c r="MH28" s="96"/>
      <c r="MI28" s="96"/>
      <c r="MJ28" s="96"/>
      <c r="MK28" s="96"/>
      <c r="ML28" s="96"/>
      <c r="MM28" s="96"/>
      <c r="MN28" s="96"/>
      <c r="MO28" s="96"/>
      <c r="MP28" s="96"/>
      <c r="MQ28" s="96"/>
      <c r="MR28" s="96"/>
      <c r="MS28" s="96"/>
      <c r="MT28" s="96"/>
      <c r="MU28" s="96"/>
      <c r="MV28" s="96"/>
      <c r="MW28" s="96"/>
      <c r="MX28" s="96"/>
      <c r="MY28" s="96"/>
      <c r="MZ28" s="96"/>
      <c r="NA28" s="96"/>
      <c r="NB28" s="96"/>
      <c r="NC28" s="96"/>
      <c r="ND28" s="96"/>
      <c r="NE28" s="96"/>
      <c r="NF28" s="96"/>
      <c r="NG28" s="96"/>
      <c r="NH28" s="96"/>
      <c r="NI28" s="96"/>
      <c r="NJ28" s="96"/>
      <c r="NK28" s="96"/>
      <c r="NL28" s="96"/>
      <c r="NM28" s="96"/>
      <c r="NN28" s="96"/>
      <c r="NO28" s="96"/>
      <c r="NP28" s="96"/>
      <c r="NQ28" s="96"/>
      <c r="NR28" s="96"/>
      <c r="NS28" s="96"/>
      <c r="NT28" s="96"/>
      <c r="NU28" s="96"/>
      <c r="NV28" s="96"/>
      <c r="NW28" s="96"/>
      <c r="NX28" s="96"/>
      <c r="NY28" s="96"/>
      <c r="NZ28" s="96"/>
      <c r="OA28" s="96"/>
      <c r="OB28" s="96"/>
      <c r="OC28" s="96"/>
      <c r="OD28" s="96"/>
      <c r="OE28" s="96"/>
      <c r="OF28" s="96"/>
      <c r="OG28" s="96"/>
      <c r="OH28" s="96"/>
      <c r="OI28" s="96"/>
      <c r="OJ28" s="96"/>
      <c r="OK28" s="96"/>
      <c r="OL28" s="96"/>
      <c r="OM28" s="96"/>
      <c r="ON28" s="96"/>
      <c r="OO28" s="96"/>
      <c r="OP28" s="96"/>
      <c r="OQ28" s="96"/>
      <c r="OR28" s="96"/>
      <c r="OS28" s="96"/>
      <c r="OT28" s="96"/>
      <c r="OU28" s="96"/>
      <c r="OV28" s="96"/>
      <c r="OW28" s="96"/>
      <c r="OX28" s="96"/>
      <c r="OY28" s="96"/>
      <c r="OZ28" s="96"/>
      <c r="PA28" s="96"/>
      <c r="PB28" s="96"/>
      <c r="PC28" s="96"/>
      <c r="PD28" s="96"/>
      <c r="PE28" s="96"/>
      <c r="PF28" s="96"/>
      <c r="PG28" s="96"/>
      <c r="PH28" s="96"/>
      <c r="PI28" s="96"/>
      <c r="PJ28" s="96"/>
      <c r="PK28" s="96"/>
      <c r="PL28" s="96"/>
      <c r="PM28" s="96"/>
      <c r="PN28" s="96"/>
      <c r="PO28" s="96"/>
      <c r="PP28" s="96"/>
      <c r="PQ28" s="96"/>
      <c r="PR28" s="96"/>
      <c r="PS28" s="96"/>
      <c r="PT28" s="96"/>
      <c r="PU28" s="96"/>
      <c r="PV28" s="96"/>
      <c r="PW28" s="96"/>
      <c r="PX28" s="96"/>
      <c r="PY28" s="96"/>
      <c r="PZ28" s="96"/>
      <c r="QA28" s="96"/>
      <c r="QB28" s="96"/>
      <c r="QC28" s="96"/>
      <c r="QD28" s="96"/>
      <c r="QE28" s="96"/>
      <c r="QF28" s="96"/>
      <c r="QG28" s="96"/>
      <c r="QH28" s="96"/>
      <c r="QI28" s="96"/>
      <c r="QJ28" s="96"/>
      <c r="QK28" s="96"/>
      <c r="QL28" s="96"/>
      <c r="QM28" s="96"/>
      <c r="QN28" s="96"/>
      <c r="QO28" s="96"/>
      <c r="QP28" s="96"/>
      <c r="QQ28" s="96"/>
      <c r="QR28" s="96"/>
      <c r="QS28" s="96"/>
      <c r="QT28" s="96"/>
      <c r="QU28" s="96"/>
      <c r="QV28" s="96"/>
      <c r="QW28" s="96"/>
      <c r="QX28" s="96"/>
      <c r="QY28" s="96"/>
      <c r="QZ28" s="96"/>
      <c r="RA28" s="96"/>
      <c r="RB28" s="96"/>
      <c r="RC28" s="96"/>
      <c r="RD28" s="96"/>
      <c r="RE28" s="96"/>
      <c r="RF28" s="96"/>
      <c r="RG28" s="96"/>
      <c r="RH28" s="96"/>
      <c r="RI28" s="96"/>
      <c r="RJ28" s="96"/>
      <c r="RK28" s="96"/>
      <c r="RL28" s="96"/>
      <c r="RM28" s="96"/>
      <c r="RN28" s="96"/>
      <c r="RO28" s="96"/>
      <c r="RP28" s="96"/>
      <c r="RQ28" s="96"/>
      <c r="RR28" s="96"/>
      <c r="RS28" s="96"/>
      <c r="RT28" s="96"/>
      <c r="RU28" s="96"/>
      <c r="RV28" s="96"/>
      <c r="RW28" s="96"/>
      <c r="RX28" s="96"/>
      <c r="RY28" s="96"/>
      <c r="RZ28" s="96"/>
      <c r="SA28" s="96"/>
      <c r="SB28" s="96"/>
      <c r="SC28" s="96"/>
      <c r="SD28" s="96"/>
      <c r="SE28" s="96"/>
      <c r="SF28" s="96"/>
      <c r="SG28" s="96"/>
      <c r="SH28" s="96"/>
      <c r="SI28" s="96"/>
      <c r="SJ28" s="96"/>
      <c r="SK28" s="96"/>
      <c r="SL28" s="96"/>
      <c r="SM28" s="96"/>
      <c r="SN28" s="96"/>
      <c r="SO28" s="96"/>
      <c r="SP28" s="96"/>
      <c r="SQ28" s="96"/>
      <c r="SR28" s="96"/>
      <c r="SS28" s="96"/>
      <c r="ST28" s="96"/>
      <c r="SU28" s="96"/>
      <c r="SV28" s="96"/>
      <c r="SW28" s="96"/>
      <c r="SX28" s="96"/>
      <c r="SY28" s="96"/>
      <c r="SZ28" s="96"/>
      <c r="TA28" s="96"/>
      <c r="TB28" s="96"/>
      <c r="TC28" s="96"/>
      <c r="TD28" s="96"/>
      <c r="TE28" s="96"/>
      <c r="TF28" s="96"/>
      <c r="TG28" s="96"/>
      <c r="TH28" s="96"/>
      <c r="TI28" s="96"/>
      <c r="TJ28" s="96"/>
      <c r="TK28" s="96"/>
      <c r="TL28" s="96"/>
      <c r="TM28" s="96"/>
      <c r="TN28" s="96"/>
      <c r="TO28" s="96"/>
      <c r="TP28" s="96"/>
      <c r="TQ28" s="96"/>
      <c r="TR28" s="96"/>
      <c r="TS28" s="96"/>
      <c r="TT28" s="96"/>
      <c r="TU28" s="96"/>
      <c r="TV28" s="96"/>
      <c r="TW28" s="96"/>
      <c r="TX28" s="96"/>
      <c r="TY28" s="96"/>
      <c r="TZ28" s="96"/>
      <c r="UA28" s="96"/>
      <c r="UB28" s="96"/>
      <c r="UC28" s="96"/>
      <c r="UD28" s="96"/>
      <c r="UE28" s="96"/>
      <c r="UF28" s="96"/>
      <c r="UG28" s="96"/>
      <c r="UH28" s="96"/>
      <c r="UI28" s="96"/>
      <c r="UJ28" s="96"/>
      <c r="UK28" s="96"/>
      <c r="UL28" s="96"/>
      <c r="UM28" s="96"/>
      <c r="UN28" s="96"/>
      <c r="UO28" s="96"/>
      <c r="UP28" s="96"/>
      <c r="UQ28" s="96"/>
      <c r="UR28" s="96"/>
      <c r="US28" s="96"/>
      <c r="UT28" s="96"/>
      <c r="UU28" s="96"/>
      <c r="UV28" s="96"/>
      <c r="UW28" s="96"/>
      <c r="UX28" s="96"/>
      <c r="UY28" s="96"/>
      <c r="UZ28" s="96"/>
      <c r="VA28" s="96"/>
      <c r="VB28" s="96"/>
      <c r="VC28" s="96"/>
      <c r="VD28" s="96"/>
      <c r="VE28" s="96"/>
      <c r="VF28" s="96"/>
      <c r="VG28" s="96"/>
      <c r="VH28" s="96"/>
      <c r="VI28" s="96"/>
      <c r="VJ28" s="96"/>
      <c r="VK28" s="96"/>
      <c r="VL28" s="96"/>
      <c r="VM28" s="96"/>
      <c r="VN28" s="96"/>
      <c r="VO28" s="96"/>
      <c r="VP28" s="96"/>
      <c r="VQ28" s="96"/>
      <c r="VR28" s="96"/>
      <c r="VS28" s="96"/>
      <c r="VT28" s="96"/>
      <c r="VU28" s="96"/>
      <c r="VV28" s="96"/>
      <c r="VW28" s="96"/>
      <c r="VX28" s="96"/>
      <c r="VY28" s="96"/>
      <c r="VZ28" s="96"/>
      <c r="WA28" s="96"/>
      <c r="WB28" s="96"/>
      <c r="WC28" s="96"/>
      <c r="WD28" s="96"/>
      <c r="WE28" s="96"/>
      <c r="WF28" s="96"/>
      <c r="WG28" s="96"/>
      <c r="WH28" s="96"/>
      <c r="WI28" s="96"/>
      <c r="WJ28" s="96"/>
      <c r="WK28" s="96"/>
      <c r="WL28" s="96"/>
      <c r="WM28" s="96"/>
      <c r="WN28" s="96"/>
      <c r="WO28" s="96"/>
      <c r="WP28" s="96"/>
      <c r="WQ28" s="96"/>
      <c r="WR28" s="96"/>
      <c r="WS28" s="96"/>
      <c r="WT28" s="96"/>
      <c r="WU28" s="96"/>
      <c r="WV28" s="96"/>
      <c r="WW28" s="96"/>
      <c r="WX28" s="96"/>
      <c r="WY28" s="96"/>
      <c r="WZ28" s="96"/>
      <c r="XA28" s="96"/>
      <c r="XB28" s="96"/>
      <c r="XC28" s="96"/>
      <c r="XD28" s="96"/>
      <c r="XE28" s="96"/>
      <c r="XF28" s="96"/>
      <c r="XG28" s="96"/>
      <c r="XH28" s="96"/>
      <c r="XI28" s="96"/>
      <c r="XJ28" s="96"/>
      <c r="XK28" s="96"/>
      <c r="XL28" s="96"/>
      <c r="XM28" s="96"/>
      <c r="XN28" s="96"/>
      <c r="XO28" s="96"/>
      <c r="XP28" s="96"/>
      <c r="XQ28" s="96"/>
      <c r="XR28" s="96"/>
      <c r="XS28" s="96"/>
      <c r="XT28" s="96"/>
      <c r="XU28" s="96"/>
      <c r="XV28" s="96"/>
      <c r="XW28" s="96"/>
      <c r="XX28" s="96"/>
      <c r="XY28" s="96"/>
      <c r="XZ28" s="96"/>
      <c r="YA28" s="96"/>
      <c r="YB28" s="96"/>
      <c r="YC28" s="96"/>
      <c r="YD28" s="96"/>
      <c r="YE28" s="96"/>
      <c r="YF28" s="96"/>
      <c r="YG28" s="96"/>
      <c r="YH28" s="96"/>
      <c r="YI28" s="96"/>
      <c r="YJ28" s="96"/>
      <c r="YK28" s="96"/>
      <c r="YL28" s="96"/>
      <c r="YM28" s="96"/>
      <c r="YN28" s="96"/>
      <c r="YO28" s="96"/>
      <c r="YP28" s="96"/>
      <c r="YQ28" s="96"/>
      <c r="YR28" s="96"/>
      <c r="YS28" s="96"/>
      <c r="YT28" s="96"/>
    </row>
    <row r="29" spans="1:670" s="113" customFormat="1" x14ac:dyDescent="0.2">
      <c r="B29" s="240" t="s">
        <v>334</v>
      </c>
      <c r="C29" s="241" t="s">
        <v>43</v>
      </c>
      <c r="D29" s="241" t="s">
        <v>44</v>
      </c>
      <c r="E29" s="242"/>
      <c r="F29" s="241"/>
      <c r="G29" s="241" t="s">
        <v>129</v>
      </c>
      <c r="H29" s="243" t="s">
        <v>73</v>
      </c>
      <c r="I29" s="240">
        <v>83</v>
      </c>
      <c r="J29" s="244">
        <v>2013</v>
      </c>
      <c r="K29" s="245" t="s">
        <v>104</v>
      </c>
      <c r="L29" s="245" t="s">
        <v>99</v>
      </c>
      <c r="M29" s="246">
        <v>37452</v>
      </c>
      <c r="N29" s="246">
        <v>37499</v>
      </c>
      <c r="O29" s="245">
        <v>1</v>
      </c>
      <c r="P29" s="247"/>
      <c r="Q29" s="245">
        <v>0</v>
      </c>
      <c r="R29" s="247"/>
      <c r="S29" s="245">
        <v>1</v>
      </c>
      <c r="T29" s="247"/>
      <c r="U29" s="245">
        <v>1</v>
      </c>
      <c r="V29" s="247"/>
      <c r="W29" s="246">
        <v>37469</v>
      </c>
      <c r="X29" s="246">
        <v>37514</v>
      </c>
      <c r="Y29" s="247"/>
      <c r="Z29" s="245">
        <v>1</v>
      </c>
      <c r="AA29" s="247"/>
      <c r="AB29" s="246">
        <v>37469</v>
      </c>
      <c r="AC29" s="246">
        <v>37514</v>
      </c>
      <c r="AD29" s="245">
        <v>1</v>
      </c>
      <c r="AE29" s="247"/>
      <c r="AF29" s="249"/>
    </row>
    <row r="30" spans="1:670" s="106" customFormat="1" x14ac:dyDescent="0.2">
      <c r="A30" s="108"/>
      <c r="B30" s="250" t="s">
        <v>337</v>
      </c>
      <c r="C30" s="251" t="s">
        <v>259</v>
      </c>
      <c r="D30" s="251" t="s">
        <v>75</v>
      </c>
      <c r="E30" s="252"/>
      <c r="F30" s="251"/>
      <c r="G30" s="251" t="s">
        <v>129</v>
      </c>
      <c r="H30" s="254" t="s">
        <v>73</v>
      </c>
      <c r="I30" s="250">
        <v>65</v>
      </c>
      <c r="J30" s="250">
        <v>2013</v>
      </c>
      <c r="K30" s="255" t="s">
        <v>104</v>
      </c>
      <c r="L30" s="255" t="s">
        <v>100</v>
      </c>
      <c r="M30" s="256">
        <v>37391</v>
      </c>
      <c r="N30" s="256">
        <v>37437</v>
      </c>
      <c r="O30" s="255">
        <v>1</v>
      </c>
      <c r="P30" s="257"/>
      <c r="Q30" s="255">
        <v>0</v>
      </c>
      <c r="R30" s="257"/>
      <c r="S30" s="255">
        <v>1</v>
      </c>
      <c r="T30" s="257"/>
      <c r="U30" s="255">
        <v>1</v>
      </c>
      <c r="V30" s="257"/>
      <c r="W30" s="256">
        <v>37500</v>
      </c>
      <c r="X30" s="256">
        <v>37544</v>
      </c>
      <c r="Y30" s="261"/>
      <c r="Z30" s="255">
        <v>1</v>
      </c>
      <c r="AA30" s="257"/>
      <c r="AB30" s="256">
        <v>37500</v>
      </c>
      <c r="AC30" s="256">
        <v>37544</v>
      </c>
      <c r="AD30" s="255">
        <v>1</v>
      </c>
      <c r="AE30" s="255"/>
      <c r="AF30" s="259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  <c r="DT30" s="96"/>
      <c r="DU30" s="96"/>
      <c r="DV30" s="96"/>
      <c r="DW30" s="96"/>
      <c r="DX30" s="96"/>
      <c r="DY30" s="96"/>
      <c r="DZ30" s="96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/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  <c r="FF30" s="96"/>
      <c r="FG30" s="96"/>
      <c r="FH30" s="96"/>
      <c r="FI30" s="96"/>
      <c r="FJ30" s="96"/>
      <c r="FK30" s="96"/>
      <c r="FL30" s="96"/>
      <c r="FM30" s="96"/>
      <c r="FN30" s="96"/>
      <c r="FO30" s="96"/>
      <c r="FP30" s="96"/>
      <c r="FQ30" s="96"/>
      <c r="FR30" s="96"/>
      <c r="FS30" s="96"/>
      <c r="FT30" s="96"/>
      <c r="FU30" s="96"/>
      <c r="FV30" s="96"/>
      <c r="FW30" s="96"/>
      <c r="FX30" s="96"/>
      <c r="FY30" s="96"/>
      <c r="FZ30" s="96"/>
      <c r="GA30" s="96"/>
      <c r="GB30" s="96"/>
      <c r="GC30" s="96"/>
      <c r="GD30" s="96"/>
      <c r="GE30" s="96"/>
      <c r="GF30" s="96"/>
      <c r="GG30" s="96"/>
      <c r="GH30" s="96"/>
      <c r="GI30" s="96"/>
      <c r="GJ30" s="96"/>
      <c r="GK30" s="96"/>
      <c r="GL30" s="96"/>
      <c r="GM30" s="96"/>
      <c r="GN30" s="96"/>
      <c r="GO30" s="96"/>
      <c r="GP30" s="96"/>
      <c r="GQ30" s="96"/>
      <c r="GR30" s="96"/>
      <c r="GS30" s="96"/>
      <c r="GT30" s="96"/>
      <c r="GU30" s="96"/>
      <c r="GV30" s="96"/>
      <c r="GW30" s="96"/>
      <c r="GX30" s="96"/>
      <c r="GY30" s="96"/>
      <c r="GZ30" s="96"/>
      <c r="HA30" s="96"/>
      <c r="HB30" s="96"/>
      <c r="HC30" s="96"/>
      <c r="HD30" s="96"/>
      <c r="HE30" s="96"/>
      <c r="HF30" s="96"/>
      <c r="HG30" s="96"/>
      <c r="HH30" s="96"/>
      <c r="HI30" s="96"/>
      <c r="HJ30" s="96"/>
      <c r="HK30" s="96"/>
      <c r="HL30" s="96"/>
      <c r="HM30" s="96"/>
      <c r="HN30" s="96"/>
      <c r="HO30" s="96"/>
      <c r="HP30" s="96"/>
      <c r="HQ30" s="96"/>
      <c r="HR30" s="96"/>
      <c r="HS30" s="96"/>
      <c r="HT30" s="96"/>
      <c r="HU30" s="96"/>
      <c r="HV30" s="96"/>
      <c r="HW30" s="96"/>
      <c r="HX30" s="96"/>
      <c r="HY30" s="96"/>
      <c r="HZ30" s="96"/>
      <c r="IA30" s="96"/>
      <c r="IB30" s="96"/>
      <c r="IC30" s="96"/>
      <c r="ID30" s="96"/>
      <c r="IE30" s="96"/>
      <c r="IF30" s="96"/>
      <c r="IG30" s="96"/>
      <c r="IH30" s="96"/>
      <c r="II30" s="96"/>
      <c r="IJ30" s="96"/>
      <c r="IK30" s="96"/>
      <c r="IL30" s="96"/>
      <c r="IM30" s="96"/>
      <c r="IN30" s="96"/>
      <c r="IO30" s="96"/>
      <c r="IP30" s="96"/>
      <c r="IQ30" s="96"/>
      <c r="IR30" s="96"/>
      <c r="IS30" s="96"/>
      <c r="IT30" s="96"/>
      <c r="IU30" s="96"/>
      <c r="IV30" s="96"/>
      <c r="IW30" s="96"/>
      <c r="IX30" s="96"/>
      <c r="IY30" s="96"/>
      <c r="IZ30" s="96"/>
      <c r="JA30" s="96"/>
      <c r="JB30" s="96"/>
      <c r="JC30" s="96"/>
      <c r="JD30" s="96"/>
      <c r="JE30" s="96"/>
      <c r="JF30" s="96"/>
      <c r="JG30" s="96"/>
      <c r="JH30" s="96"/>
      <c r="JI30" s="96"/>
      <c r="JJ30" s="96"/>
      <c r="JK30" s="96"/>
      <c r="JL30" s="96"/>
      <c r="JM30" s="96"/>
      <c r="JN30" s="96"/>
      <c r="JO30" s="96"/>
      <c r="JP30" s="96"/>
      <c r="JQ30" s="96"/>
      <c r="JR30" s="96"/>
      <c r="JS30" s="96"/>
      <c r="JT30" s="96"/>
      <c r="JU30" s="96"/>
      <c r="JV30" s="96"/>
      <c r="JW30" s="96"/>
      <c r="JX30" s="96"/>
      <c r="JY30" s="96"/>
      <c r="JZ30" s="96"/>
      <c r="KA30" s="96"/>
      <c r="KB30" s="96"/>
      <c r="KC30" s="96"/>
      <c r="KD30" s="96"/>
      <c r="KE30" s="96"/>
      <c r="KF30" s="96"/>
      <c r="KG30" s="96"/>
      <c r="KH30" s="96"/>
      <c r="KI30" s="96"/>
      <c r="KJ30" s="96"/>
      <c r="KK30" s="96"/>
      <c r="KL30" s="96"/>
      <c r="KM30" s="96"/>
      <c r="KN30" s="96"/>
      <c r="KO30" s="96"/>
      <c r="KP30" s="96"/>
      <c r="KQ30" s="96"/>
      <c r="KR30" s="96"/>
      <c r="KS30" s="96"/>
      <c r="KT30" s="96"/>
      <c r="KU30" s="96"/>
      <c r="KV30" s="96"/>
      <c r="KW30" s="96"/>
      <c r="KX30" s="96"/>
      <c r="KY30" s="96"/>
      <c r="KZ30" s="96"/>
      <c r="LA30" s="96"/>
      <c r="LB30" s="96"/>
      <c r="LC30" s="96"/>
      <c r="LD30" s="96"/>
      <c r="LE30" s="96"/>
      <c r="LF30" s="96"/>
      <c r="LG30" s="96"/>
      <c r="LH30" s="96"/>
      <c r="LI30" s="96"/>
      <c r="LJ30" s="96"/>
      <c r="LK30" s="96"/>
      <c r="LL30" s="96"/>
      <c r="LM30" s="96"/>
      <c r="LN30" s="96"/>
      <c r="LO30" s="96"/>
      <c r="LP30" s="96"/>
      <c r="LQ30" s="96"/>
      <c r="LR30" s="96"/>
      <c r="LS30" s="96"/>
      <c r="LT30" s="96"/>
      <c r="LU30" s="96"/>
      <c r="LV30" s="96"/>
      <c r="LW30" s="96"/>
      <c r="LX30" s="96"/>
      <c r="LY30" s="96"/>
      <c r="LZ30" s="96"/>
      <c r="MA30" s="96"/>
      <c r="MB30" s="96"/>
      <c r="MC30" s="96"/>
      <c r="MD30" s="96"/>
      <c r="ME30" s="96"/>
      <c r="MF30" s="96"/>
      <c r="MG30" s="96"/>
      <c r="MH30" s="96"/>
      <c r="MI30" s="96"/>
      <c r="MJ30" s="96"/>
      <c r="MK30" s="96"/>
      <c r="ML30" s="96"/>
      <c r="MM30" s="96"/>
      <c r="MN30" s="96"/>
      <c r="MO30" s="96"/>
      <c r="MP30" s="96"/>
      <c r="MQ30" s="96"/>
      <c r="MR30" s="96"/>
      <c r="MS30" s="96"/>
      <c r="MT30" s="96"/>
      <c r="MU30" s="96"/>
      <c r="MV30" s="96"/>
      <c r="MW30" s="96"/>
      <c r="MX30" s="96"/>
      <c r="MY30" s="96"/>
      <c r="MZ30" s="96"/>
      <c r="NA30" s="96"/>
      <c r="NB30" s="96"/>
      <c r="NC30" s="96"/>
      <c r="ND30" s="96"/>
      <c r="NE30" s="96"/>
      <c r="NF30" s="96"/>
      <c r="NG30" s="96"/>
      <c r="NH30" s="96"/>
      <c r="NI30" s="96"/>
      <c r="NJ30" s="96"/>
      <c r="NK30" s="96"/>
      <c r="NL30" s="96"/>
      <c r="NM30" s="96"/>
      <c r="NN30" s="96"/>
      <c r="NO30" s="96"/>
      <c r="NP30" s="96"/>
      <c r="NQ30" s="96"/>
      <c r="NR30" s="96"/>
      <c r="NS30" s="96"/>
      <c r="NT30" s="96"/>
      <c r="NU30" s="96"/>
      <c r="NV30" s="96"/>
      <c r="NW30" s="96"/>
      <c r="NX30" s="96"/>
      <c r="NY30" s="96"/>
      <c r="NZ30" s="96"/>
      <c r="OA30" s="96"/>
      <c r="OB30" s="96"/>
      <c r="OC30" s="96"/>
      <c r="OD30" s="96"/>
      <c r="OE30" s="96"/>
      <c r="OF30" s="96"/>
      <c r="OG30" s="96"/>
      <c r="OH30" s="96"/>
      <c r="OI30" s="96"/>
      <c r="OJ30" s="96"/>
      <c r="OK30" s="96"/>
      <c r="OL30" s="96"/>
      <c r="OM30" s="96"/>
      <c r="ON30" s="96"/>
      <c r="OO30" s="96"/>
      <c r="OP30" s="96"/>
      <c r="OQ30" s="96"/>
      <c r="OR30" s="96"/>
      <c r="OS30" s="96"/>
      <c r="OT30" s="96"/>
      <c r="OU30" s="96"/>
      <c r="OV30" s="96"/>
      <c r="OW30" s="96"/>
      <c r="OX30" s="96"/>
      <c r="OY30" s="96"/>
      <c r="OZ30" s="96"/>
      <c r="PA30" s="96"/>
      <c r="PB30" s="96"/>
      <c r="PC30" s="96"/>
      <c r="PD30" s="96"/>
      <c r="PE30" s="96"/>
      <c r="PF30" s="96"/>
      <c r="PG30" s="96"/>
      <c r="PH30" s="96"/>
      <c r="PI30" s="96"/>
      <c r="PJ30" s="96"/>
      <c r="PK30" s="96"/>
      <c r="PL30" s="96"/>
      <c r="PM30" s="96"/>
      <c r="PN30" s="96"/>
      <c r="PO30" s="96"/>
      <c r="PP30" s="96"/>
      <c r="PQ30" s="96"/>
      <c r="PR30" s="96"/>
      <c r="PS30" s="96"/>
      <c r="PT30" s="96"/>
      <c r="PU30" s="96"/>
      <c r="PV30" s="96"/>
      <c r="PW30" s="96"/>
      <c r="PX30" s="96"/>
      <c r="PY30" s="96"/>
      <c r="PZ30" s="96"/>
      <c r="QA30" s="96"/>
      <c r="QB30" s="96"/>
      <c r="QC30" s="96"/>
      <c r="QD30" s="96"/>
      <c r="QE30" s="96"/>
      <c r="QF30" s="96"/>
      <c r="QG30" s="96"/>
      <c r="QH30" s="96"/>
      <c r="QI30" s="96"/>
      <c r="QJ30" s="96"/>
      <c r="QK30" s="96"/>
      <c r="QL30" s="96"/>
      <c r="QM30" s="96"/>
      <c r="QN30" s="96"/>
      <c r="QO30" s="96"/>
      <c r="QP30" s="96"/>
      <c r="QQ30" s="96"/>
      <c r="QR30" s="96"/>
      <c r="QS30" s="96"/>
      <c r="QT30" s="96"/>
      <c r="QU30" s="96"/>
      <c r="QV30" s="96"/>
      <c r="QW30" s="96"/>
      <c r="QX30" s="96"/>
      <c r="QY30" s="96"/>
      <c r="QZ30" s="96"/>
      <c r="RA30" s="96"/>
      <c r="RB30" s="96"/>
      <c r="RC30" s="96"/>
      <c r="RD30" s="96"/>
      <c r="RE30" s="96"/>
      <c r="RF30" s="96"/>
      <c r="RG30" s="96"/>
      <c r="RH30" s="96"/>
      <c r="RI30" s="96"/>
      <c r="RJ30" s="96"/>
      <c r="RK30" s="96"/>
      <c r="RL30" s="96"/>
      <c r="RM30" s="96"/>
      <c r="RN30" s="96"/>
      <c r="RO30" s="96"/>
      <c r="RP30" s="96"/>
      <c r="RQ30" s="96"/>
      <c r="RR30" s="96"/>
      <c r="RS30" s="96"/>
      <c r="RT30" s="96"/>
      <c r="RU30" s="96"/>
      <c r="RV30" s="96"/>
      <c r="RW30" s="96"/>
      <c r="RX30" s="96"/>
      <c r="RY30" s="96"/>
      <c r="RZ30" s="96"/>
      <c r="SA30" s="96"/>
      <c r="SB30" s="96"/>
      <c r="SC30" s="96"/>
      <c r="SD30" s="96"/>
      <c r="SE30" s="96"/>
      <c r="SF30" s="96"/>
      <c r="SG30" s="96"/>
      <c r="SH30" s="96"/>
      <c r="SI30" s="96"/>
      <c r="SJ30" s="96"/>
      <c r="SK30" s="96"/>
      <c r="SL30" s="96"/>
      <c r="SM30" s="96"/>
      <c r="SN30" s="96"/>
      <c r="SO30" s="96"/>
      <c r="SP30" s="96"/>
      <c r="SQ30" s="96"/>
      <c r="SR30" s="96"/>
      <c r="SS30" s="96"/>
      <c r="ST30" s="96"/>
      <c r="SU30" s="96"/>
      <c r="SV30" s="96"/>
      <c r="SW30" s="96"/>
      <c r="SX30" s="96"/>
      <c r="SY30" s="96"/>
      <c r="SZ30" s="96"/>
      <c r="TA30" s="96"/>
      <c r="TB30" s="96"/>
      <c r="TC30" s="96"/>
      <c r="TD30" s="96"/>
      <c r="TE30" s="96"/>
      <c r="TF30" s="96"/>
      <c r="TG30" s="96"/>
      <c r="TH30" s="96"/>
      <c r="TI30" s="96"/>
      <c r="TJ30" s="96"/>
      <c r="TK30" s="96"/>
      <c r="TL30" s="96"/>
      <c r="TM30" s="96"/>
      <c r="TN30" s="96"/>
      <c r="TO30" s="96"/>
      <c r="TP30" s="96"/>
      <c r="TQ30" s="96"/>
      <c r="TR30" s="96"/>
      <c r="TS30" s="96"/>
      <c r="TT30" s="96"/>
      <c r="TU30" s="96"/>
      <c r="TV30" s="96"/>
      <c r="TW30" s="96"/>
      <c r="TX30" s="96"/>
      <c r="TY30" s="96"/>
      <c r="TZ30" s="96"/>
      <c r="UA30" s="96"/>
      <c r="UB30" s="96"/>
      <c r="UC30" s="96"/>
      <c r="UD30" s="96"/>
      <c r="UE30" s="96"/>
      <c r="UF30" s="96"/>
      <c r="UG30" s="96"/>
      <c r="UH30" s="96"/>
      <c r="UI30" s="96"/>
      <c r="UJ30" s="96"/>
      <c r="UK30" s="96"/>
      <c r="UL30" s="96"/>
      <c r="UM30" s="96"/>
      <c r="UN30" s="96"/>
      <c r="UO30" s="96"/>
      <c r="UP30" s="96"/>
      <c r="UQ30" s="96"/>
      <c r="UR30" s="96"/>
      <c r="US30" s="96"/>
      <c r="UT30" s="96"/>
      <c r="UU30" s="96"/>
      <c r="UV30" s="96"/>
      <c r="UW30" s="96"/>
      <c r="UX30" s="96"/>
      <c r="UY30" s="96"/>
      <c r="UZ30" s="96"/>
      <c r="VA30" s="96"/>
      <c r="VB30" s="96"/>
      <c r="VC30" s="96"/>
      <c r="VD30" s="96"/>
      <c r="VE30" s="96"/>
      <c r="VF30" s="96"/>
      <c r="VG30" s="96"/>
      <c r="VH30" s="96"/>
      <c r="VI30" s="96"/>
      <c r="VJ30" s="96"/>
      <c r="VK30" s="96"/>
      <c r="VL30" s="96"/>
      <c r="VM30" s="96"/>
      <c r="VN30" s="96"/>
      <c r="VO30" s="96"/>
      <c r="VP30" s="96"/>
      <c r="VQ30" s="96"/>
      <c r="VR30" s="96"/>
      <c r="VS30" s="96"/>
      <c r="VT30" s="96"/>
      <c r="VU30" s="96"/>
      <c r="VV30" s="96"/>
      <c r="VW30" s="96"/>
      <c r="VX30" s="96"/>
      <c r="VY30" s="96"/>
      <c r="VZ30" s="96"/>
      <c r="WA30" s="96"/>
      <c r="WB30" s="96"/>
      <c r="WC30" s="96"/>
      <c r="WD30" s="96"/>
      <c r="WE30" s="96"/>
      <c r="WF30" s="96"/>
      <c r="WG30" s="96"/>
      <c r="WH30" s="96"/>
      <c r="WI30" s="96"/>
      <c r="WJ30" s="96"/>
      <c r="WK30" s="96"/>
      <c r="WL30" s="96"/>
      <c r="WM30" s="96"/>
      <c r="WN30" s="96"/>
      <c r="WO30" s="96"/>
      <c r="WP30" s="96"/>
      <c r="WQ30" s="96"/>
      <c r="WR30" s="96"/>
      <c r="WS30" s="96"/>
      <c r="WT30" s="96"/>
      <c r="WU30" s="96"/>
      <c r="WV30" s="96"/>
      <c r="WW30" s="96"/>
      <c r="WX30" s="96"/>
      <c r="WY30" s="96"/>
      <c r="WZ30" s="96"/>
      <c r="XA30" s="96"/>
      <c r="XB30" s="96"/>
      <c r="XC30" s="96"/>
      <c r="XD30" s="96"/>
      <c r="XE30" s="96"/>
      <c r="XF30" s="96"/>
      <c r="XG30" s="96"/>
      <c r="XH30" s="96"/>
      <c r="XI30" s="96"/>
      <c r="XJ30" s="96"/>
      <c r="XK30" s="96"/>
      <c r="XL30" s="96"/>
      <c r="XM30" s="96"/>
      <c r="XN30" s="96"/>
      <c r="XO30" s="96"/>
      <c r="XP30" s="96"/>
      <c r="XQ30" s="96"/>
      <c r="XR30" s="96"/>
      <c r="XS30" s="96"/>
      <c r="XT30" s="96"/>
      <c r="XU30" s="96"/>
      <c r="XV30" s="96"/>
      <c r="XW30" s="96"/>
      <c r="XX30" s="96"/>
      <c r="XY30" s="96"/>
      <c r="XZ30" s="96"/>
      <c r="YA30" s="96"/>
      <c r="YB30" s="96"/>
      <c r="YC30" s="96"/>
      <c r="YD30" s="96"/>
      <c r="YE30" s="96"/>
      <c r="YF30" s="96"/>
      <c r="YG30" s="96"/>
      <c r="YH30" s="96"/>
      <c r="YI30" s="96"/>
      <c r="YJ30" s="96"/>
      <c r="YK30" s="96"/>
      <c r="YL30" s="96"/>
      <c r="YM30" s="96"/>
      <c r="YN30" s="96"/>
      <c r="YO30" s="96"/>
      <c r="YP30" s="96"/>
      <c r="YQ30" s="96"/>
      <c r="YR30" s="96"/>
      <c r="YS30" s="96"/>
      <c r="YT30" s="96"/>
    </row>
    <row r="31" spans="1:670" s="106" customFormat="1" x14ac:dyDescent="0.2">
      <c r="A31" s="108"/>
      <c r="B31" s="250" t="s">
        <v>337</v>
      </c>
      <c r="C31" s="251">
        <v>2087580</v>
      </c>
      <c r="D31" s="251" t="s">
        <v>194</v>
      </c>
      <c r="E31" s="252"/>
      <c r="F31" s="251"/>
      <c r="G31" s="251" t="s">
        <v>127</v>
      </c>
      <c r="H31" s="254" t="s">
        <v>252</v>
      </c>
      <c r="I31" s="250">
        <v>65</v>
      </c>
      <c r="J31" s="250">
        <v>2013</v>
      </c>
      <c r="K31" s="255" t="s">
        <v>106</v>
      </c>
      <c r="L31" s="255" t="s">
        <v>99</v>
      </c>
      <c r="M31" s="256">
        <v>37391</v>
      </c>
      <c r="N31" s="256">
        <v>37437</v>
      </c>
      <c r="O31" s="255">
        <v>1</v>
      </c>
      <c r="P31" s="257"/>
      <c r="Q31" s="255">
        <v>0</v>
      </c>
      <c r="R31" s="257"/>
      <c r="S31" s="255">
        <v>1</v>
      </c>
      <c r="T31" s="257"/>
      <c r="U31" s="255">
        <v>1</v>
      </c>
      <c r="V31" s="257"/>
      <c r="W31" s="256">
        <v>37500</v>
      </c>
      <c r="X31" s="256">
        <v>37544</v>
      </c>
      <c r="Y31" s="261"/>
      <c r="Z31" s="255">
        <v>1</v>
      </c>
      <c r="AA31" s="257"/>
      <c r="AB31" s="256">
        <v>37500</v>
      </c>
      <c r="AC31" s="256">
        <v>37544</v>
      </c>
      <c r="AD31" s="255">
        <v>1</v>
      </c>
      <c r="AE31" s="255"/>
      <c r="AF31" s="259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96"/>
      <c r="EN31" s="96"/>
      <c r="EO31" s="96"/>
      <c r="EP31" s="96"/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  <c r="FF31" s="96"/>
      <c r="FG31" s="96"/>
      <c r="FH31" s="96"/>
      <c r="FI31" s="96"/>
      <c r="FJ31" s="96"/>
      <c r="FK31" s="96"/>
      <c r="FL31" s="96"/>
      <c r="FM31" s="96"/>
      <c r="FN31" s="96"/>
      <c r="FO31" s="96"/>
      <c r="FP31" s="96"/>
      <c r="FQ31" s="96"/>
      <c r="FR31" s="96"/>
      <c r="FS31" s="96"/>
      <c r="FT31" s="96"/>
      <c r="FU31" s="96"/>
      <c r="FV31" s="96"/>
      <c r="FW31" s="96"/>
      <c r="FX31" s="96"/>
      <c r="FY31" s="96"/>
      <c r="FZ31" s="96"/>
      <c r="GA31" s="96"/>
      <c r="GB31" s="96"/>
      <c r="GC31" s="96"/>
      <c r="GD31" s="96"/>
      <c r="GE31" s="96"/>
      <c r="GF31" s="96"/>
      <c r="GG31" s="96"/>
      <c r="GH31" s="96"/>
      <c r="GI31" s="96"/>
      <c r="GJ31" s="96"/>
      <c r="GK31" s="96"/>
      <c r="GL31" s="96"/>
      <c r="GM31" s="96"/>
      <c r="GN31" s="96"/>
      <c r="GO31" s="96"/>
      <c r="GP31" s="96"/>
      <c r="GQ31" s="96"/>
      <c r="GR31" s="96"/>
      <c r="GS31" s="96"/>
      <c r="GT31" s="96"/>
      <c r="GU31" s="96"/>
      <c r="GV31" s="96"/>
      <c r="GW31" s="96"/>
      <c r="GX31" s="96"/>
      <c r="GY31" s="96"/>
      <c r="GZ31" s="96"/>
      <c r="HA31" s="96"/>
      <c r="HB31" s="96"/>
      <c r="HC31" s="96"/>
      <c r="HD31" s="96"/>
      <c r="HE31" s="96"/>
      <c r="HF31" s="96"/>
      <c r="HG31" s="96"/>
      <c r="HH31" s="96"/>
      <c r="HI31" s="96"/>
      <c r="HJ31" s="96"/>
      <c r="HK31" s="96"/>
      <c r="HL31" s="96"/>
      <c r="HM31" s="96"/>
      <c r="HN31" s="96"/>
      <c r="HO31" s="96"/>
      <c r="HP31" s="96"/>
      <c r="HQ31" s="96"/>
      <c r="HR31" s="96"/>
      <c r="HS31" s="96"/>
      <c r="HT31" s="96"/>
      <c r="HU31" s="96"/>
      <c r="HV31" s="96"/>
      <c r="HW31" s="96"/>
      <c r="HX31" s="96"/>
      <c r="HY31" s="96"/>
      <c r="HZ31" s="96"/>
      <c r="IA31" s="96"/>
      <c r="IB31" s="96"/>
      <c r="IC31" s="96"/>
      <c r="ID31" s="96"/>
      <c r="IE31" s="96"/>
      <c r="IF31" s="96"/>
      <c r="IG31" s="96"/>
      <c r="IH31" s="96"/>
      <c r="II31" s="96"/>
      <c r="IJ31" s="96"/>
      <c r="IK31" s="96"/>
      <c r="IL31" s="96"/>
      <c r="IM31" s="96"/>
      <c r="IN31" s="96"/>
      <c r="IO31" s="96"/>
      <c r="IP31" s="96"/>
      <c r="IQ31" s="96"/>
      <c r="IR31" s="96"/>
      <c r="IS31" s="96"/>
      <c r="IT31" s="96"/>
      <c r="IU31" s="96"/>
      <c r="IV31" s="96"/>
      <c r="IW31" s="96"/>
      <c r="IX31" s="96"/>
      <c r="IY31" s="96"/>
      <c r="IZ31" s="96"/>
      <c r="JA31" s="96"/>
      <c r="JB31" s="96"/>
      <c r="JC31" s="96"/>
      <c r="JD31" s="96"/>
      <c r="JE31" s="96"/>
      <c r="JF31" s="96"/>
      <c r="JG31" s="96"/>
      <c r="JH31" s="96"/>
      <c r="JI31" s="96"/>
      <c r="JJ31" s="96"/>
      <c r="JK31" s="96"/>
      <c r="JL31" s="96"/>
      <c r="JM31" s="96"/>
      <c r="JN31" s="96"/>
      <c r="JO31" s="96"/>
      <c r="JP31" s="96"/>
      <c r="JQ31" s="96"/>
      <c r="JR31" s="96"/>
      <c r="JS31" s="96"/>
      <c r="JT31" s="96"/>
      <c r="JU31" s="96"/>
      <c r="JV31" s="96"/>
      <c r="JW31" s="96"/>
      <c r="JX31" s="96"/>
      <c r="JY31" s="96"/>
      <c r="JZ31" s="96"/>
      <c r="KA31" s="96"/>
      <c r="KB31" s="96"/>
      <c r="KC31" s="96"/>
      <c r="KD31" s="96"/>
      <c r="KE31" s="96"/>
      <c r="KF31" s="96"/>
      <c r="KG31" s="96"/>
      <c r="KH31" s="96"/>
      <c r="KI31" s="96"/>
      <c r="KJ31" s="96"/>
      <c r="KK31" s="96"/>
      <c r="KL31" s="96"/>
      <c r="KM31" s="96"/>
      <c r="KN31" s="96"/>
      <c r="KO31" s="96"/>
      <c r="KP31" s="96"/>
      <c r="KQ31" s="96"/>
      <c r="KR31" s="96"/>
      <c r="KS31" s="96"/>
      <c r="KT31" s="96"/>
      <c r="KU31" s="96"/>
      <c r="KV31" s="96"/>
      <c r="KW31" s="96"/>
      <c r="KX31" s="96"/>
      <c r="KY31" s="96"/>
      <c r="KZ31" s="96"/>
      <c r="LA31" s="96"/>
      <c r="LB31" s="96"/>
      <c r="LC31" s="96"/>
      <c r="LD31" s="96"/>
      <c r="LE31" s="96"/>
      <c r="LF31" s="96"/>
      <c r="LG31" s="96"/>
      <c r="LH31" s="96"/>
      <c r="LI31" s="96"/>
      <c r="LJ31" s="96"/>
      <c r="LK31" s="96"/>
      <c r="LL31" s="96"/>
      <c r="LM31" s="96"/>
      <c r="LN31" s="96"/>
      <c r="LO31" s="96"/>
      <c r="LP31" s="96"/>
      <c r="LQ31" s="96"/>
      <c r="LR31" s="96"/>
      <c r="LS31" s="96"/>
      <c r="LT31" s="96"/>
      <c r="LU31" s="96"/>
      <c r="LV31" s="96"/>
      <c r="LW31" s="96"/>
      <c r="LX31" s="96"/>
      <c r="LY31" s="96"/>
      <c r="LZ31" s="96"/>
      <c r="MA31" s="96"/>
      <c r="MB31" s="96"/>
      <c r="MC31" s="96"/>
      <c r="MD31" s="96"/>
      <c r="ME31" s="96"/>
      <c r="MF31" s="96"/>
      <c r="MG31" s="96"/>
      <c r="MH31" s="96"/>
      <c r="MI31" s="96"/>
      <c r="MJ31" s="96"/>
      <c r="MK31" s="96"/>
      <c r="ML31" s="96"/>
      <c r="MM31" s="96"/>
      <c r="MN31" s="96"/>
      <c r="MO31" s="96"/>
      <c r="MP31" s="96"/>
      <c r="MQ31" s="96"/>
      <c r="MR31" s="96"/>
      <c r="MS31" s="96"/>
      <c r="MT31" s="96"/>
      <c r="MU31" s="96"/>
      <c r="MV31" s="96"/>
      <c r="MW31" s="96"/>
      <c r="MX31" s="96"/>
      <c r="MY31" s="96"/>
      <c r="MZ31" s="96"/>
      <c r="NA31" s="96"/>
      <c r="NB31" s="96"/>
      <c r="NC31" s="96"/>
      <c r="ND31" s="96"/>
      <c r="NE31" s="96"/>
      <c r="NF31" s="96"/>
      <c r="NG31" s="96"/>
      <c r="NH31" s="96"/>
      <c r="NI31" s="96"/>
      <c r="NJ31" s="96"/>
      <c r="NK31" s="96"/>
      <c r="NL31" s="96"/>
      <c r="NM31" s="96"/>
      <c r="NN31" s="96"/>
      <c r="NO31" s="96"/>
      <c r="NP31" s="96"/>
      <c r="NQ31" s="96"/>
      <c r="NR31" s="96"/>
      <c r="NS31" s="96"/>
      <c r="NT31" s="96"/>
      <c r="NU31" s="96"/>
      <c r="NV31" s="96"/>
      <c r="NW31" s="96"/>
      <c r="NX31" s="96"/>
      <c r="NY31" s="96"/>
      <c r="NZ31" s="96"/>
      <c r="OA31" s="96"/>
      <c r="OB31" s="96"/>
      <c r="OC31" s="96"/>
      <c r="OD31" s="96"/>
      <c r="OE31" s="96"/>
      <c r="OF31" s="96"/>
      <c r="OG31" s="96"/>
      <c r="OH31" s="96"/>
      <c r="OI31" s="96"/>
      <c r="OJ31" s="96"/>
      <c r="OK31" s="96"/>
      <c r="OL31" s="96"/>
      <c r="OM31" s="96"/>
      <c r="ON31" s="96"/>
      <c r="OO31" s="96"/>
      <c r="OP31" s="96"/>
      <c r="OQ31" s="96"/>
      <c r="OR31" s="96"/>
      <c r="OS31" s="96"/>
      <c r="OT31" s="96"/>
      <c r="OU31" s="96"/>
      <c r="OV31" s="96"/>
      <c r="OW31" s="96"/>
      <c r="OX31" s="96"/>
      <c r="OY31" s="96"/>
      <c r="OZ31" s="96"/>
      <c r="PA31" s="96"/>
      <c r="PB31" s="96"/>
      <c r="PC31" s="96"/>
      <c r="PD31" s="96"/>
      <c r="PE31" s="96"/>
      <c r="PF31" s="96"/>
      <c r="PG31" s="96"/>
      <c r="PH31" s="96"/>
      <c r="PI31" s="96"/>
      <c r="PJ31" s="96"/>
      <c r="PK31" s="96"/>
      <c r="PL31" s="96"/>
      <c r="PM31" s="96"/>
      <c r="PN31" s="96"/>
      <c r="PO31" s="96"/>
      <c r="PP31" s="96"/>
      <c r="PQ31" s="96"/>
      <c r="PR31" s="96"/>
      <c r="PS31" s="96"/>
      <c r="PT31" s="96"/>
      <c r="PU31" s="96"/>
      <c r="PV31" s="96"/>
      <c r="PW31" s="96"/>
      <c r="PX31" s="96"/>
      <c r="PY31" s="96"/>
      <c r="PZ31" s="96"/>
      <c r="QA31" s="96"/>
      <c r="QB31" s="96"/>
      <c r="QC31" s="96"/>
      <c r="QD31" s="96"/>
      <c r="QE31" s="96"/>
      <c r="QF31" s="96"/>
      <c r="QG31" s="96"/>
      <c r="QH31" s="96"/>
      <c r="QI31" s="96"/>
      <c r="QJ31" s="96"/>
      <c r="QK31" s="96"/>
      <c r="QL31" s="96"/>
      <c r="QM31" s="96"/>
      <c r="QN31" s="96"/>
      <c r="QO31" s="96"/>
      <c r="QP31" s="96"/>
      <c r="QQ31" s="96"/>
      <c r="QR31" s="96"/>
      <c r="QS31" s="96"/>
      <c r="QT31" s="96"/>
      <c r="QU31" s="96"/>
      <c r="QV31" s="96"/>
      <c r="QW31" s="96"/>
      <c r="QX31" s="96"/>
      <c r="QY31" s="96"/>
      <c r="QZ31" s="96"/>
      <c r="RA31" s="96"/>
      <c r="RB31" s="96"/>
      <c r="RC31" s="96"/>
      <c r="RD31" s="96"/>
      <c r="RE31" s="96"/>
      <c r="RF31" s="96"/>
      <c r="RG31" s="96"/>
      <c r="RH31" s="96"/>
      <c r="RI31" s="96"/>
      <c r="RJ31" s="96"/>
      <c r="RK31" s="96"/>
      <c r="RL31" s="96"/>
      <c r="RM31" s="96"/>
      <c r="RN31" s="96"/>
      <c r="RO31" s="96"/>
      <c r="RP31" s="96"/>
      <c r="RQ31" s="96"/>
      <c r="RR31" s="96"/>
      <c r="RS31" s="96"/>
      <c r="RT31" s="96"/>
      <c r="RU31" s="96"/>
      <c r="RV31" s="96"/>
      <c r="RW31" s="96"/>
      <c r="RX31" s="96"/>
      <c r="RY31" s="96"/>
      <c r="RZ31" s="96"/>
      <c r="SA31" s="96"/>
      <c r="SB31" s="96"/>
      <c r="SC31" s="96"/>
      <c r="SD31" s="96"/>
      <c r="SE31" s="96"/>
      <c r="SF31" s="96"/>
      <c r="SG31" s="96"/>
      <c r="SH31" s="96"/>
      <c r="SI31" s="96"/>
      <c r="SJ31" s="96"/>
      <c r="SK31" s="96"/>
      <c r="SL31" s="96"/>
      <c r="SM31" s="96"/>
      <c r="SN31" s="96"/>
      <c r="SO31" s="96"/>
      <c r="SP31" s="96"/>
      <c r="SQ31" s="96"/>
      <c r="SR31" s="96"/>
      <c r="SS31" s="96"/>
      <c r="ST31" s="96"/>
      <c r="SU31" s="96"/>
      <c r="SV31" s="96"/>
      <c r="SW31" s="96"/>
      <c r="SX31" s="96"/>
      <c r="SY31" s="96"/>
      <c r="SZ31" s="96"/>
      <c r="TA31" s="96"/>
      <c r="TB31" s="96"/>
      <c r="TC31" s="96"/>
      <c r="TD31" s="96"/>
      <c r="TE31" s="96"/>
      <c r="TF31" s="96"/>
      <c r="TG31" s="96"/>
      <c r="TH31" s="96"/>
      <c r="TI31" s="96"/>
      <c r="TJ31" s="96"/>
      <c r="TK31" s="96"/>
      <c r="TL31" s="96"/>
      <c r="TM31" s="96"/>
      <c r="TN31" s="96"/>
      <c r="TO31" s="96"/>
      <c r="TP31" s="96"/>
      <c r="TQ31" s="96"/>
      <c r="TR31" s="96"/>
      <c r="TS31" s="96"/>
      <c r="TT31" s="96"/>
      <c r="TU31" s="96"/>
      <c r="TV31" s="96"/>
      <c r="TW31" s="96"/>
      <c r="TX31" s="96"/>
      <c r="TY31" s="96"/>
      <c r="TZ31" s="96"/>
      <c r="UA31" s="96"/>
      <c r="UB31" s="96"/>
      <c r="UC31" s="96"/>
      <c r="UD31" s="96"/>
      <c r="UE31" s="96"/>
      <c r="UF31" s="96"/>
      <c r="UG31" s="96"/>
      <c r="UH31" s="96"/>
      <c r="UI31" s="96"/>
      <c r="UJ31" s="96"/>
      <c r="UK31" s="96"/>
      <c r="UL31" s="96"/>
      <c r="UM31" s="96"/>
      <c r="UN31" s="96"/>
      <c r="UO31" s="96"/>
      <c r="UP31" s="96"/>
      <c r="UQ31" s="96"/>
      <c r="UR31" s="96"/>
      <c r="US31" s="96"/>
      <c r="UT31" s="96"/>
      <c r="UU31" s="96"/>
      <c r="UV31" s="96"/>
      <c r="UW31" s="96"/>
      <c r="UX31" s="96"/>
      <c r="UY31" s="96"/>
      <c r="UZ31" s="96"/>
      <c r="VA31" s="96"/>
      <c r="VB31" s="96"/>
      <c r="VC31" s="96"/>
      <c r="VD31" s="96"/>
      <c r="VE31" s="96"/>
      <c r="VF31" s="96"/>
      <c r="VG31" s="96"/>
      <c r="VH31" s="96"/>
      <c r="VI31" s="96"/>
      <c r="VJ31" s="96"/>
      <c r="VK31" s="96"/>
      <c r="VL31" s="96"/>
      <c r="VM31" s="96"/>
      <c r="VN31" s="96"/>
      <c r="VO31" s="96"/>
      <c r="VP31" s="96"/>
      <c r="VQ31" s="96"/>
      <c r="VR31" s="96"/>
      <c r="VS31" s="96"/>
      <c r="VT31" s="96"/>
      <c r="VU31" s="96"/>
      <c r="VV31" s="96"/>
      <c r="VW31" s="96"/>
      <c r="VX31" s="96"/>
      <c r="VY31" s="96"/>
      <c r="VZ31" s="96"/>
      <c r="WA31" s="96"/>
      <c r="WB31" s="96"/>
      <c r="WC31" s="96"/>
      <c r="WD31" s="96"/>
      <c r="WE31" s="96"/>
      <c r="WF31" s="96"/>
      <c r="WG31" s="96"/>
      <c r="WH31" s="96"/>
      <c r="WI31" s="96"/>
      <c r="WJ31" s="96"/>
      <c r="WK31" s="96"/>
      <c r="WL31" s="96"/>
      <c r="WM31" s="96"/>
      <c r="WN31" s="96"/>
      <c r="WO31" s="96"/>
      <c r="WP31" s="96"/>
      <c r="WQ31" s="96"/>
      <c r="WR31" s="96"/>
      <c r="WS31" s="96"/>
      <c r="WT31" s="96"/>
      <c r="WU31" s="96"/>
      <c r="WV31" s="96"/>
      <c r="WW31" s="96"/>
      <c r="WX31" s="96"/>
      <c r="WY31" s="96"/>
      <c r="WZ31" s="96"/>
      <c r="XA31" s="96"/>
      <c r="XB31" s="96"/>
      <c r="XC31" s="96"/>
      <c r="XD31" s="96"/>
      <c r="XE31" s="96"/>
      <c r="XF31" s="96"/>
      <c r="XG31" s="96"/>
      <c r="XH31" s="96"/>
      <c r="XI31" s="96"/>
      <c r="XJ31" s="96"/>
      <c r="XK31" s="96"/>
      <c r="XL31" s="96"/>
      <c r="XM31" s="96"/>
      <c r="XN31" s="96"/>
      <c r="XO31" s="96"/>
      <c r="XP31" s="96"/>
      <c r="XQ31" s="96"/>
      <c r="XR31" s="96"/>
      <c r="XS31" s="96"/>
      <c r="XT31" s="96"/>
      <c r="XU31" s="96"/>
      <c r="XV31" s="96"/>
      <c r="XW31" s="96"/>
      <c r="XX31" s="96"/>
      <c r="XY31" s="96"/>
      <c r="XZ31" s="96"/>
      <c r="YA31" s="96"/>
      <c r="YB31" s="96"/>
      <c r="YC31" s="96"/>
      <c r="YD31" s="96"/>
      <c r="YE31" s="96"/>
      <c r="YF31" s="96"/>
      <c r="YG31" s="96"/>
      <c r="YH31" s="96"/>
      <c r="YI31" s="96"/>
      <c r="YJ31" s="96"/>
      <c r="YK31" s="96"/>
      <c r="YL31" s="96"/>
      <c r="YM31" s="96"/>
      <c r="YN31" s="96"/>
      <c r="YO31" s="96"/>
      <c r="YP31" s="96"/>
      <c r="YQ31" s="96"/>
      <c r="YR31" s="96"/>
      <c r="YS31" s="96"/>
      <c r="YT31" s="96"/>
    </row>
    <row r="32" spans="1:670" s="113" customFormat="1" x14ac:dyDescent="0.2">
      <c r="B32" s="240" t="s">
        <v>342</v>
      </c>
      <c r="C32" s="241" t="s">
        <v>45</v>
      </c>
      <c r="D32" s="241" t="s">
        <v>81</v>
      </c>
      <c r="E32" s="242"/>
      <c r="F32" s="241"/>
      <c r="G32" s="241" t="s">
        <v>129</v>
      </c>
      <c r="H32" s="243" t="s">
        <v>252</v>
      </c>
      <c r="I32" s="240">
        <v>56</v>
      </c>
      <c r="J32" s="244">
        <v>2013</v>
      </c>
      <c r="K32" s="245" t="s">
        <v>104</v>
      </c>
      <c r="L32" s="245" t="s">
        <v>99</v>
      </c>
      <c r="M32" s="246">
        <v>37469</v>
      </c>
      <c r="N32" s="246">
        <v>37514</v>
      </c>
      <c r="O32" s="245">
        <v>1</v>
      </c>
      <c r="P32" s="247"/>
      <c r="Q32" s="245">
        <v>0</v>
      </c>
      <c r="R32" s="247"/>
      <c r="S32" s="245">
        <v>1</v>
      </c>
      <c r="T32" s="247"/>
      <c r="U32" s="245">
        <v>1</v>
      </c>
      <c r="V32" s="247"/>
      <c r="W32" s="246">
        <v>37469</v>
      </c>
      <c r="X32" s="246">
        <v>37514</v>
      </c>
      <c r="Y32" s="247"/>
      <c r="Z32" s="245">
        <v>1</v>
      </c>
      <c r="AA32" s="247"/>
      <c r="AB32" s="246">
        <v>37469</v>
      </c>
      <c r="AC32" s="246">
        <v>37514</v>
      </c>
      <c r="AD32" s="245">
        <v>1</v>
      </c>
      <c r="AE32" s="247"/>
      <c r="AF32" s="249"/>
    </row>
    <row r="33" spans="1:670" s="106" customFormat="1" x14ac:dyDescent="0.2">
      <c r="A33" s="108"/>
      <c r="B33" s="250" t="s">
        <v>357</v>
      </c>
      <c r="C33" s="251" t="s">
        <v>138</v>
      </c>
      <c r="D33" s="251" t="s">
        <v>77</v>
      </c>
      <c r="E33" s="252"/>
      <c r="F33" s="251"/>
      <c r="G33" s="251" t="s">
        <v>129</v>
      </c>
      <c r="H33" s="254" t="s">
        <v>73</v>
      </c>
      <c r="I33" s="250">
        <v>3</v>
      </c>
      <c r="J33" s="250">
        <v>2013</v>
      </c>
      <c r="K33" s="255" t="s">
        <v>104</v>
      </c>
      <c r="L33" s="255" t="s">
        <v>100</v>
      </c>
      <c r="M33" s="256">
        <v>37483</v>
      </c>
      <c r="N33" s="256">
        <v>37529</v>
      </c>
      <c r="O33" s="255">
        <v>1</v>
      </c>
      <c r="P33" s="257"/>
      <c r="Q33" s="255">
        <v>0</v>
      </c>
      <c r="R33" s="257"/>
      <c r="S33" s="255">
        <v>1</v>
      </c>
      <c r="T33" s="257"/>
      <c r="U33" s="255">
        <v>1</v>
      </c>
      <c r="V33" s="257"/>
      <c r="W33" s="256">
        <v>37483</v>
      </c>
      <c r="X33" s="256">
        <v>37529</v>
      </c>
      <c r="Y33" s="261"/>
      <c r="Z33" s="255">
        <v>1</v>
      </c>
      <c r="AA33" s="257"/>
      <c r="AB33" s="256">
        <v>37483</v>
      </c>
      <c r="AC33" s="256">
        <v>37529</v>
      </c>
      <c r="AD33" s="255">
        <v>1</v>
      </c>
      <c r="AE33" s="255"/>
      <c r="AF33" s="259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96"/>
      <c r="CD33" s="96"/>
      <c r="CE33" s="96"/>
      <c r="CF33" s="96"/>
      <c r="CG33" s="96"/>
      <c r="CH33" s="96"/>
      <c r="CI33" s="96"/>
      <c r="CJ33" s="96"/>
      <c r="CK33" s="96"/>
      <c r="CL33" s="96"/>
      <c r="CM33" s="96"/>
      <c r="CN33" s="96"/>
      <c r="CO33" s="96"/>
      <c r="CP33" s="96"/>
      <c r="CQ33" s="96"/>
      <c r="CR33" s="96"/>
      <c r="CS33" s="96"/>
      <c r="CT33" s="96"/>
      <c r="CU33" s="96"/>
      <c r="CV33" s="96"/>
      <c r="CW33" s="96"/>
      <c r="CX33" s="96"/>
      <c r="CY33" s="96"/>
      <c r="CZ33" s="96"/>
      <c r="DA33" s="96"/>
      <c r="DB33" s="96"/>
      <c r="DC33" s="96"/>
      <c r="DD33" s="96"/>
      <c r="DE33" s="96"/>
      <c r="DF33" s="96"/>
      <c r="DG33" s="96"/>
      <c r="DH33" s="96"/>
      <c r="DI33" s="96"/>
      <c r="DJ33" s="96"/>
      <c r="DK33" s="96"/>
      <c r="DL33" s="96"/>
      <c r="DM33" s="96"/>
      <c r="DN33" s="96"/>
      <c r="DO33" s="96"/>
      <c r="DP33" s="96"/>
      <c r="DQ33" s="96"/>
      <c r="DR33" s="96"/>
      <c r="DS33" s="96"/>
      <c r="DT33" s="96"/>
      <c r="DU33" s="96"/>
      <c r="DV33" s="96"/>
      <c r="DW33" s="96"/>
      <c r="DX33" s="96"/>
      <c r="DY33" s="96"/>
      <c r="DZ33" s="96"/>
      <c r="EA33" s="96"/>
      <c r="EB33" s="96"/>
      <c r="EC33" s="96"/>
      <c r="ED33" s="96"/>
      <c r="EE33" s="96"/>
      <c r="EF33" s="96"/>
      <c r="EG33" s="96"/>
      <c r="EH33" s="96"/>
      <c r="EI33" s="96"/>
      <c r="EJ33" s="96"/>
      <c r="EK33" s="96"/>
      <c r="EL33" s="96"/>
      <c r="EM33" s="96"/>
      <c r="EN33" s="96"/>
      <c r="EO33" s="96"/>
      <c r="EP33" s="96"/>
      <c r="EQ33" s="96"/>
      <c r="ER33" s="96"/>
      <c r="ES33" s="96"/>
      <c r="ET33" s="96"/>
      <c r="EU33" s="96"/>
      <c r="EV33" s="96"/>
      <c r="EW33" s="96"/>
      <c r="EX33" s="96"/>
      <c r="EY33" s="96"/>
      <c r="EZ33" s="96"/>
      <c r="FA33" s="96"/>
      <c r="FB33" s="96"/>
      <c r="FC33" s="96"/>
      <c r="FD33" s="96"/>
      <c r="FE33" s="96"/>
      <c r="FF33" s="96"/>
      <c r="FG33" s="96"/>
      <c r="FH33" s="96"/>
      <c r="FI33" s="96"/>
      <c r="FJ33" s="96"/>
      <c r="FK33" s="96"/>
      <c r="FL33" s="96"/>
      <c r="FM33" s="96"/>
      <c r="FN33" s="96"/>
      <c r="FO33" s="96"/>
      <c r="FP33" s="96"/>
      <c r="FQ33" s="96"/>
      <c r="FR33" s="96"/>
      <c r="FS33" s="96"/>
      <c r="FT33" s="96"/>
      <c r="FU33" s="96"/>
      <c r="FV33" s="96"/>
      <c r="FW33" s="96"/>
      <c r="FX33" s="96"/>
      <c r="FY33" s="96"/>
      <c r="FZ33" s="96"/>
      <c r="GA33" s="96"/>
      <c r="GB33" s="96"/>
      <c r="GC33" s="96"/>
      <c r="GD33" s="96"/>
      <c r="GE33" s="96"/>
      <c r="GF33" s="96"/>
      <c r="GG33" s="96"/>
      <c r="GH33" s="96"/>
      <c r="GI33" s="96"/>
      <c r="GJ33" s="96"/>
      <c r="GK33" s="96"/>
      <c r="GL33" s="96"/>
      <c r="GM33" s="96"/>
      <c r="GN33" s="96"/>
      <c r="GO33" s="96"/>
      <c r="GP33" s="96"/>
      <c r="GQ33" s="96"/>
      <c r="GR33" s="96"/>
      <c r="GS33" s="96"/>
      <c r="GT33" s="96"/>
      <c r="GU33" s="96"/>
      <c r="GV33" s="96"/>
      <c r="GW33" s="96"/>
      <c r="GX33" s="96"/>
      <c r="GY33" s="96"/>
      <c r="GZ33" s="96"/>
      <c r="HA33" s="96"/>
      <c r="HB33" s="96"/>
      <c r="HC33" s="96"/>
      <c r="HD33" s="96"/>
      <c r="HE33" s="96"/>
      <c r="HF33" s="96"/>
      <c r="HG33" s="96"/>
      <c r="HH33" s="96"/>
      <c r="HI33" s="96"/>
      <c r="HJ33" s="96"/>
      <c r="HK33" s="96"/>
      <c r="HL33" s="96"/>
      <c r="HM33" s="96"/>
      <c r="HN33" s="96"/>
      <c r="HO33" s="96"/>
      <c r="HP33" s="96"/>
      <c r="HQ33" s="96"/>
      <c r="HR33" s="96"/>
      <c r="HS33" s="96"/>
      <c r="HT33" s="96"/>
      <c r="HU33" s="96"/>
      <c r="HV33" s="96"/>
      <c r="HW33" s="96"/>
      <c r="HX33" s="96"/>
      <c r="HY33" s="96"/>
      <c r="HZ33" s="96"/>
      <c r="IA33" s="96"/>
      <c r="IB33" s="96"/>
      <c r="IC33" s="96"/>
      <c r="ID33" s="96"/>
      <c r="IE33" s="96"/>
      <c r="IF33" s="96"/>
      <c r="IG33" s="96"/>
      <c r="IH33" s="96"/>
      <c r="II33" s="96"/>
      <c r="IJ33" s="96"/>
      <c r="IK33" s="96"/>
      <c r="IL33" s="96"/>
      <c r="IM33" s="96"/>
      <c r="IN33" s="96"/>
      <c r="IO33" s="96"/>
      <c r="IP33" s="96"/>
      <c r="IQ33" s="96"/>
      <c r="IR33" s="96"/>
      <c r="IS33" s="96"/>
      <c r="IT33" s="96"/>
      <c r="IU33" s="96"/>
      <c r="IV33" s="96"/>
      <c r="IW33" s="96"/>
      <c r="IX33" s="96"/>
      <c r="IY33" s="96"/>
      <c r="IZ33" s="96"/>
      <c r="JA33" s="96"/>
      <c r="JB33" s="96"/>
      <c r="JC33" s="96"/>
      <c r="JD33" s="96"/>
      <c r="JE33" s="96"/>
      <c r="JF33" s="96"/>
      <c r="JG33" s="96"/>
      <c r="JH33" s="96"/>
      <c r="JI33" s="96"/>
      <c r="JJ33" s="96"/>
      <c r="JK33" s="96"/>
      <c r="JL33" s="96"/>
      <c r="JM33" s="96"/>
      <c r="JN33" s="96"/>
      <c r="JO33" s="96"/>
      <c r="JP33" s="96"/>
      <c r="JQ33" s="96"/>
      <c r="JR33" s="96"/>
      <c r="JS33" s="96"/>
      <c r="JT33" s="96"/>
      <c r="JU33" s="96"/>
      <c r="JV33" s="96"/>
      <c r="JW33" s="96"/>
      <c r="JX33" s="96"/>
      <c r="JY33" s="96"/>
      <c r="JZ33" s="96"/>
      <c r="KA33" s="96"/>
      <c r="KB33" s="96"/>
      <c r="KC33" s="96"/>
      <c r="KD33" s="96"/>
      <c r="KE33" s="96"/>
      <c r="KF33" s="96"/>
      <c r="KG33" s="96"/>
      <c r="KH33" s="96"/>
      <c r="KI33" s="96"/>
      <c r="KJ33" s="96"/>
      <c r="KK33" s="96"/>
      <c r="KL33" s="96"/>
      <c r="KM33" s="96"/>
      <c r="KN33" s="96"/>
      <c r="KO33" s="96"/>
      <c r="KP33" s="96"/>
      <c r="KQ33" s="96"/>
      <c r="KR33" s="96"/>
      <c r="KS33" s="96"/>
      <c r="KT33" s="96"/>
      <c r="KU33" s="96"/>
      <c r="KV33" s="96"/>
      <c r="KW33" s="96"/>
      <c r="KX33" s="96"/>
      <c r="KY33" s="96"/>
      <c r="KZ33" s="96"/>
      <c r="LA33" s="96"/>
      <c r="LB33" s="96"/>
      <c r="LC33" s="96"/>
      <c r="LD33" s="96"/>
      <c r="LE33" s="96"/>
      <c r="LF33" s="96"/>
      <c r="LG33" s="96"/>
      <c r="LH33" s="96"/>
      <c r="LI33" s="96"/>
      <c r="LJ33" s="96"/>
      <c r="LK33" s="96"/>
      <c r="LL33" s="96"/>
      <c r="LM33" s="96"/>
      <c r="LN33" s="96"/>
      <c r="LO33" s="96"/>
      <c r="LP33" s="96"/>
      <c r="LQ33" s="96"/>
      <c r="LR33" s="96"/>
      <c r="LS33" s="96"/>
      <c r="LT33" s="96"/>
      <c r="LU33" s="96"/>
      <c r="LV33" s="96"/>
      <c r="LW33" s="96"/>
      <c r="LX33" s="96"/>
      <c r="LY33" s="96"/>
      <c r="LZ33" s="96"/>
      <c r="MA33" s="96"/>
      <c r="MB33" s="96"/>
      <c r="MC33" s="96"/>
      <c r="MD33" s="96"/>
      <c r="ME33" s="96"/>
      <c r="MF33" s="96"/>
      <c r="MG33" s="96"/>
      <c r="MH33" s="96"/>
      <c r="MI33" s="96"/>
      <c r="MJ33" s="96"/>
      <c r="MK33" s="96"/>
      <c r="ML33" s="96"/>
      <c r="MM33" s="96"/>
      <c r="MN33" s="96"/>
      <c r="MO33" s="96"/>
      <c r="MP33" s="96"/>
      <c r="MQ33" s="96"/>
      <c r="MR33" s="96"/>
      <c r="MS33" s="96"/>
      <c r="MT33" s="96"/>
      <c r="MU33" s="96"/>
      <c r="MV33" s="96"/>
      <c r="MW33" s="96"/>
      <c r="MX33" s="96"/>
      <c r="MY33" s="96"/>
      <c r="MZ33" s="96"/>
      <c r="NA33" s="96"/>
      <c r="NB33" s="96"/>
      <c r="NC33" s="96"/>
      <c r="ND33" s="96"/>
      <c r="NE33" s="96"/>
      <c r="NF33" s="96"/>
      <c r="NG33" s="96"/>
      <c r="NH33" s="96"/>
      <c r="NI33" s="96"/>
      <c r="NJ33" s="96"/>
      <c r="NK33" s="96"/>
      <c r="NL33" s="96"/>
      <c r="NM33" s="96"/>
      <c r="NN33" s="96"/>
      <c r="NO33" s="96"/>
      <c r="NP33" s="96"/>
      <c r="NQ33" s="96"/>
      <c r="NR33" s="96"/>
      <c r="NS33" s="96"/>
      <c r="NT33" s="96"/>
      <c r="NU33" s="96"/>
      <c r="NV33" s="96"/>
      <c r="NW33" s="96"/>
      <c r="NX33" s="96"/>
      <c r="NY33" s="96"/>
      <c r="NZ33" s="96"/>
      <c r="OA33" s="96"/>
      <c r="OB33" s="96"/>
      <c r="OC33" s="96"/>
      <c r="OD33" s="96"/>
      <c r="OE33" s="96"/>
      <c r="OF33" s="96"/>
      <c r="OG33" s="96"/>
      <c r="OH33" s="96"/>
      <c r="OI33" s="96"/>
      <c r="OJ33" s="96"/>
      <c r="OK33" s="96"/>
      <c r="OL33" s="96"/>
      <c r="OM33" s="96"/>
      <c r="ON33" s="96"/>
      <c r="OO33" s="96"/>
      <c r="OP33" s="96"/>
      <c r="OQ33" s="96"/>
      <c r="OR33" s="96"/>
      <c r="OS33" s="96"/>
      <c r="OT33" s="96"/>
      <c r="OU33" s="96"/>
      <c r="OV33" s="96"/>
      <c r="OW33" s="96"/>
      <c r="OX33" s="96"/>
      <c r="OY33" s="96"/>
      <c r="OZ33" s="96"/>
      <c r="PA33" s="96"/>
      <c r="PB33" s="96"/>
      <c r="PC33" s="96"/>
      <c r="PD33" s="96"/>
      <c r="PE33" s="96"/>
      <c r="PF33" s="96"/>
      <c r="PG33" s="96"/>
      <c r="PH33" s="96"/>
      <c r="PI33" s="96"/>
      <c r="PJ33" s="96"/>
      <c r="PK33" s="96"/>
      <c r="PL33" s="96"/>
      <c r="PM33" s="96"/>
      <c r="PN33" s="96"/>
      <c r="PO33" s="96"/>
      <c r="PP33" s="96"/>
      <c r="PQ33" s="96"/>
      <c r="PR33" s="96"/>
      <c r="PS33" s="96"/>
      <c r="PT33" s="96"/>
      <c r="PU33" s="96"/>
      <c r="PV33" s="96"/>
      <c r="PW33" s="96"/>
      <c r="PX33" s="96"/>
      <c r="PY33" s="96"/>
      <c r="PZ33" s="96"/>
      <c r="QA33" s="96"/>
      <c r="QB33" s="96"/>
      <c r="QC33" s="96"/>
      <c r="QD33" s="96"/>
      <c r="QE33" s="96"/>
      <c r="QF33" s="96"/>
      <c r="QG33" s="96"/>
      <c r="QH33" s="96"/>
      <c r="QI33" s="96"/>
      <c r="QJ33" s="96"/>
      <c r="QK33" s="96"/>
      <c r="QL33" s="96"/>
      <c r="QM33" s="96"/>
      <c r="QN33" s="96"/>
      <c r="QO33" s="96"/>
      <c r="QP33" s="96"/>
      <c r="QQ33" s="96"/>
      <c r="QR33" s="96"/>
      <c r="QS33" s="96"/>
      <c r="QT33" s="96"/>
      <c r="QU33" s="96"/>
      <c r="QV33" s="96"/>
      <c r="QW33" s="96"/>
      <c r="QX33" s="96"/>
      <c r="QY33" s="96"/>
      <c r="QZ33" s="96"/>
      <c r="RA33" s="96"/>
      <c r="RB33" s="96"/>
      <c r="RC33" s="96"/>
      <c r="RD33" s="96"/>
      <c r="RE33" s="96"/>
      <c r="RF33" s="96"/>
      <c r="RG33" s="96"/>
      <c r="RH33" s="96"/>
      <c r="RI33" s="96"/>
      <c r="RJ33" s="96"/>
      <c r="RK33" s="96"/>
      <c r="RL33" s="96"/>
      <c r="RM33" s="96"/>
      <c r="RN33" s="96"/>
      <c r="RO33" s="96"/>
      <c r="RP33" s="96"/>
      <c r="RQ33" s="96"/>
      <c r="RR33" s="96"/>
      <c r="RS33" s="96"/>
      <c r="RT33" s="96"/>
      <c r="RU33" s="96"/>
      <c r="RV33" s="96"/>
      <c r="RW33" s="96"/>
      <c r="RX33" s="96"/>
      <c r="RY33" s="96"/>
      <c r="RZ33" s="96"/>
      <c r="SA33" s="96"/>
      <c r="SB33" s="96"/>
      <c r="SC33" s="96"/>
      <c r="SD33" s="96"/>
      <c r="SE33" s="96"/>
      <c r="SF33" s="96"/>
      <c r="SG33" s="96"/>
      <c r="SH33" s="96"/>
      <c r="SI33" s="96"/>
      <c r="SJ33" s="96"/>
      <c r="SK33" s="96"/>
      <c r="SL33" s="96"/>
      <c r="SM33" s="96"/>
      <c r="SN33" s="96"/>
      <c r="SO33" s="96"/>
      <c r="SP33" s="96"/>
      <c r="SQ33" s="96"/>
      <c r="SR33" s="96"/>
      <c r="SS33" s="96"/>
      <c r="ST33" s="96"/>
      <c r="SU33" s="96"/>
      <c r="SV33" s="96"/>
      <c r="SW33" s="96"/>
      <c r="SX33" s="96"/>
      <c r="SY33" s="96"/>
      <c r="SZ33" s="96"/>
      <c r="TA33" s="96"/>
      <c r="TB33" s="96"/>
      <c r="TC33" s="96"/>
      <c r="TD33" s="96"/>
      <c r="TE33" s="96"/>
      <c r="TF33" s="96"/>
      <c r="TG33" s="96"/>
      <c r="TH33" s="96"/>
      <c r="TI33" s="96"/>
      <c r="TJ33" s="96"/>
      <c r="TK33" s="96"/>
      <c r="TL33" s="96"/>
      <c r="TM33" s="96"/>
      <c r="TN33" s="96"/>
      <c r="TO33" s="96"/>
      <c r="TP33" s="96"/>
      <c r="TQ33" s="96"/>
      <c r="TR33" s="96"/>
      <c r="TS33" s="96"/>
      <c r="TT33" s="96"/>
      <c r="TU33" s="96"/>
      <c r="TV33" s="96"/>
      <c r="TW33" s="96"/>
      <c r="TX33" s="96"/>
      <c r="TY33" s="96"/>
      <c r="TZ33" s="96"/>
      <c r="UA33" s="96"/>
      <c r="UB33" s="96"/>
      <c r="UC33" s="96"/>
      <c r="UD33" s="96"/>
      <c r="UE33" s="96"/>
      <c r="UF33" s="96"/>
      <c r="UG33" s="96"/>
      <c r="UH33" s="96"/>
      <c r="UI33" s="96"/>
      <c r="UJ33" s="96"/>
      <c r="UK33" s="96"/>
      <c r="UL33" s="96"/>
      <c r="UM33" s="96"/>
      <c r="UN33" s="96"/>
      <c r="UO33" s="96"/>
      <c r="UP33" s="96"/>
      <c r="UQ33" s="96"/>
      <c r="UR33" s="96"/>
      <c r="US33" s="96"/>
      <c r="UT33" s="96"/>
      <c r="UU33" s="96"/>
      <c r="UV33" s="96"/>
      <c r="UW33" s="96"/>
      <c r="UX33" s="96"/>
      <c r="UY33" s="96"/>
      <c r="UZ33" s="96"/>
      <c r="VA33" s="96"/>
      <c r="VB33" s="96"/>
      <c r="VC33" s="96"/>
      <c r="VD33" s="96"/>
      <c r="VE33" s="96"/>
      <c r="VF33" s="96"/>
      <c r="VG33" s="96"/>
      <c r="VH33" s="96"/>
      <c r="VI33" s="96"/>
      <c r="VJ33" s="96"/>
      <c r="VK33" s="96"/>
      <c r="VL33" s="96"/>
      <c r="VM33" s="96"/>
      <c r="VN33" s="96"/>
      <c r="VO33" s="96"/>
      <c r="VP33" s="96"/>
      <c r="VQ33" s="96"/>
      <c r="VR33" s="96"/>
      <c r="VS33" s="96"/>
      <c r="VT33" s="96"/>
      <c r="VU33" s="96"/>
      <c r="VV33" s="96"/>
      <c r="VW33" s="96"/>
      <c r="VX33" s="96"/>
      <c r="VY33" s="96"/>
      <c r="VZ33" s="96"/>
      <c r="WA33" s="96"/>
      <c r="WB33" s="96"/>
      <c r="WC33" s="96"/>
      <c r="WD33" s="96"/>
      <c r="WE33" s="96"/>
      <c r="WF33" s="96"/>
      <c r="WG33" s="96"/>
      <c r="WH33" s="96"/>
      <c r="WI33" s="96"/>
      <c r="WJ33" s="96"/>
      <c r="WK33" s="96"/>
      <c r="WL33" s="96"/>
      <c r="WM33" s="96"/>
      <c r="WN33" s="96"/>
      <c r="WO33" s="96"/>
      <c r="WP33" s="96"/>
      <c r="WQ33" s="96"/>
      <c r="WR33" s="96"/>
      <c r="WS33" s="96"/>
      <c r="WT33" s="96"/>
      <c r="WU33" s="96"/>
      <c r="WV33" s="96"/>
      <c r="WW33" s="96"/>
      <c r="WX33" s="96"/>
      <c r="WY33" s="96"/>
      <c r="WZ33" s="96"/>
      <c r="XA33" s="96"/>
      <c r="XB33" s="96"/>
      <c r="XC33" s="96"/>
      <c r="XD33" s="96"/>
      <c r="XE33" s="96"/>
      <c r="XF33" s="96"/>
      <c r="XG33" s="96"/>
      <c r="XH33" s="96"/>
      <c r="XI33" s="96"/>
      <c r="XJ33" s="96"/>
      <c r="XK33" s="96"/>
      <c r="XL33" s="96"/>
      <c r="XM33" s="96"/>
      <c r="XN33" s="96"/>
      <c r="XO33" s="96"/>
      <c r="XP33" s="96"/>
      <c r="XQ33" s="96"/>
      <c r="XR33" s="96"/>
      <c r="XS33" s="96"/>
      <c r="XT33" s="96"/>
      <c r="XU33" s="96"/>
      <c r="XV33" s="96"/>
      <c r="XW33" s="96"/>
      <c r="XX33" s="96"/>
      <c r="XY33" s="96"/>
      <c r="XZ33" s="96"/>
      <c r="YA33" s="96"/>
      <c r="YB33" s="96"/>
      <c r="YC33" s="96"/>
      <c r="YD33" s="96"/>
      <c r="YE33" s="96"/>
      <c r="YF33" s="96"/>
      <c r="YG33" s="96"/>
      <c r="YH33" s="96"/>
      <c r="YI33" s="96"/>
      <c r="YJ33" s="96"/>
      <c r="YK33" s="96"/>
      <c r="YL33" s="96"/>
      <c r="YM33" s="96"/>
      <c r="YN33" s="96"/>
      <c r="YO33" s="96"/>
      <c r="YP33" s="96"/>
      <c r="YQ33" s="96"/>
      <c r="YR33" s="96"/>
      <c r="YS33" s="96"/>
      <c r="YT33" s="96"/>
    </row>
    <row r="34" spans="1:670" s="106" customFormat="1" x14ac:dyDescent="0.2">
      <c r="A34" s="108"/>
      <c r="B34" s="250" t="s">
        <v>357</v>
      </c>
      <c r="C34" s="251">
        <v>14206950</v>
      </c>
      <c r="D34" s="251" t="s">
        <v>141</v>
      </c>
      <c r="E34" s="252"/>
      <c r="F34" s="251"/>
      <c r="G34" s="251" t="s">
        <v>127</v>
      </c>
      <c r="H34" s="254" t="s">
        <v>252</v>
      </c>
      <c r="I34" s="250">
        <v>3</v>
      </c>
      <c r="J34" s="250">
        <v>2013</v>
      </c>
      <c r="K34" s="255" t="s">
        <v>104</v>
      </c>
      <c r="L34" s="255" t="s">
        <v>99</v>
      </c>
      <c r="M34" s="256">
        <v>37483</v>
      </c>
      <c r="N34" s="256">
        <v>37529</v>
      </c>
      <c r="O34" s="255">
        <v>1</v>
      </c>
      <c r="P34" s="257"/>
      <c r="Q34" s="255">
        <v>0</v>
      </c>
      <c r="R34" s="257"/>
      <c r="S34" s="255">
        <v>1</v>
      </c>
      <c r="T34" s="257"/>
      <c r="U34" s="255">
        <v>1</v>
      </c>
      <c r="V34" s="257"/>
      <c r="W34" s="256">
        <v>37483</v>
      </c>
      <c r="X34" s="256">
        <v>37529</v>
      </c>
      <c r="Y34" s="261"/>
      <c r="Z34" s="255">
        <v>1</v>
      </c>
      <c r="AA34" s="257"/>
      <c r="AB34" s="256">
        <v>37483</v>
      </c>
      <c r="AC34" s="256">
        <v>37529</v>
      </c>
      <c r="AD34" s="255">
        <v>1</v>
      </c>
      <c r="AE34" s="255"/>
      <c r="AF34" s="259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96"/>
      <c r="DH34" s="96"/>
      <c r="DI34" s="96"/>
      <c r="DJ34" s="96"/>
      <c r="DK34" s="96"/>
      <c r="DL34" s="96"/>
      <c r="DM34" s="96"/>
      <c r="DN34" s="96"/>
      <c r="DO34" s="96"/>
      <c r="DP34" s="96"/>
      <c r="DQ34" s="96"/>
      <c r="DR34" s="96"/>
      <c r="DS34" s="96"/>
      <c r="DT34" s="96"/>
      <c r="DU34" s="96"/>
      <c r="DV34" s="96"/>
      <c r="DW34" s="96"/>
      <c r="DX34" s="96"/>
      <c r="DY34" s="96"/>
      <c r="DZ34" s="96"/>
      <c r="EA34" s="96"/>
      <c r="EB34" s="96"/>
      <c r="EC34" s="96"/>
      <c r="ED34" s="96"/>
      <c r="EE34" s="96"/>
      <c r="EF34" s="96"/>
      <c r="EG34" s="96"/>
      <c r="EH34" s="96"/>
      <c r="EI34" s="96"/>
      <c r="EJ34" s="96"/>
      <c r="EK34" s="96"/>
      <c r="EL34" s="96"/>
      <c r="EM34" s="96"/>
      <c r="EN34" s="96"/>
      <c r="EO34" s="96"/>
      <c r="EP34" s="96"/>
      <c r="EQ34" s="96"/>
      <c r="ER34" s="96"/>
      <c r="ES34" s="96"/>
      <c r="ET34" s="96"/>
      <c r="EU34" s="96"/>
      <c r="EV34" s="96"/>
      <c r="EW34" s="96"/>
      <c r="EX34" s="96"/>
      <c r="EY34" s="96"/>
      <c r="EZ34" s="96"/>
      <c r="FA34" s="96"/>
      <c r="FB34" s="96"/>
      <c r="FC34" s="96"/>
      <c r="FD34" s="96"/>
      <c r="FE34" s="96"/>
      <c r="FF34" s="96"/>
      <c r="FG34" s="96"/>
      <c r="FH34" s="96"/>
      <c r="FI34" s="96"/>
      <c r="FJ34" s="96"/>
      <c r="FK34" s="96"/>
      <c r="FL34" s="96"/>
      <c r="FM34" s="96"/>
      <c r="FN34" s="96"/>
      <c r="FO34" s="96"/>
      <c r="FP34" s="96"/>
      <c r="FQ34" s="96"/>
      <c r="FR34" s="96"/>
      <c r="FS34" s="96"/>
      <c r="FT34" s="96"/>
      <c r="FU34" s="96"/>
      <c r="FV34" s="96"/>
      <c r="FW34" s="96"/>
      <c r="FX34" s="96"/>
      <c r="FY34" s="96"/>
      <c r="FZ34" s="96"/>
      <c r="GA34" s="96"/>
      <c r="GB34" s="96"/>
      <c r="GC34" s="96"/>
      <c r="GD34" s="96"/>
      <c r="GE34" s="96"/>
      <c r="GF34" s="96"/>
      <c r="GG34" s="96"/>
      <c r="GH34" s="96"/>
      <c r="GI34" s="96"/>
      <c r="GJ34" s="96"/>
      <c r="GK34" s="96"/>
      <c r="GL34" s="96"/>
      <c r="GM34" s="96"/>
      <c r="GN34" s="96"/>
      <c r="GO34" s="96"/>
      <c r="GP34" s="96"/>
      <c r="GQ34" s="96"/>
      <c r="GR34" s="96"/>
      <c r="GS34" s="96"/>
      <c r="GT34" s="96"/>
      <c r="GU34" s="96"/>
      <c r="GV34" s="96"/>
      <c r="GW34" s="96"/>
      <c r="GX34" s="96"/>
      <c r="GY34" s="96"/>
      <c r="GZ34" s="96"/>
      <c r="HA34" s="96"/>
      <c r="HB34" s="96"/>
      <c r="HC34" s="96"/>
      <c r="HD34" s="96"/>
      <c r="HE34" s="96"/>
      <c r="HF34" s="96"/>
      <c r="HG34" s="96"/>
      <c r="HH34" s="96"/>
      <c r="HI34" s="96"/>
      <c r="HJ34" s="96"/>
      <c r="HK34" s="96"/>
      <c r="HL34" s="96"/>
      <c r="HM34" s="96"/>
      <c r="HN34" s="96"/>
      <c r="HO34" s="96"/>
      <c r="HP34" s="96"/>
      <c r="HQ34" s="96"/>
      <c r="HR34" s="96"/>
      <c r="HS34" s="96"/>
      <c r="HT34" s="96"/>
      <c r="HU34" s="96"/>
      <c r="HV34" s="96"/>
      <c r="HW34" s="96"/>
      <c r="HX34" s="96"/>
      <c r="HY34" s="96"/>
      <c r="HZ34" s="96"/>
      <c r="IA34" s="96"/>
      <c r="IB34" s="96"/>
      <c r="IC34" s="96"/>
      <c r="ID34" s="96"/>
      <c r="IE34" s="96"/>
      <c r="IF34" s="96"/>
      <c r="IG34" s="96"/>
      <c r="IH34" s="96"/>
      <c r="II34" s="96"/>
      <c r="IJ34" s="96"/>
      <c r="IK34" s="96"/>
      <c r="IL34" s="96"/>
      <c r="IM34" s="96"/>
      <c r="IN34" s="96"/>
      <c r="IO34" s="96"/>
      <c r="IP34" s="96"/>
      <c r="IQ34" s="96"/>
      <c r="IR34" s="96"/>
      <c r="IS34" s="96"/>
      <c r="IT34" s="96"/>
      <c r="IU34" s="96"/>
      <c r="IV34" s="96"/>
      <c r="IW34" s="96"/>
      <c r="IX34" s="96"/>
      <c r="IY34" s="96"/>
      <c r="IZ34" s="96"/>
      <c r="JA34" s="96"/>
      <c r="JB34" s="96"/>
      <c r="JC34" s="96"/>
      <c r="JD34" s="96"/>
      <c r="JE34" s="96"/>
      <c r="JF34" s="96"/>
      <c r="JG34" s="96"/>
      <c r="JH34" s="96"/>
      <c r="JI34" s="96"/>
      <c r="JJ34" s="96"/>
      <c r="JK34" s="96"/>
      <c r="JL34" s="96"/>
      <c r="JM34" s="96"/>
      <c r="JN34" s="96"/>
      <c r="JO34" s="96"/>
      <c r="JP34" s="96"/>
      <c r="JQ34" s="96"/>
      <c r="JR34" s="96"/>
      <c r="JS34" s="96"/>
      <c r="JT34" s="96"/>
      <c r="JU34" s="96"/>
      <c r="JV34" s="96"/>
      <c r="JW34" s="96"/>
      <c r="JX34" s="96"/>
      <c r="JY34" s="96"/>
      <c r="JZ34" s="96"/>
      <c r="KA34" s="96"/>
      <c r="KB34" s="96"/>
      <c r="KC34" s="96"/>
      <c r="KD34" s="96"/>
      <c r="KE34" s="96"/>
      <c r="KF34" s="96"/>
      <c r="KG34" s="96"/>
      <c r="KH34" s="96"/>
      <c r="KI34" s="96"/>
      <c r="KJ34" s="96"/>
      <c r="KK34" s="96"/>
      <c r="KL34" s="96"/>
      <c r="KM34" s="96"/>
      <c r="KN34" s="96"/>
      <c r="KO34" s="96"/>
      <c r="KP34" s="96"/>
      <c r="KQ34" s="96"/>
      <c r="KR34" s="96"/>
      <c r="KS34" s="96"/>
      <c r="KT34" s="96"/>
      <c r="KU34" s="96"/>
      <c r="KV34" s="96"/>
      <c r="KW34" s="96"/>
      <c r="KX34" s="96"/>
      <c r="KY34" s="96"/>
      <c r="KZ34" s="96"/>
      <c r="LA34" s="96"/>
      <c r="LB34" s="96"/>
      <c r="LC34" s="96"/>
      <c r="LD34" s="96"/>
      <c r="LE34" s="96"/>
      <c r="LF34" s="96"/>
      <c r="LG34" s="96"/>
      <c r="LH34" s="96"/>
      <c r="LI34" s="96"/>
      <c r="LJ34" s="96"/>
      <c r="LK34" s="96"/>
      <c r="LL34" s="96"/>
      <c r="LM34" s="96"/>
      <c r="LN34" s="96"/>
      <c r="LO34" s="96"/>
      <c r="LP34" s="96"/>
      <c r="LQ34" s="96"/>
      <c r="LR34" s="96"/>
      <c r="LS34" s="96"/>
      <c r="LT34" s="96"/>
      <c r="LU34" s="96"/>
      <c r="LV34" s="96"/>
      <c r="LW34" s="96"/>
      <c r="LX34" s="96"/>
      <c r="LY34" s="96"/>
      <c r="LZ34" s="96"/>
      <c r="MA34" s="96"/>
      <c r="MB34" s="96"/>
      <c r="MC34" s="96"/>
      <c r="MD34" s="96"/>
      <c r="ME34" s="96"/>
      <c r="MF34" s="96"/>
      <c r="MG34" s="96"/>
      <c r="MH34" s="96"/>
      <c r="MI34" s="96"/>
      <c r="MJ34" s="96"/>
      <c r="MK34" s="96"/>
      <c r="ML34" s="96"/>
      <c r="MM34" s="96"/>
      <c r="MN34" s="96"/>
      <c r="MO34" s="96"/>
      <c r="MP34" s="96"/>
      <c r="MQ34" s="96"/>
      <c r="MR34" s="96"/>
      <c r="MS34" s="96"/>
      <c r="MT34" s="96"/>
      <c r="MU34" s="96"/>
      <c r="MV34" s="96"/>
      <c r="MW34" s="96"/>
      <c r="MX34" s="96"/>
      <c r="MY34" s="96"/>
      <c r="MZ34" s="96"/>
      <c r="NA34" s="96"/>
      <c r="NB34" s="96"/>
      <c r="NC34" s="96"/>
      <c r="ND34" s="96"/>
      <c r="NE34" s="96"/>
      <c r="NF34" s="96"/>
      <c r="NG34" s="96"/>
      <c r="NH34" s="96"/>
      <c r="NI34" s="96"/>
      <c r="NJ34" s="96"/>
      <c r="NK34" s="96"/>
      <c r="NL34" s="96"/>
      <c r="NM34" s="96"/>
      <c r="NN34" s="96"/>
      <c r="NO34" s="96"/>
      <c r="NP34" s="96"/>
      <c r="NQ34" s="96"/>
      <c r="NR34" s="96"/>
      <c r="NS34" s="96"/>
      <c r="NT34" s="96"/>
      <c r="NU34" s="96"/>
      <c r="NV34" s="96"/>
      <c r="NW34" s="96"/>
      <c r="NX34" s="96"/>
      <c r="NY34" s="96"/>
      <c r="NZ34" s="96"/>
      <c r="OA34" s="96"/>
      <c r="OB34" s="96"/>
      <c r="OC34" s="96"/>
      <c r="OD34" s="96"/>
      <c r="OE34" s="96"/>
      <c r="OF34" s="96"/>
      <c r="OG34" s="96"/>
      <c r="OH34" s="96"/>
      <c r="OI34" s="96"/>
      <c r="OJ34" s="96"/>
      <c r="OK34" s="96"/>
      <c r="OL34" s="96"/>
      <c r="OM34" s="96"/>
      <c r="ON34" s="96"/>
      <c r="OO34" s="96"/>
      <c r="OP34" s="96"/>
      <c r="OQ34" s="96"/>
      <c r="OR34" s="96"/>
      <c r="OS34" s="96"/>
      <c r="OT34" s="96"/>
      <c r="OU34" s="96"/>
      <c r="OV34" s="96"/>
      <c r="OW34" s="96"/>
      <c r="OX34" s="96"/>
      <c r="OY34" s="96"/>
      <c r="OZ34" s="96"/>
      <c r="PA34" s="96"/>
      <c r="PB34" s="96"/>
      <c r="PC34" s="96"/>
      <c r="PD34" s="96"/>
      <c r="PE34" s="96"/>
      <c r="PF34" s="96"/>
      <c r="PG34" s="96"/>
      <c r="PH34" s="96"/>
      <c r="PI34" s="96"/>
      <c r="PJ34" s="96"/>
      <c r="PK34" s="96"/>
      <c r="PL34" s="96"/>
      <c r="PM34" s="96"/>
      <c r="PN34" s="96"/>
      <c r="PO34" s="96"/>
      <c r="PP34" s="96"/>
      <c r="PQ34" s="96"/>
      <c r="PR34" s="96"/>
      <c r="PS34" s="96"/>
      <c r="PT34" s="96"/>
      <c r="PU34" s="96"/>
      <c r="PV34" s="96"/>
      <c r="PW34" s="96"/>
      <c r="PX34" s="96"/>
      <c r="PY34" s="96"/>
      <c r="PZ34" s="96"/>
      <c r="QA34" s="96"/>
      <c r="QB34" s="96"/>
      <c r="QC34" s="96"/>
      <c r="QD34" s="96"/>
      <c r="QE34" s="96"/>
      <c r="QF34" s="96"/>
      <c r="QG34" s="96"/>
      <c r="QH34" s="96"/>
      <c r="QI34" s="96"/>
      <c r="QJ34" s="96"/>
      <c r="QK34" s="96"/>
      <c r="QL34" s="96"/>
      <c r="QM34" s="96"/>
      <c r="QN34" s="96"/>
      <c r="QO34" s="96"/>
      <c r="QP34" s="96"/>
      <c r="QQ34" s="96"/>
      <c r="QR34" s="96"/>
      <c r="QS34" s="96"/>
      <c r="QT34" s="96"/>
      <c r="QU34" s="96"/>
      <c r="QV34" s="96"/>
      <c r="QW34" s="96"/>
      <c r="QX34" s="96"/>
      <c r="QY34" s="96"/>
      <c r="QZ34" s="96"/>
      <c r="RA34" s="96"/>
      <c r="RB34" s="96"/>
      <c r="RC34" s="96"/>
      <c r="RD34" s="96"/>
      <c r="RE34" s="96"/>
      <c r="RF34" s="96"/>
      <c r="RG34" s="96"/>
      <c r="RH34" s="96"/>
      <c r="RI34" s="96"/>
      <c r="RJ34" s="96"/>
      <c r="RK34" s="96"/>
      <c r="RL34" s="96"/>
      <c r="RM34" s="96"/>
      <c r="RN34" s="96"/>
      <c r="RO34" s="96"/>
      <c r="RP34" s="96"/>
      <c r="RQ34" s="96"/>
      <c r="RR34" s="96"/>
      <c r="RS34" s="96"/>
      <c r="RT34" s="96"/>
      <c r="RU34" s="96"/>
      <c r="RV34" s="96"/>
      <c r="RW34" s="96"/>
      <c r="RX34" s="96"/>
      <c r="RY34" s="96"/>
      <c r="RZ34" s="96"/>
      <c r="SA34" s="96"/>
      <c r="SB34" s="96"/>
      <c r="SC34" s="96"/>
      <c r="SD34" s="96"/>
      <c r="SE34" s="96"/>
      <c r="SF34" s="96"/>
      <c r="SG34" s="96"/>
      <c r="SH34" s="96"/>
      <c r="SI34" s="96"/>
      <c r="SJ34" s="96"/>
      <c r="SK34" s="96"/>
      <c r="SL34" s="96"/>
      <c r="SM34" s="96"/>
      <c r="SN34" s="96"/>
      <c r="SO34" s="96"/>
      <c r="SP34" s="96"/>
      <c r="SQ34" s="96"/>
      <c r="SR34" s="96"/>
      <c r="SS34" s="96"/>
      <c r="ST34" s="96"/>
      <c r="SU34" s="96"/>
      <c r="SV34" s="96"/>
      <c r="SW34" s="96"/>
      <c r="SX34" s="96"/>
      <c r="SY34" s="96"/>
      <c r="SZ34" s="96"/>
      <c r="TA34" s="96"/>
      <c r="TB34" s="96"/>
      <c r="TC34" s="96"/>
      <c r="TD34" s="96"/>
      <c r="TE34" s="96"/>
      <c r="TF34" s="96"/>
      <c r="TG34" s="96"/>
      <c r="TH34" s="96"/>
      <c r="TI34" s="96"/>
      <c r="TJ34" s="96"/>
      <c r="TK34" s="96"/>
      <c r="TL34" s="96"/>
      <c r="TM34" s="96"/>
      <c r="TN34" s="96"/>
      <c r="TO34" s="96"/>
      <c r="TP34" s="96"/>
      <c r="TQ34" s="96"/>
      <c r="TR34" s="96"/>
      <c r="TS34" s="96"/>
      <c r="TT34" s="96"/>
      <c r="TU34" s="96"/>
      <c r="TV34" s="96"/>
      <c r="TW34" s="96"/>
      <c r="TX34" s="96"/>
      <c r="TY34" s="96"/>
      <c r="TZ34" s="96"/>
      <c r="UA34" s="96"/>
      <c r="UB34" s="96"/>
      <c r="UC34" s="96"/>
      <c r="UD34" s="96"/>
      <c r="UE34" s="96"/>
      <c r="UF34" s="96"/>
      <c r="UG34" s="96"/>
      <c r="UH34" s="96"/>
      <c r="UI34" s="96"/>
      <c r="UJ34" s="96"/>
      <c r="UK34" s="96"/>
      <c r="UL34" s="96"/>
      <c r="UM34" s="96"/>
      <c r="UN34" s="96"/>
      <c r="UO34" s="96"/>
      <c r="UP34" s="96"/>
      <c r="UQ34" s="96"/>
      <c r="UR34" s="96"/>
      <c r="US34" s="96"/>
      <c r="UT34" s="96"/>
      <c r="UU34" s="96"/>
      <c r="UV34" s="96"/>
      <c r="UW34" s="96"/>
      <c r="UX34" s="96"/>
      <c r="UY34" s="96"/>
      <c r="UZ34" s="96"/>
      <c r="VA34" s="96"/>
      <c r="VB34" s="96"/>
      <c r="VC34" s="96"/>
      <c r="VD34" s="96"/>
      <c r="VE34" s="96"/>
      <c r="VF34" s="96"/>
      <c r="VG34" s="96"/>
      <c r="VH34" s="96"/>
      <c r="VI34" s="96"/>
      <c r="VJ34" s="96"/>
      <c r="VK34" s="96"/>
      <c r="VL34" s="96"/>
      <c r="VM34" s="96"/>
      <c r="VN34" s="96"/>
      <c r="VO34" s="96"/>
      <c r="VP34" s="96"/>
      <c r="VQ34" s="96"/>
      <c r="VR34" s="96"/>
      <c r="VS34" s="96"/>
      <c r="VT34" s="96"/>
      <c r="VU34" s="96"/>
      <c r="VV34" s="96"/>
      <c r="VW34" s="96"/>
      <c r="VX34" s="96"/>
      <c r="VY34" s="96"/>
      <c r="VZ34" s="96"/>
      <c r="WA34" s="96"/>
      <c r="WB34" s="96"/>
      <c r="WC34" s="96"/>
      <c r="WD34" s="96"/>
      <c r="WE34" s="96"/>
      <c r="WF34" s="96"/>
      <c r="WG34" s="96"/>
      <c r="WH34" s="96"/>
      <c r="WI34" s="96"/>
      <c r="WJ34" s="96"/>
      <c r="WK34" s="96"/>
      <c r="WL34" s="96"/>
      <c r="WM34" s="96"/>
      <c r="WN34" s="96"/>
      <c r="WO34" s="96"/>
      <c r="WP34" s="96"/>
      <c r="WQ34" s="96"/>
      <c r="WR34" s="96"/>
      <c r="WS34" s="96"/>
      <c r="WT34" s="96"/>
      <c r="WU34" s="96"/>
      <c r="WV34" s="96"/>
      <c r="WW34" s="96"/>
      <c r="WX34" s="96"/>
      <c r="WY34" s="96"/>
      <c r="WZ34" s="96"/>
      <c r="XA34" s="96"/>
      <c r="XB34" s="96"/>
      <c r="XC34" s="96"/>
      <c r="XD34" s="96"/>
      <c r="XE34" s="96"/>
      <c r="XF34" s="96"/>
      <c r="XG34" s="96"/>
      <c r="XH34" s="96"/>
      <c r="XI34" s="96"/>
      <c r="XJ34" s="96"/>
      <c r="XK34" s="96"/>
      <c r="XL34" s="96"/>
      <c r="XM34" s="96"/>
      <c r="XN34" s="96"/>
      <c r="XO34" s="96"/>
      <c r="XP34" s="96"/>
      <c r="XQ34" s="96"/>
      <c r="XR34" s="96"/>
      <c r="XS34" s="96"/>
      <c r="XT34" s="96"/>
      <c r="XU34" s="96"/>
      <c r="XV34" s="96"/>
      <c r="XW34" s="96"/>
      <c r="XX34" s="96"/>
      <c r="XY34" s="96"/>
      <c r="XZ34" s="96"/>
      <c r="YA34" s="96"/>
      <c r="YB34" s="96"/>
      <c r="YC34" s="96"/>
      <c r="YD34" s="96"/>
      <c r="YE34" s="96"/>
      <c r="YF34" s="96"/>
      <c r="YG34" s="96"/>
      <c r="YH34" s="96"/>
      <c r="YI34" s="96"/>
      <c r="YJ34" s="96"/>
      <c r="YK34" s="96"/>
      <c r="YL34" s="96"/>
      <c r="YM34" s="96"/>
      <c r="YN34" s="96"/>
      <c r="YO34" s="96"/>
      <c r="YP34" s="96"/>
      <c r="YQ34" s="96"/>
      <c r="YR34" s="96"/>
      <c r="YS34" s="96"/>
      <c r="YT34" s="96"/>
    </row>
    <row r="35" spans="1:670" s="106" customFormat="1" x14ac:dyDescent="0.2">
      <c r="A35" s="108"/>
      <c r="B35" s="250" t="s">
        <v>357</v>
      </c>
      <c r="C35" s="251" t="s">
        <v>196</v>
      </c>
      <c r="D35" s="251" t="s">
        <v>78</v>
      </c>
      <c r="E35" s="252"/>
      <c r="F35" s="251"/>
      <c r="G35" s="251" t="s">
        <v>129</v>
      </c>
      <c r="H35" s="254" t="s">
        <v>153</v>
      </c>
      <c r="I35" s="250">
        <v>3</v>
      </c>
      <c r="J35" s="250">
        <v>2013</v>
      </c>
      <c r="K35" s="255" t="s">
        <v>104</v>
      </c>
      <c r="L35" s="255" t="s">
        <v>99</v>
      </c>
      <c r="M35" s="256">
        <v>37483</v>
      </c>
      <c r="N35" s="256">
        <v>37529</v>
      </c>
      <c r="O35" s="255">
        <v>1</v>
      </c>
      <c r="P35" s="257"/>
      <c r="Q35" s="255">
        <v>0</v>
      </c>
      <c r="R35" s="257"/>
      <c r="S35" s="255">
        <v>1</v>
      </c>
      <c r="T35" s="257"/>
      <c r="U35" s="255">
        <v>1</v>
      </c>
      <c r="V35" s="257"/>
      <c r="W35" s="256">
        <v>37483</v>
      </c>
      <c r="X35" s="256">
        <v>37529</v>
      </c>
      <c r="Y35" s="261"/>
      <c r="Z35" s="255">
        <v>1</v>
      </c>
      <c r="AA35" s="257"/>
      <c r="AB35" s="256">
        <v>37483</v>
      </c>
      <c r="AC35" s="256">
        <v>37529</v>
      </c>
      <c r="AD35" s="255">
        <v>1</v>
      </c>
      <c r="AE35" s="255"/>
      <c r="AF35" s="259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  <c r="FF35" s="96"/>
      <c r="FG35" s="96"/>
      <c r="FH35" s="96"/>
      <c r="FI35" s="96"/>
      <c r="FJ35" s="96"/>
      <c r="FK35" s="96"/>
      <c r="FL35" s="96"/>
      <c r="FM35" s="96"/>
      <c r="FN35" s="96"/>
      <c r="FO35" s="96"/>
      <c r="FP35" s="96"/>
      <c r="FQ35" s="96"/>
      <c r="FR35" s="96"/>
      <c r="FS35" s="96"/>
      <c r="FT35" s="96"/>
      <c r="FU35" s="96"/>
      <c r="FV35" s="96"/>
      <c r="FW35" s="96"/>
      <c r="FX35" s="96"/>
      <c r="FY35" s="96"/>
      <c r="FZ35" s="96"/>
      <c r="GA35" s="96"/>
      <c r="GB35" s="96"/>
      <c r="GC35" s="96"/>
      <c r="GD35" s="96"/>
      <c r="GE35" s="96"/>
      <c r="GF35" s="96"/>
      <c r="GG35" s="96"/>
      <c r="GH35" s="96"/>
      <c r="GI35" s="96"/>
      <c r="GJ35" s="96"/>
      <c r="GK35" s="96"/>
      <c r="GL35" s="96"/>
      <c r="GM35" s="96"/>
      <c r="GN35" s="96"/>
      <c r="GO35" s="96"/>
      <c r="GP35" s="96"/>
      <c r="GQ35" s="96"/>
      <c r="GR35" s="96"/>
      <c r="GS35" s="96"/>
      <c r="GT35" s="96"/>
      <c r="GU35" s="96"/>
      <c r="GV35" s="96"/>
      <c r="GW35" s="96"/>
      <c r="GX35" s="96"/>
      <c r="GY35" s="96"/>
      <c r="GZ35" s="96"/>
      <c r="HA35" s="96"/>
      <c r="HB35" s="96"/>
      <c r="HC35" s="96"/>
      <c r="HD35" s="96"/>
      <c r="HE35" s="96"/>
      <c r="HF35" s="96"/>
      <c r="HG35" s="96"/>
      <c r="HH35" s="96"/>
      <c r="HI35" s="96"/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96"/>
      <c r="HV35" s="96"/>
      <c r="HW35" s="96"/>
      <c r="HX35" s="96"/>
      <c r="HY35" s="96"/>
      <c r="HZ35" s="96"/>
      <c r="IA35" s="96"/>
      <c r="IB35" s="96"/>
      <c r="IC35" s="96"/>
      <c r="ID35" s="96"/>
      <c r="IE35" s="96"/>
      <c r="IF35" s="96"/>
      <c r="IG35" s="96"/>
      <c r="IH35" s="96"/>
      <c r="II35" s="96"/>
      <c r="IJ35" s="96"/>
      <c r="IK35" s="96"/>
      <c r="IL35" s="96"/>
      <c r="IM35" s="96"/>
      <c r="IN35" s="96"/>
      <c r="IO35" s="96"/>
      <c r="IP35" s="96"/>
      <c r="IQ35" s="96"/>
      <c r="IR35" s="96"/>
      <c r="IS35" s="96"/>
      <c r="IT35" s="96"/>
      <c r="IU35" s="96"/>
      <c r="IV35" s="96"/>
      <c r="IW35" s="96"/>
      <c r="IX35" s="96"/>
      <c r="IY35" s="96"/>
      <c r="IZ35" s="96"/>
      <c r="JA35" s="96"/>
      <c r="JB35" s="96"/>
      <c r="JC35" s="96"/>
      <c r="JD35" s="96"/>
      <c r="JE35" s="96"/>
      <c r="JF35" s="96"/>
      <c r="JG35" s="96"/>
      <c r="JH35" s="96"/>
      <c r="JI35" s="96"/>
      <c r="JJ35" s="96"/>
      <c r="JK35" s="96"/>
      <c r="JL35" s="96"/>
      <c r="JM35" s="96"/>
      <c r="JN35" s="96"/>
      <c r="JO35" s="96"/>
      <c r="JP35" s="96"/>
      <c r="JQ35" s="96"/>
      <c r="JR35" s="96"/>
      <c r="JS35" s="96"/>
      <c r="JT35" s="96"/>
      <c r="JU35" s="96"/>
      <c r="JV35" s="96"/>
      <c r="JW35" s="96"/>
      <c r="JX35" s="96"/>
      <c r="JY35" s="96"/>
      <c r="JZ35" s="96"/>
      <c r="KA35" s="96"/>
      <c r="KB35" s="96"/>
      <c r="KC35" s="96"/>
      <c r="KD35" s="96"/>
      <c r="KE35" s="96"/>
      <c r="KF35" s="96"/>
      <c r="KG35" s="96"/>
      <c r="KH35" s="96"/>
      <c r="KI35" s="96"/>
      <c r="KJ35" s="96"/>
      <c r="KK35" s="96"/>
      <c r="KL35" s="96"/>
      <c r="KM35" s="96"/>
      <c r="KN35" s="96"/>
      <c r="KO35" s="96"/>
      <c r="KP35" s="96"/>
      <c r="KQ35" s="96"/>
      <c r="KR35" s="96"/>
      <c r="KS35" s="96"/>
      <c r="KT35" s="96"/>
      <c r="KU35" s="96"/>
      <c r="KV35" s="96"/>
      <c r="KW35" s="96"/>
      <c r="KX35" s="96"/>
      <c r="KY35" s="96"/>
      <c r="KZ35" s="96"/>
      <c r="LA35" s="96"/>
      <c r="LB35" s="96"/>
      <c r="LC35" s="96"/>
      <c r="LD35" s="96"/>
      <c r="LE35" s="96"/>
      <c r="LF35" s="96"/>
      <c r="LG35" s="96"/>
      <c r="LH35" s="96"/>
      <c r="LI35" s="96"/>
      <c r="LJ35" s="96"/>
      <c r="LK35" s="96"/>
      <c r="LL35" s="96"/>
      <c r="LM35" s="96"/>
      <c r="LN35" s="96"/>
      <c r="LO35" s="96"/>
      <c r="LP35" s="96"/>
      <c r="LQ35" s="96"/>
      <c r="LR35" s="96"/>
      <c r="LS35" s="96"/>
      <c r="LT35" s="96"/>
      <c r="LU35" s="96"/>
      <c r="LV35" s="96"/>
      <c r="LW35" s="96"/>
      <c r="LX35" s="96"/>
      <c r="LY35" s="96"/>
      <c r="LZ35" s="96"/>
      <c r="MA35" s="96"/>
      <c r="MB35" s="96"/>
      <c r="MC35" s="96"/>
      <c r="MD35" s="96"/>
      <c r="ME35" s="96"/>
      <c r="MF35" s="96"/>
      <c r="MG35" s="96"/>
      <c r="MH35" s="96"/>
      <c r="MI35" s="96"/>
      <c r="MJ35" s="96"/>
      <c r="MK35" s="96"/>
      <c r="ML35" s="96"/>
      <c r="MM35" s="96"/>
      <c r="MN35" s="96"/>
      <c r="MO35" s="96"/>
      <c r="MP35" s="96"/>
      <c r="MQ35" s="96"/>
      <c r="MR35" s="96"/>
      <c r="MS35" s="96"/>
      <c r="MT35" s="96"/>
      <c r="MU35" s="96"/>
      <c r="MV35" s="96"/>
      <c r="MW35" s="96"/>
      <c r="MX35" s="96"/>
      <c r="MY35" s="96"/>
      <c r="MZ35" s="96"/>
      <c r="NA35" s="96"/>
      <c r="NB35" s="96"/>
      <c r="NC35" s="96"/>
      <c r="ND35" s="96"/>
      <c r="NE35" s="96"/>
      <c r="NF35" s="96"/>
      <c r="NG35" s="96"/>
      <c r="NH35" s="96"/>
      <c r="NI35" s="96"/>
      <c r="NJ35" s="96"/>
      <c r="NK35" s="96"/>
      <c r="NL35" s="96"/>
      <c r="NM35" s="96"/>
      <c r="NN35" s="96"/>
      <c r="NO35" s="96"/>
      <c r="NP35" s="96"/>
      <c r="NQ35" s="96"/>
      <c r="NR35" s="96"/>
      <c r="NS35" s="96"/>
      <c r="NT35" s="96"/>
      <c r="NU35" s="96"/>
      <c r="NV35" s="96"/>
      <c r="NW35" s="96"/>
      <c r="NX35" s="96"/>
      <c r="NY35" s="96"/>
      <c r="NZ35" s="96"/>
      <c r="OA35" s="96"/>
      <c r="OB35" s="96"/>
      <c r="OC35" s="96"/>
      <c r="OD35" s="96"/>
      <c r="OE35" s="96"/>
      <c r="OF35" s="96"/>
      <c r="OG35" s="96"/>
      <c r="OH35" s="96"/>
      <c r="OI35" s="96"/>
      <c r="OJ35" s="96"/>
      <c r="OK35" s="96"/>
      <c r="OL35" s="96"/>
      <c r="OM35" s="96"/>
      <c r="ON35" s="96"/>
      <c r="OO35" s="96"/>
      <c r="OP35" s="96"/>
      <c r="OQ35" s="96"/>
      <c r="OR35" s="96"/>
      <c r="OS35" s="96"/>
      <c r="OT35" s="96"/>
      <c r="OU35" s="96"/>
      <c r="OV35" s="96"/>
      <c r="OW35" s="96"/>
      <c r="OX35" s="96"/>
      <c r="OY35" s="96"/>
      <c r="OZ35" s="96"/>
      <c r="PA35" s="96"/>
      <c r="PB35" s="96"/>
      <c r="PC35" s="96"/>
      <c r="PD35" s="96"/>
      <c r="PE35" s="96"/>
      <c r="PF35" s="96"/>
      <c r="PG35" s="96"/>
      <c r="PH35" s="96"/>
      <c r="PI35" s="96"/>
      <c r="PJ35" s="96"/>
      <c r="PK35" s="96"/>
      <c r="PL35" s="96"/>
      <c r="PM35" s="96"/>
      <c r="PN35" s="96"/>
      <c r="PO35" s="96"/>
      <c r="PP35" s="96"/>
      <c r="PQ35" s="96"/>
      <c r="PR35" s="96"/>
      <c r="PS35" s="96"/>
      <c r="PT35" s="96"/>
      <c r="PU35" s="96"/>
      <c r="PV35" s="96"/>
      <c r="PW35" s="96"/>
      <c r="PX35" s="96"/>
      <c r="PY35" s="96"/>
      <c r="PZ35" s="96"/>
      <c r="QA35" s="96"/>
      <c r="QB35" s="96"/>
      <c r="QC35" s="96"/>
      <c r="QD35" s="96"/>
      <c r="QE35" s="96"/>
      <c r="QF35" s="96"/>
      <c r="QG35" s="96"/>
      <c r="QH35" s="96"/>
      <c r="QI35" s="96"/>
      <c r="QJ35" s="96"/>
      <c r="QK35" s="96"/>
      <c r="QL35" s="96"/>
      <c r="QM35" s="96"/>
      <c r="QN35" s="96"/>
      <c r="QO35" s="96"/>
      <c r="QP35" s="96"/>
      <c r="QQ35" s="96"/>
      <c r="QR35" s="96"/>
      <c r="QS35" s="96"/>
      <c r="QT35" s="96"/>
      <c r="QU35" s="96"/>
      <c r="QV35" s="96"/>
      <c r="QW35" s="96"/>
      <c r="QX35" s="96"/>
      <c r="QY35" s="96"/>
      <c r="QZ35" s="96"/>
      <c r="RA35" s="96"/>
      <c r="RB35" s="96"/>
      <c r="RC35" s="96"/>
      <c r="RD35" s="96"/>
      <c r="RE35" s="96"/>
      <c r="RF35" s="96"/>
      <c r="RG35" s="96"/>
      <c r="RH35" s="96"/>
      <c r="RI35" s="96"/>
      <c r="RJ35" s="96"/>
      <c r="RK35" s="96"/>
      <c r="RL35" s="96"/>
      <c r="RM35" s="96"/>
      <c r="RN35" s="96"/>
      <c r="RO35" s="96"/>
      <c r="RP35" s="96"/>
      <c r="RQ35" s="96"/>
      <c r="RR35" s="96"/>
      <c r="RS35" s="96"/>
      <c r="RT35" s="96"/>
      <c r="RU35" s="96"/>
      <c r="RV35" s="96"/>
      <c r="RW35" s="96"/>
      <c r="RX35" s="96"/>
      <c r="RY35" s="96"/>
      <c r="RZ35" s="96"/>
      <c r="SA35" s="96"/>
      <c r="SB35" s="96"/>
      <c r="SC35" s="96"/>
      <c r="SD35" s="96"/>
      <c r="SE35" s="96"/>
      <c r="SF35" s="96"/>
      <c r="SG35" s="96"/>
      <c r="SH35" s="96"/>
      <c r="SI35" s="96"/>
      <c r="SJ35" s="96"/>
      <c r="SK35" s="96"/>
      <c r="SL35" s="96"/>
      <c r="SM35" s="96"/>
      <c r="SN35" s="96"/>
      <c r="SO35" s="96"/>
      <c r="SP35" s="96"/>
      <c r="SQ35" s="96"/>
      <c r="SR35" s="96"/>
      <c r="SS35" s="96"/>
      <c r="ST35" s="96"/>
      <c r="SU35" s="96"/>
      <c r="SV35" s="96"/>
      <c r="SW35" s="96"/>
      <c r="SX35" s="96"/>
      <c r="SY35" s="96"/>
      <c r="SZ35" s="96"/>
      <c r="TA35" s="96"/>
      <c r="TB35" s="96"/>
      <c r="TC35" s="96"/>
      <c r="TD35" s="96"/>
      <c r="TE35" s="96"/>
      <c r="TF35" s="96"/>
      <c r="TG35" s="96"/>
      <c r="TH35" s="96"/>
      <c r="TI35" s="96"/>
      <c r="TJ35" s="96"/>
      <c r="TK35" s="96"/>
      <c r="TL35" s="96"/>
      <c r="TM35" s="96"/>
      <c r="TN35" s="96"/>
      <c r="TO35" s="96"/>
      <c r="TP35" s="96"/>
      <c r="TQ35" s="96"/>
      <c r="TR35" s="96"/>
      <c r="TS35" s="96"/>
      <c r="TT35" s="96"/>
      <c r="TU35" s="96"/>
      <c r="TV35" s="96"/>
      <c r="TW35" s="96"/>
      <c r="TX35" s="96"/>
      <c r="TY35" s="96"/>
      <c r="TZ35" s="96"/>
      <c r="UA35" s="96"/>
      <c r="UB35" s="96"/>
      <c r="UC35" s="96"/>
      <c r="UD35" s="96"/>
      <c r="UE35" s="96"/>
      <c r="UF35" s="96"/>
      <c r="UG35" s="96"/>
      <c r="UH35" s="96"/>
      <c r="UI35" s="96"/>
      <c r="UJ35" s="96"/>
      <c r="UK35" s="96"/>
      <c r="UL35" s="96"/>
      <c r="UM35" s="96"/>
      <c r="UN35" s="96"/>
      <c r="UO35" s="96"/>
      <c r="UP35" s="96"/>
      <c r="UQ35" s="96"/>
      <c r="UR35" s="96"/>
      <c r="US35" s="96"/>
      <c r="UT35" s="96"/>
      <c r="UU35" s="96"/>
      <c r="UV35" s="96"/>
      <c r="UW35" s="96"/>
      <c r="UX35" s="96"/>
      <c r="UY35" s="96"/>
      <c r="UZ35" s="96"/>
      <c r="VA35" s="96"/>
      <c r="VB35" s="96"/>
      <c r="VC35" s="96"/>
      <c r="VD35" s="96"/>
      <c r="VE35" s="96"/>
      <c r="VF35" s="96"/>
      <c r="VG35" s="96"/>
      <c r="VH35" s="96"/>
      <c r="VI35" s="96"/>
      <c r="VJ35" s="96"/>
      <c r="VK35" s="96"/>
      <c r="VL35" s="96"/>
      <c r="VM35" s="96"/>
      <c r="VN35" s="96"/>
      <c r="VO35" s="96"/>
      <c r="VP35" s="96"/>
      <c r="VQ35" s="96"/>
      <c r="VR35" s="96"/>
      <c r="VS35" s="96"/>
      <c r="VT35" s="96"/>
      <c r="VU35" s="96"/>
      <c r="VV35" s="96"/>
      <c r="VW35" s="96"/>
      <c r="VX35" s="96"/>
      <c r="VY35" s="96"/>
      <c r="VZ35" s="96"/>
      <c r="WA35" s="96"/>
      <c r="WB35" s="96"/>
      <c r="WC35" s="96"/>
      <c r="WD35" s="96"/>
      <c r="WE35" s="96"/>
      <c r="WF35" s="96"/>
      <c r="WG35" s="96"/>
      <c r="WH35" s="96"/>
      <c r="WI35" s="96"/>
      <c r="WJ35" s="96"/>
      <c r="WK35" s="96"/>
      <c r="WL35" s="96"/>
      <c r="WM35" s="96"/>
      <c r="WN35" s="96"/>
      <c r="WO35" s="96"/>
      <c r="WP35" s="96"/>
      <c r="WQ35" s="96"/>
      <c r="WR35" s="96"/>
      <c r="WS35" s="96"/>
      <c r="WT35" s="96"/>
      <c r="WU35" s="96"/>
      <c r="WV35" s="96"/>
      <c r="WW35" s="96"/>
      <c r="WX35" s="96"/>
      <c r="WY35" s="96"/>
      <c r="WZ35" s="96"/>
      <c r="XA35" s="96"/>
      <c r="XB35" s="96"/>
      <c r="XC35" s="96"/>
      <c r="XD35" s="96"/>
      <c r="XE35" s="96"/>
      <c r="XF35" s="96"/>
      <c r="XG35" s="96"/>
      <c r="XH35" s="96"/>
      <c r="XI35" s="96"/>
      <c r="XJ35" s="96"/>
      <c r="XK35" s="96"/>
      <c r="XL35" s="96"/>
      <c r="XM35" s="96"/>
      <c r="XN35" s="96"/>
      <c r="XO35" s="96"/>
      <c r="XP35" s="96"/>
      <c r="XQ35" s="96"/>
      <c r="XR35" s="96"/>
      <c r="XS35" s="96"/>
      <c r="XT35" s="96"/>
      <c r="XU35" s="96"/>
      <c r="XV35" s="96"/>
      <c r="XW35" s="96"/>
      <c r="XX35" s="96"/>
      <c r="XY35" s="96"/>
      <c r="XZ35" s="96"/>
      <c r="YA35" s="96"/>
      <c r="YB35" s="96"/>
      <c r="YC35" s="96"/>
      <c r="YD35" s="96"/>
      <c r="YE35" s="96"/>
      <c r="YF35" s="96"/>
      <c r="YG35" s="96"/>
      <c r="YH35" s="96"/>
      <c r="YI35" s="96"/>
      <c r="YJ35" s="96"/>
      <c r="YK35" s="96"/>
      <c r="YL35" s="96"/>
      <c r="YM35" s="96"/>
      <c r="YN35" s="96"/>
      <c r="YO35" s="96"/>
      <c r="YP35" s="96"/>
      <c r="YQ35" s="96"/>
      <c r="YR35" s="96"/>
      <c r="YS35" s="96"/>
      <c r="YT35" s="96"/>
    </row>
    <row r="36" spans="1:670" s="113" customFormat="1" x14ac:dyDescent="0.2">
      <c r="B36" s="240" t="s">
        <v>339</v>
      </c>
      <c r="C36" s="241" t="s">
        <v>69</v>
      </c>
      <c r="D36" s="241" t="s">
        <v>70</v>
      </c>
      <c r="E36" s="242"/>
      <c r="F36" s="241"/>
      <c r="G36" s="241" t="s">
        <v>129</v>
      </c>
      <c r="H36" s="243" t="s">
        <v>153</v>
      </c>
      <c r="I36" s="240">
        <v>65</v>
      </c>
      <c r="J36" s="244">
        <v>2013</v>
      </c>
      <c r="K36" s="245" t="s">
        <v>104</v>
      </c>
      <c r="L36" s="245" t="s">
        <v>100</v>
      </c>
      <c r="M36" s="246">
        <v>37391</v>
      </c>
      <c r="N36" s="246">
        <v>37437</v>
      </c>
      <c r="O36" s="245">
        <v>1</v>
      </c>
      <c r="P36" s="247"/>
      <c r="Q36" s="245">
        <v>0</v>
      </c>
      <c r="R36" s="247"/>
      <c r="S36" s="245">
        <v>1</v>
      </c>
      <c r="T36" s="247"/>
      <c r="U36" s="245">
        <v>1</v>
      </c>
      <c r="V36" s="247"/>
      <c r="W36" s="246">
        <v>37500</v>
      </c>
      <c r="X36" s="246">
        <v>37544</v>
      </c>
      <c r="Y36" s="247"/>
      <c r="Z36" s="245">
        <v>1</v>
      </c>
      <c r="AA36" s="247"/>
      <c r="AB36" s="246">
        <v>37391</v>
      </c>
      <c r="AC36" s="246">
        <v>37437</v>
      </c>
      <c r="AD36" s="245">
        <v>1</v>
      </c>
      <c r="AE36" s="247"/>
      <c r="AF36" s="249"/>
    </row>
    <row r="37" spans="1:670" s="106" customFormat="1" x14ac:dyDescent="0.2">
      <c r="A37" s="108"/>
      <c r="B37" s="250" t="s">
        <v>352</v>
      </c>
      <c r="C37" s="251" t="s">
        <v>205</v>
      </c>
      <c r="D37" s="251" t="s">
        <v>207</v>
      </c>
      <c r="E37" s="252"/>
      <c r="F37" s="251"/>
      <c r="G37" s="251" t="s">
        <v>127</v>
      </c>
      <c r="H37" s="254" t="s">
        <v>252</v>
      </c>
      <c r="I37" s="250">
        <v>32</v>
      </c>
      <c r="J37" s="250">
        <v>2013</v>
      </c>
      <c r="K37" s="255" t="s">
        <v>104</v>
      </c>
      <c r="L37" s="255" t="s">
        <v>99</v>
      </c>
      <c r="M37" s="256">
        <v>37438</v>
      </c>
      <c r="N37" s="256">
        <v>37483</v>
      </c>
      <c r="O37" s="255">
        <v>1</v>
      </c>
      <c r="P37" s="257"/>
      <c r="Q37" s="255">
        <v>0</v>
      </c>
      <c r="R37" s="257"/>
      <c r="S37" s="255">
        <v>1</v>
      </c>
      <c r="T37" s="257"/>
      <c r="U37" s="255">
        <v>1</v>
      </c>
      <c r="V37" s="257"/>
      <c r="W37" s="256">
        <v>37438</v>
      </c>
      <c r="X37" s="256">
        <v>37483</v>
      </c>
      <c r="Y37" s="261"/>
      <c r="Z37" s="255">
        <v>1</v>
      </c>
      <c r="AA37" s="257"/>
      <c r="AB37" s="256">
        <v>37438</v>
      </c>
      <c r="AC37" s="256">
        <v>37483</v>
      </c>
      <c r="AD37" s="255">
        <v>1</v>
      </c>
      <c r="AE37" s="255"/>
      <c r="AF37" s="259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  <c r="CC37" s="96"/>
      <c r="CD37" s="96"/>
      <c r="CE37" s="96"/>
      <c r="CF37" s="96"/>
      <c r="CG37" s="96"/>
      <c r="CH37" s="96"/>
      <c r="CI37" s="96"/>
      <c r="CJ37" s="96"/>
      <c r="CK37" s="96"/>
      <c r="CL37" s="96"/>
      <c r="CM37" s="96"/>
      <c r="CN37" s="96"/>
      <c r="CO37" s="96"/>
      <c r="CP37" s="96"/>
      <c r="CQ37" s="96"/>
      <c r="CR37" s="96"/>
      <c r="CS37" s="96"/>
      <c r="CT37" s="96"/>
      <c r="CU37" s="96"/>
      <c r="CV37" s="96"/>
      <c r="CW37" s="96"/>
      <c r="CX37" s="96"/>
      <c r="CY37" s="96"/>
      <c r="CZ37" s="96"/>
      <c r="DA37" s="96"/>
      <c r="DB37" s="96"/>
      <c r="DC37" s="96"/>
      <c r="DD37" s="96"/>
      <c r="DE37" s="96"/>
      <c r="DF37" s="96"/>
      <c r="DG37" s="96"/>
      <c r="DH37" s="96"/>
      <c r="DI37" s="96"/>
      <c r="DJ37" s="96"/>
      <c r="DK37" s="96"/>
      <c r="DL37" s="96"/>
      <c r="DM37" s="96"/>
      <c r="DN37" s="96"/>
      <c r="DO37" s="96"/>
      <c r="DP37" s="96"/>
      <c r="DQ37" s="96"/>
      <c r="DR37" s="96"/>
      <c r="DS37" s="96"/>
      <c r="DT37" s="96"/>
      <c r="DU37" s="96"/>
      <c r="DV37" s="96"/>
      <c r="DW37" s="96"/>
      <c r="DX37" s="96"/>
      <c r="DY37" s="96"/>
      <c r="DZ37" s="96"/>
      <c r="EA37" s="96"/>
      <c r="EB37" s="96"/>
      <c r="EC37" s="96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  <c r="EW37" s="96"/>
      <c r="EX37" s="96"/>
      <c r="EY37" s="96"/>
      <c r="EZ37" s="96"/>
      <c r="FA37" s="96"/>
      <c r="FB37" s="96"/>
      <c r="FC37" s="96"/>
      <c r="FD37" s="96"/>
      <c r="FE37" s="96"/>
      <c r="FF37" s="96"/>
      <c r="FG37" s="96"/>
      <c r="FH37" s="96"/>
      <c r="FI37" s="96"/>
      <c r="FJ37" s="96"/>
      <c r="FK37" s="96"/>
      <c r="FL37" s="96"/>
      <c r="FM37" s="96"/>
      <c r="FN37" s="96"/>
      <c r="FO37" s="96"/>
      <c r="FP37" s="96"/>
      <c r="FQ37" s="96"/>
      <c r="FR37" s="96"/>
      <c r="FS37" s="96"/>
      <c r="FT37" s="96"/>
      <c r="FU37" s="96"/>
      <c r="FV37" s="96"/>
      <c r="FW37" s="96"/>
      <c r="FX37" s="96"/>
      <c r="FY37" s="96"/>
      <c r="FZ37" s="96"/>
      <c r="GA37" s="96"/>
      <c r="GB37" s="96"/>
      <c r="GC37" s="96"/>
      <c r="GD37" s="96"/>
      <c r="GE37" s="96"/>
      <c r="GF37" s="96"/>
      <c r="GG37" s="96"/>
      <c r="GH37" s="96"/>
      <c r="GI37" s="96"/>
      <c r="GJ37" s="96"/>
      <c r="GK37" s="96"/>
      <c r="GL37" s="96"/>
      <c r="GM37" s="96"/>
      <c r="GN37" s="96"/>
      <c r="GO37" s="96"/>
      <c r="GP37" s="96"/>
      <c r="GQ37" s="96"/>
      <c r="GR37" s="96"/>
      <c r="GS37" s="96"/>
      <c r="GT37" s="96"/>
      <c r="GU37" s="96"/>
      <c r="GV37" s="96"/>
      <c r="GW37" s="96"/>
      <c r="GX37" s="96"/>
      <c r="GY37" s="96"/>
      <c r="GZ37" s="96"/>
      <c r="HA37" s="96"/>
      <c r="HB37" s="96"/>
      <c r="HC37" s="96"/>
      <c r="HD37" s="96"/>
      <c r="HE37" s="96"/>
      <c r="HF37" s="96"/>
      <c r="HG37" s="96"/>
      <c r="HH37" s="96"/>
      <c r="HI37" s="96"/>
      <c r="HJ37" s="96"/>
      <c r="HK37" s="96"/>
      <c r="HL37" s="96"/>
      <c r="HM37" s="96"/>
      <c r="HN37" s="96"/>
      <c r="HO37" s="96"/>
      <c r="HP37" s="96"/>
      <c r="HQ37" s="96"/>
      <c r="HR37" s="96"/>
      <c r="HS37" s="96"/>
      <c r="HT37" s="96"/>
      <c r="HU37" s="96"/>
      <c r="HV37" s="96"/>
      <c r="HW37" s="96"/>
      <c r="HX37" s="96"/>
      <c r="HY37" s="96"/>
      <c r="HZ37" s="96"/>
      <c r="IA37" s="96"/>
      <c r="IB37" s="96"/>
      <c r="IC37" s="96"/>
      <c r="ID37" s="96"/>
      <c r="IE37" s="96"/>
      <c r="IF37" s="96"/>
      <c r="IG37" s="96"/>
      <c r="IH37" s="96"/>
      <c r="II37" s="96"/>
      <c r="IJ37" s="96"/>
      <c r="IK37" s="96"/>
      <c r="IL37" s="96"/>
      <c r="IM37" s="96"/>
      <c r="IN37" s="96"/>
      <c r="IO37" s="96"/>
      <c r="IP37" s="96"/>
      <c r="IQ37" s="96"/>
      <c r="IR37" s="96"/>
      <c r="IS37" s="96"/>
      <c r="IT37" s="96"/>
      <c r="IU37" s="96"/>
      <c r="IV37" s="96"/>
      <c r="IW37" s="96"/>
      <c r="IX37" s="96"/>
      <c r="IY37" s="96"/>
      <c r="IZ37" s="96"/>
      <c r="JA37" s="96"/>
      <c r="JB37" s="96"/>
      <c r="JC37" s="96"/>
      <c r="JD37" s="96"/>
      <c r="JE37" s="96"/>
      <c r="JF37" s="96"/>
      <c r="JG37" s="96"/>
      <c r="JH37" s="96"/>
      <c r="JI37" s="96"/>
      <c r="JJ37" s="96"/>
      <c r="JK37" s="96"/>
      <c r="JL37" s="96"/>
      <c r="JM37" s="96"/>
      <c r="JN37" s="96"/>
      <c r="JO37" s="96"/>
      <c r="JP37" s="96"/>
      <c r="JQ37" s="96"/>
      <c r="JR37" s="96"/>
      <c r="JS37" s="96"/>
      <c r="JT37" s="96"/>
      <c r="JU37" s="96"/>
      <c r="JV37" s="96"/>
      <c r="JW37" s="96"/>
      <c r="JX37" s="96"/>
      <c r="JY37" s="96"/>
      <c r="JZ37" s="96"/>
      <c r="KA37" s="96"/>
      <c r="KB37" s="96"/>
      <c r="KC37" s="96"/>
      <c r="KD37" s="96"/>
      <c r="KE37" s="96"/>
      <c r="KF37" s="96"/>
      <c r="KG37" s="96"/>
      <c r="KH37" s="96"/>
      <c r="KI37" s="96"/>
      <c r="KJ37" s="96"/>
      <c r="KK37" s="96"/>
      <c r="KL37" s="96"/>
      <c r="KM37" s="96"/>
      <c r="KN37" s="96"/>
      <c r="KO37" s="96"/>
      <c r="KP37" s="96"/>
      <c r="KQ37" s="96"/>
      <c r="KR37" s="96"/>
      <c r="KS37" s="96"/>
      <c r="KT37" s="96"/>
      <c r="KU37" s="96"/>
      <c r="KV37" s="96"/>
      <c r="KW37" s="96"/>
      <c r="KX37" s="96"/>
      <c r="KY37" s="96"/>
      <c r="KZ37" s="96"/>
      <c r="LA37" s="96"/>
      <c r="LB37" s="96"/>
      <c r="LC37" s="96"/>
      <c r="LD37" s="96"/>
      <c r="LE37" s="96"/>
      <c r="LF37" s="96"/>
      <c r="LG37" s="96"/>
      <c r="LH37" s="96"/>
      <c r="LI37" s="96"/>
      <c r="LJ37" s="96"/>
      <c r="LK37" s="96"/>
      <c r="LL37" s="96"/>
      <c r="LM37" s="96"/>
      <c r="LN37" s="96"/>
      <c r="LO37" s="96"/>
      <c r="LP37" s="96"/>
      <c r="LQ37" s="96"/>
      <c r="LR37" s="96"/>
      <c r="LS37" s="96"/>
      <c r="LT37" s="96"/>
      <c r="LU37" s="96"/>
      <c r="LV37" s="96"/>
      <c r="LW37" s="96"/>
      <c r="LX37" s="96"/>
      <c r="LY37" s="96"/>
      <c r="LZ37" s="96"/>
      <c r="MA37" s="96"/>
      <c r="MB37" s="96"/>
      <c r="MC37" s="96"/>
      <c r="MD37" s="96"/>
      <c r="ME37" s="96"/>
      <c r="MF37" s="96"/>
      <c r="MG37" s="96"/>
      <c r="MH37" s="96"/>
      <c r="MI37" s="96"/>
      <c r="MJ37" s="96"/>
      <c r="MK37" s="96"/>
      <c r="ML37" s="96"/>
      <c r="MM37" s="96"/>
      <c r="MN37" s="96"/>
      <c r="MO37" s="96"/>
      <c r="MP37" s="96"/>
      <c r="MQ37" s="96"/>
      <c r="MR37" s="96"/>
      <c r="MS37" s="96"/>
      <c r="MT37" s="96"/>
      <c r="MU37" s="96"/>
      <c r="MV37" s="96"/>
      <c r="MW37" s="96"/>
      <c r="MX37" s="96"/>
      <c r="MY37" s="96"/>
      <c r="MZ37" s="96"/>
      <c r="NA37" s="96"/>
      <c r="NB37" s="96"/>
      <c r="NC37" s="96"/>
      <c r="ND37" s="96"/>
      <c r="NE37" s="96"/>
      <c r="NF37" s="96"/>
      <c r="NG37" s="96"/>
      <c r="NH37" s="96"/>
      <c r="NI37" s="96"/>
      <c r="NJ37" s="96"/>
      <c r="NK37" s="96"/>
      <c r="NL37" s="96"/>
      <c r="NM37" s="96"/>
      <c r="NN37" s="96"/>
      <c r="NO37" s="96"/>
      <c r="NP37" s="96"/>
      <c r="NQ37" s="96"/>
      <c r="NR37" s="96"/>
      <c r="NS37" s="96"/>
      <c r="NT37" s="96"/>
      <c r="NU37" s="96"/>
      <c r="NV37" s="96"/>
      <c r="NW37" s="96"/>
      <c r="NX37" s="96"/>
      <c r="NY37" s="96"/>
      <c r="NZ37" s="96"/>
      <c r="OA37" s="96"/>
      <c r="OB37" s="96"/>
      <c r="OC37" s="96"/>
      <c r="OD37" s="96"/>
      <c r="OE37" s="96"/>
      <c r="OF37" s="96"/>
      <c r="OG37" s="96"/>
      <c r="OH37" s="96"/>
      <c r="OI37" s="96"/>
      <c r="OJ37" s="96"/>
      <c r="OK37" s="96"/>
      <c r="OL37" s="96"/>
      <c r="OM37" s="96"/>
      <c r="ON37" s="96"/>
      <c r="OO37" s="96"/>
      <c r="OP37" s="96"/>
      <c r="OQ37" s="96"/>
      <c r="OR37" s="96"/>
      <c r="OS37" s="96"/>
      <c r="OT37" s="96"/>
      <c r="OU37" s="96"/>
      <c r="OV37" s="96"/>
      <c r="OW37" s="96"/>
      <c r="OX37" s="96"/>
      <c r="OY37" s="96"/>
      <c r="OZ37" s="96"/>
      <c r="PA37" s="96"/>
      <c r="PB37" s="96"/>
      <c r="PC37" s="96"/>
      <c r="PD37" s="96"/>
      <c r="PE37" s="96"/>
      <c r="PF37" s="96"/>
      <c r="PG37" s="96"/>
      <c r="PH37" s="96"/>
      <c r="PI37" s="96"/>
      <c r="PJ37" s="96"/>
      <c r="PK37" s="96"/>
      <c r="PL37" s="96"/>
      <c r="PM37" s="96"/>
      <c r="PN37" s="96"/>
      <c r="PO37" s="96"/>
      <c r="PP37" s="96"/>
      <c r="PQ37" s="96"/>
      <c r="PR37" s="96"/>
      <c r="PS37" s="96"/>
      <c r="PT37" s="96"/>
      <c r="PU37" s="96"/>
      <c r="PV37" s="96"/>
      <c r="PW37" s="96"/>
      <c r="PX37" s="96"/>
      <c r="PY37" s="96"/>
      <c r="PZ37" s="96"/>
      <c r="QA37" s="96"/>
      <c r="QB37" s="96"/>
      <c r="QC37" s="96"/>
      <c r="QD37" s="96"/>
      <c r="QE37" s="96"/>
      <c r="QF37" s="96"/>
      <c r="QG37" s="96"/>
      <c r="QH37" s="96"/>
      <c r="QI37" s="96"/>
      <c r="QJ37" s="96"/>
      <c r="QK37" s="96"/>
      <c r="QL37" s="96"/>
      <c r="QM37" s="96"/>
      <c r="QN37" s="96"/>
      <c r="QO37" s="96"/>
      <c r="QP37" s="96"/>
      <c r="QQ37" s="96"/>
      <c r="QR37" s="96"/>
      <c r="QS37" s="96"/>
      <c r="QT37" s="96"/>
      <c r="QU37" s="96"/>
      <c r="QV37" s="96"/>
      <c r="QW37" s="96"/>
      <c r="QX37" s="96"/>
      <c r="QY37" s="96"/>
      <c r="QZ37" s="96"/>
      <c r="RA37" s="96"/>
      <c r="RB37" s="96"/>
      <c r="RC37" s="96"/>
      <c r="RD37" s="96"/>
      <c r="RE37" s="96"/>
      <c r="RF37" s="96"/>
      <c r="RG37" s="96"/>
      <c r="RH37" s="96"/>
      <c r="RI37" s="96"/>
      <c r="RJ37" s="96"/>
      <c r="RK37" s="96"/>
      <c r="RL37" s="96"/>
      <c r="RM37" s="96"/>
      <c r="RN37" s="96"/>
      <c r="RO37" s="96"/>
      <c r="RP37" s="96"/>
      <c r="RQ37" s="96"/>
      <c r="RR37" s="96"/>
      <c r="RS37" s="96"/>
      <c r="RT37" s="96"/>
      <c r="RU37" s="96"/>
      <c r="RV37" s="96"/>
      <c r="RW37" s="96"/>
      <c r="RX37" s="96"/>
      <c r="RY37" s="96"/>
      <c r="RZ37" s="96"/>
      <c r="SA37" s="96"/>
      <c r="SB37" s="96"/>
      <c r="SC37" s="96"/>
      <c r="SD37" s="96"/>
      <c r="SE37" s="96"/>
      <c r="SF37" s="96"/>
      <c r="SG37" s="96"/>
      <c r="SH37" s="96"/>
      <c r="SI37" s="96"/>
      <c r="SJ37" s="96"/>
      <c r="SK37" s="96"/>
      <c r="SL37" s="96"/>
      <c r="SM37" s="96"/>
      <c r="SN37" s="96"/>
      <c r="SO37" s="96"/>
      <c r="SP37" s="96"/>
      <c r="SQ37" s="96"/>
      <c r="SR37" s="96"/>
      <c r="SS37" s="96"/>
      <c r="ST37" s="96"/>
      <c r="SU37" s="96"/>
      <c r="SV37" s="96"/>
      <c r="SW37" s="96"/>
      <c r="SX37" s="96"/>
      <c r="SY37" s="96"/>
      <c r="SZ37" s="96"/>
      <c r="TA37" s="96"/>
      <c r="TB37" s="96"/>
      <c r="TC37" s="96"/>
      <c r="TD37" s="96"/>
      <c r="TE37" s="96"/>
      <c r="TF37" s="96"/>
      <c r="TG37" s="96"/>
      <c r="TH37" s="96"/>
      <c r="TI37" s="96"/>
      <c r="TJ37" s="96"/>
      <c r="TK37" s="96"/>
      <c r="TL37" s="96"/>
      <c r="TM37" s="96"/>
      <c r="TN37" s="96"/>
      <c r="TO37" s="96"/>
      <c r="TP37" s="96"/>
      <c r="TQ37" s="96"/>
      <c r="TR37" s="96"/>
      <c r="TS37" s="96"/>
      <c r="TT37" s="96"/>
      <c r="TU37" s="96"/>
      <c r="TV37" s="96"/>
      <c r="TW37" s="96"/>
      <c r="TX37" s="96"/>
      <c r="TY37" s="96"/>
      <c r="TZ37" s="96"/>
      <c r="UA37" s="96"/>
      <c r="UB37" s="96"/>
      <c r="UC37" s="96"/>
      <c r="UD37" s="96"/>
      <c r="UE37" s="96"/>
      <c r="UF37" s="96"/>
      <c r="UG37" s="96"/>
      <c r="UH37" s="96"/>
      <c r="UI37" s="96"/>
      <c r="UJ37" s="96"/>
      <c r="UK37" s="96"/>
      <c r="UL37" s="96"/>
      <c r="UM37" s="96"/>
      <c r="UN37" s="96"/>
      <c r="UO37" s="96"/>
      <c r="UP37" s="96"/>
      <c r="UQ37" s="96"/>
      <c r="UR37" s="96"/>
      <c r="US37" s="96"/>
      <c r="UT37" s="96"/>
      <c r="UU37" s="96"/>
      <c r="UV37" s="96"/>
      <c r="UW37" s="96"/>
      <c r="UX37" s="96"/>
      <c r="UY37" s="96"/>
      <c r="UZ37" s="96"/>
      <c r="VA37" s="96"/>
      <c r="VB37" s="96"/>
      <c r="VC37" s="96"/>
      <c r="VD37" s="96"/>
      <c r="VE37" s="96"/>
      <c r="VF37" s="96"/>
      <c r="VG37" s="96"/>
      <c r="VH37" s="96"/>
      <c r="VI37" s="96"/>
      <c r="VJ37" s="96"/>
      <c r="VK37" s="96"/>
      <c r="VL37" s="96"/>
      <c r="VM37" s="96"/>
      <c r="VN37" s="96"/>
      <c r="VO37" s="96"/>
      <c r="VP37" s="96"/>
      <c r="VQ37" s="96"/>
      <c r="VR37" s="96"/>
      <c r="VS37" s="96"/>
      <c r="VT37" s="96"/>
      <c r="VU37" s="96"/>
      <c r="VV37" s="96"/>
      <c r="VW37" s="96"/>
      <c r="VX37" s="96"/>
      <c r="VY37" s="96"/>
      <c r="VZ37" s="96"/>
      <c r="WA37" s="96"/>
      <c r="WB37" s="96"/>
      <c r="WC37" s="96"/>
      <c r="WD37" s="96"/>
      <c r="WE37" s="96"/>
      <c r="WF37" s="96"/>
      <c r="WG37" s="96"/>
      <c r="WH37" s="96"/>
      <c r="WI37" s="96"/>
      <c r="WJ37" s="96"/>
      <c r="WK37" s="96"/>
      <c r="WL37" s="96"/>
      <c r="WM37" s="96"/>
      <c r="WN37" s="96"/>
      <c r="WO37" s="96"/>
      <c r="WP37" s="96"/>
      <c r="WQ37" s="96"/>
      <c r="WR37" s="96"/>
      <c r="WS37" s="96"/>
      <c r="WT37" s="96"/>
      <c r="WU37" s="96"/>
      <c r="WV37" s="96"/>
      <c r="WW37" s="96"/>
      <c r="WX37" s="96"/>
      <c r="WY37" s="96"/>
      <c r="WZ37" s="96"/>
      <c r="XA37" s="96"/>
      <c r="XB37" s="96"/>
      <c r="XC37" s="96"/>
      <c r="XD37" s="96"/>
      <c r="XE37" s="96"/>
      <c r="XF37" s="96"/>
      <c r="XG37" s="96"/>
      <c r="XH37" s="96"/>
      <c r="XI37" s="96"/>
      <c r="XJ37" s="96"/>
      <c r="XK37" s="96"/>
      <c r="XL37" s="96"/>
      <c r="XM37" s="96"/>
      <c r="XN37" s="96"/>
      <c r="XO37" s="96"/>
      <c r="XP37" s="96"/>
      <c r="XQ37" s="96"/>
      <c r="XR37" s="96"/>
      <c r="XS37" s="96"/>
      <c r="XT37" s="96"/>
      <c r="XU37" s="96"/>
      <c r="XV37" s="96"/>
      <c r="XW37" s="96"/>
      <c r="XX37" s="96"/>
      <c r="XY37" s="96"/>
      <c r="XZ37" s="96"/>
      <c r="YA37" s="96"/>
      <c r="YB37" s="96"/>
      <c r="YC37" s="96"/>
      <c r="YD37" s="96"/>
      <c r="YE37" s="96"/>
      <c r="YF37" s="96"/>
      <c r="YG37" s="96"/>
      <c r="YH37" s="96"/>
      <c r="YI37" s="96"/>
      <c r="YJ37" s="96"/>
      <c r="YK37" s="96"/>
      <c r="YL37" s="96"/>
      <c r="YM37" s="96"/>
      <c r="YN37" s="96"/>
      <c r="YO37" s="96"/>
      <c r="YP37" s="96"/>
      <c r="YQ37" s="96"/>
      <c r="YR37" s="96"/>
      <c r="YS37" s="96"/>
      <c r="YT37" s="96"/>
    </row>
    <row r="38" spans="1:670" s="106" customFormat="1" x14ac:dyDescent="0.2">
      <c r="A38" s="108"/>
      <c r="B38" s="250" t="s">
        <v>352</v>
      </c>
      <c r="C38" s="251" t="s">
        <v>213</v>
      </c>
      <c r="D38" s="251" t="s">
        <v>218</v>
      </c>
      <c r="E38" s="252"/>
      <c r="F38" s="251"/>
      <c r="G38" s="251" t="s">
        <v>126</v>
      </c>
      <c r="H38" s="254" t="s">
        <v>153</v>
      </c>
      <c r="I38" s="250">
        <v>30</v>
      </c>
      <c r="J38" s="250">
        <v>2013</v>
      </c>
      <c r="K38" s="255" t="s">
        <v>105</v>
      </c>
      <c r="L38" s="255" t="s">
        <v>99</v>
      </c>
      <c r="M38" s="256">
        <v>37438</v>
      </c>
      <c r="N38" s="256">
        <v>37483</v>
      </c>
      <c r="O38" s="255">
        <v>1</v>
      </c>
      <c r="P38" s="257"/>
      <c r="Q38" s="255">
        <v>0</v>
      </c>
      <c r="R38" s="257"/>
      <c r="S38" s="255">
        <v>1</v>
      </c>
      <c r="T38" s="257"/>
      <c r="U38" s="255">
        <v>1</v>
      </c>
      <c r="V38" s="257"/>
      <c r="W38" s="256">
        <v>38899</v>
      </c>
      <c r="X38" s="256">
        <v>38944</v>
      </c>
      <c r="Y38" s="261"/>
      <c r="Z38" s="255">
        <v>1</v>
      </c>
      <c r="AA38" s="257"/>
      <c r="AB38" s="256">
        <v>38899</v>
      </c>
      <c r="AC38" s="256">
        <v>38944</v>
      </c>
      <c r="AD38" s="255">
        <v>1</v>
      </c>
      <c r="AE38" s="255"/>
      <c r="AF38" s="259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  <c r="FF38" s="96"/>
      <c r="FG38" s="96"/>
      <c r="FH38" s="96"/>
      <c r="FI38" s="96"/>
      <c r="FJ38" s="96"/>
      <c r="FK38" s="96"/>
      <c r="FL38" s="96"/>
      <c r="FM38" s="96"/>
      <c r="FN38" s="96"/>
      <c r="FO38" s="96"/>
      <c r="FP38" s="96"/>
      <c r="FQ38" s="96"/>
      <c r="FR38" s="96"/>
      <c r="FS38" s="96"/>
      <c r="FT38" s="96"/>
      <c r="FU38" s="96"/>
      <c r="FV38" s="96"/>
      <c r="FW38" s="96"/>
      <c r="FX38" s="96"/>
      <c r="FY38" s="96"/>
      <c r="FZ38" s="96"/>
      <c r="GA38" s="96"/>
      <c r="GB38" s="96"/>
      <c r="GC38" s="96"/>
      <c r="GD38" s="96"/>
      <c r="GE38" s="96"/>
      <c r="GF38" s="96"/>
      <c r="GG38" s="96"/>
      <c r="GH38" s="96"/>
      <c r="GI38" s="96"/>
      <c r="GJ38" s="96"/>
      <c r="GK38" s="96"/>
      <c r="GL38" s="96"/>
      <c r="GM38" s="96"/>
      <c r="GN38" s="96"/>
      <c r="GO38" s="96"/>
      <c r="GP38" s="96"/>
      <c r="GQ38" s="96"/>
      <c r="GR38" s="96"/>
      <c r="GS38" s="96"/>
      <c r="GT38" s="96"/>
      <c r="GU38" s="96"/>
      <c r="GV38" s="96"/>
      <c r="GW38" s="96"/>
      <c r="GX38" s="96"/>
      <c r="GY38" s="96"/>
      <c r="GZ38" s="96"/>
      <c r="HA38" s="96"/>
      <c r="HB38" s="96"/>
      <c r="HC38" s="96"/>
      <c r="HD38" s="96"/>
      <c r="HE38" s="96"/>
      <c r="HF38" s="96"/>
      <c r="HG38" s="96"/>
      <c r="HH38" s="96"/>
      <c r="HI38" s="96"/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96"/>
      <c r="HV38" s="96"/>
      <c r="HW38" s="96"/>
      <c r="HX38" s="96"/>
      <c r="HY38" s="96"/>
      <c r="HZ38" s="96"/>
      <c r="IA38" s="96"/>
      <c r="IB38" s="96"/>
      <c r="IC38" s="96"/>
      <c r="ID38" s="96"/>
      <c r="IE38" s="96"/>
      <c r="IF38" s="96"/>
      <c r="IG38" s="96"/>
      <c r="IH38" s="96"/>
      <c r="II38" s="96"/>
      <c r="IJ38" s="96"/>
      <c r="IK38" s="96"/>
      <c r="IL38" s="96"/>
      <c r="IM38" s="96"/>
      <c r="IN38" s="96"/>
      <c r="IO38" s="96"/>
      <c r="IP38" s="96"/>
      <c r="IQ38" s="96"/>
      <c r="IR38" s="96"/>
      <c r="IS38" s="96"/>
      <c r="IT38" s="96"/>
      <c r="IU38" s="96"/>
      <c r="IV38" s="96"/>
      <c r="IW38" s="96"/>
      <c r="IX38" s="96"/>
      <c r="IY38" s="96"/>
      <c r="IZ38" s="96"/>
      <c r="JA38" s="96"/>
      <c r="JB38" s="96"/>
      <c r="JC38" s="96"/>
      <c r="JD38" s="96"/>
      <c r="JE38" s="96"/>
      <c r="JF38" s="96"/>
      <c r="JG38" s="96"/>
      <c r="JH38" s="96"/>
      <c r="JI38" s="96"/>
      <c r="JJ38" s="96"/>
      <c r="JK38" s="96"/>
      <c r="JL38" s="96"/>
      <c r="JM38" s="96"/>
      <c r="JN38" s="96"/>
      <c r="JO38" s="96"/>
      <c r="JP38" s="96"/>
      <c r="JQ38" s="96"/>
      <c r="JR38" s="96"/>
      <c r="JS38" s="96"/>
      <c r="JT38" s="96"/>
      <c r="JU38" s="96"/>
      <c r="JV38" s="96"/>
      <c r="JW38" s="96"/>
      <c r="JX38" s="96"/>
      <c r="JY38" s="96"/>
      <c r="JZ38" s="96"/>
      <c r="KA38" s="96"/>
      <c r="KB38" s="96"/>
      <c r="KC38" s="96"/>
      <c r="KD38" s="96"/>
      <c r="KE38" s="96"/>
      <c r="KF38" s="96"/>
      <c r="KG38" s="96"/>
      <c r="KH38" s="96"/>
      <c r="KI38" s="96"/>
      <c r="KJ38" s="96"/>
      <c r="KK38" s="96"/>
      <c r="KL38" s="96"/>
      <c r="KM38" s="96"/>
      <c r="KN38" s="96"/>
      <c r="KO38" s="96"/>
      <c r="KP38" s="96"/>
      <c r="KQ38" s="96"/>
      <c r="KR38" s="96"/>
      <c r="KS38" s="96"/>
      <c r="KT38" s="96"/>
      <c r="KU38" s="96"/>
      <c r="KV38" s="96"/>
      <c r="KW38" s="96"/>
      <c r="KX38" s="96"/>
      <c r="KY38" s="96"/>
      <c r="KZ38" s="96"/>
      <c r="LA38" s="96"/>
      <c r="LB38" s="96"/>
      <c r="LC38" s="96"/>
      <c r="LD38" s="96"/>
      <c r="LE38" s="96"/>
      <c r="LF38" s="96"/>
      <c r="LG38" s="96"/>
      <c r="LH38" s="96"/>
      <c r="LI38" s="96"/>
      <c r="LJ38" s="96"/>
      <c r="LK38" s="96"/>
      <c r="LL38" s="96"/>
      <c r="LM38" s="96"/>
      <c r="LN38" s="96"/>
      <c r="LO38" s="96"/>
      <c r="LP38" s="96"/>
      <c r="LQ38" s="96"/>
      <c r="LR38" s="96"/>
      <c r="LS38" s="96"/>
      <c r="LT38" s="96"/>
      <c r="LU38" s="96"/>
      <c r="LV38" s="96"/>
      <c r="LW38" s="96"/>
      <c r="LX38" s="96"/>
      <c r="LY38" s="96"/>
      <c r="LZ38" s="96"/>
      <c r="MA38" s="96"/>
      <c r="MB38" s="96"/>
      <c r="MC38" s="96"/>
      <c r="MD38" s="96"/>
      <c r="ME38" s="96"/>
      <c r="MF38" s="96"/>
      <c r="MG38" s="96"/>
      <c r="MH38" s="96"/>
      <c r="MI38" s="96"/>
      <c r="MJ38" s="96"/>
      <c r="MK38" s="96"/>
      <c r="ML38" s="96"/>
      <c r="MM38" s="96"/>
      <c r="MN38" s="96"/>
      <c r="MO38" s="96"/>
      <c r="MP38" s="96"/>
      <c r="MQ38" s="96"/>
      <c r="MR38" s="96"/>
      <c r="MS38" s="96"/>
      <c r="MT38" s="96"/>
      <c r="MU38" s="96"/>
      <c r="MV38" s="96"/>
      <c r="MW38" s="96"/>
      <c r="MX38" s="96"/>
      <c r="MY38" s="96"/>
      <c r="MZ38" s="96"/>
      <c r="NA38" s="96"/>
      <c r="NB38" s="96"/>
      <c r="NC38" s="96"/>
      <c r="ND38" s="96"/>
      <c r="NE38" s="96"/>
      <c r="NF38" s="96"/>
      <c r="NG38" s="96"/>
      <c r="NH38" s="96"/>
      <c r="NI38" s="96"/>
      <c r="NJ38" s="96"/>
      <c r="NK38" s="96"/>
      <c r="NL38" s="96"/>
      <c r="NM38" s="96"/>
      <c r="NN38" s="96"/>
      <c r="NO38" s="96"/>
      <c r="NP38" s="96"/>
      <c r="NQ38" s="96"/>
      <c r="NR38" s="96"/>
      <c r="NS38" s="96"/>
      <c r="NT38" s="96"/>
      <c r="NU38" s="96"/>
      <c r="NV38" s="96"/>
      <c r="NW38" s="96"/>
      <c r="NX38" s="96"/>
      <c r="NY38" s="96"/>
      <c r="NZ38" s="96"/>
      <c r="OA38" s="96"/>
      <c r="OB38" s="96"/>
      <c r="OC38" s="96"/>
      <c r="OD38" s="96"/>
      <c r="OE38" s="96"/>
      <c r="OF38" s="96"/>
      <c r="OG38" s="96"/>
      <c r="OH38" s="96"/>
      <c r="OI38" s="96"/>
      <c r="OJ38" s="96"/>
      <c r="OK38" s="96"/>
      <c r="OL38" s="96"/>
      <c r="OM38" s="96"/>
      <c r="ON38" s="96"/>
      <c r="OO38" s="96"/>
      <c r="OP38" s="96"/>
      <c r="OQ38" s="96"/>
      <c r="OR38" s="96"/>
      <c r="OS38" s="96"/>
      <c r="OT38" s="96"/>
      <c r="OU38" s="96"/>
      <c r="OV38" s="96"/>
      <c r="OW38" s="96"/>
      <c r="OX38" s="96"/>
      <c r="OY38" s="96"/>
      <c r="OZ38" s="96"/>
      <c r="PA38" s="96"/>
      <c r="PB38" s="96"/>
      <c r="PC38" s="96"/>
      <c r="PD38" s="96"/>
      <c r="PE38" s="96"/>
      <c r="PF38" s="96"/>
      <c r="PG38" s="96"/>
      <c r="PH38" s="96"/>
      <c r="PI38" s="96"/>
      <c r="PJ38" s="96"/>
      <c r="PK38" s="96"/>
      <c r="PL38" s="96"/>
      <c r="PM38" s="96"/>
      <c r="PN38" s="96"/>
      <c r="PO38" s="96"/>
      <c r="PP38" s="96"/>
      <c r="PQ38" s="96"/>
      <c r="PR38" s="96"/>
      <c r="PS38" s="96"/>
      <c r="PT38" s="96"/>
      <c r="PU38" s="96"/>
      <c r="PV38" s="96"/>
      <c r="PW38" s="96"/>
      <c r="PX38" s="96"/>
      <c r="PY38" s="96"/>
      <c r="PZ38" s="96"/>
      <c r="QA38" s="96"/>
      <c r="QB38" s="96"/>
      <c r="QC38" s="96"/>
      <c r="QD38" s="96"/>
      <c r="QE38" s="96"/>
      <c r="QF38" s="96"/>
      <c r="QG38" s="96"/>
      <c r="QH38" s="96"/>
      <c r="QI38" s="96"/>
      <c r="QJ38" s="96"/>
      <c r="QK38" s="96"/>
      <c r="QL38" s="96"/>
      <c r="QM38" s="96"/>
      <c r="QN38" s="96"/>
      <c r="QO38" s="96"/>
      <c r="QP38" s="96"/>
      <c r="QQ38" s="96"/>
      <c r="QR38" s="96"/>
      <c r="QS38" s="96"/>
      <c r="QT38" s="96"/>
      <c r="QU38" s="96"/>
      <c r="QV38" s="96"/>
      <c r="QW38" s="96"/>
      <c r="QX38" s="96"/>
      <c r="QY38" s="96"/>
      <c r="QZ38" s="96"/>
      <c r="RA38" s="96"/>
      <c r="RB38" s="96"/>
      <c r="RC38" s="96"/>
      <c r="RD38" s="96"/>
      <c r="RE38" s="96"/>
      <c r="RF38" s="96"/>
      <c r="RG38" s="96"/>
      <c r="RH38" s="96"/>
      <c r="RI38" s="96"/>
      <c r="RJ38" s="96"/>
      <c r="RK38" s="96"/>
      <c r="RL38" s="96"/>
      <c r="RM38" s="96"/>
      <c r="RN38" s="96"/>
      <c r="RO38" s="96"/>
      <c r="RP38" s="96"/>
      <c r="RQ38" s="96"/>
      <c r="RR38" s="96"/>
      <c r="RS38" s="96"/>
      <c r="RT38" s="96"/>
      <c r="RU38" s="96"/>
      <c r="RV38" s="96"/>
      <c r="RW38" s="96"/>
      <c r="RX38" s="96"/>
      <c r="RY38" s="96"/>
      <c r="RZ38" s="96"/>
      <c r="SA38" s="96"/>
      <c r="SB38" s="96"/>
      <c r="SC38" s="96"/>
      <c r="SD38" s="96"/>
      <c r="SE38" s="96"/>
      <c r="SF38" s="96"/>
      <c r="SG38" s="96"/>
      <c r="SH38" s="96"/>
      <c r="SI38" s="96"/>
      <c r="SJ38" s="96"/>
      <c r="SK38" s="96"/>
      <c r="SL38" s="96"/>
      <c r="SM38" s="96"/>
      <c r="SN38" s="96"/>
      <c r="SO38" s="96"/>
      <c r="SP38" s="96"/>
      <c r="SQ38" s="96"/>
      <c r="SR38" s="96"/>
      <c r="SS38" s="96"/>
      <c r="ST38" s="96"/>
      <c r="SU38" s="96"/>
      <c r="SV38" s="96"/>
      <c r="SW38" s="96"/>
      <c r="SX38" s="96"/>
      <c r="SY38" s="96"/>
      <c r="SZ38" s="96"/>
      <c r="TA38" s="96"/>
      <c r="TB38" s="96"/>
      <c r="TC38" s="96"/>
      <c r="TD38" s="96"/>
      <c r="TE38" s="96"/>
      <c r="TF38" s="96"/>
      <c r="TG38" s="96"/>
      <c r="TH38" s="96"/>
      <c r="TI38" s="96"/>
      <c r="TJ38" s="96"/>
      <c r="TK38" s="96"/>
      <c r="TL38" s="96"/>
      <c r="TM38" s="96"/>
      <c r="TN38" s="96"/>
      <c r="TO38" s="96"/>
      <c r="TP38" s="96"/>
      <c r="TQ38" s="96"/>
      <c r="TR38" s="96"/>
      <c r="TS38" s="96"/>
      <c r="TT38" s="96"/>
      <c r="TU38" s="96"/>
      <c r="TV38" s="96"/>
      <c r="TW38" s="96"/>
      <c r="TX38" s="96"/>
      <c r="TY38" s="96"/>
      <c r="TZ38" s="96"/>
      <c r="UA38" s="96"/>
      <c r="UB38" s="96"/>
      <c r="UC38" s="96"/>
      <c r="UD38" s="96"/>
      <c r="UE38" s="96"/>
      <c r="UF38" s="96"/>
      <c r="UG38" s="96"/>
      <c r="UH38" s="96"/>
      <c r="UI38" s="96"/>
      <c r="UJ38" s="96"/>
      <c r="UK38" s="96"/>
      <c r="UL38" s="96"/>
      <c r="UM38" s="96"/>
      <c r="UN38" s="96"/>
      <c r="UO38" s="96"/>
      <c r="UP38" s="96"/>
      <c r="UQ38" s="96"/>
      <c r="UR38" s="96"/>
      <c r="US38" s="96"/>
      <c r="UT38" s="96"/>
      <c r="UU38" s="96"/>
      <c r="UV38" s="96"/>
      <c r="UW38" s="96"/>
      <c r="UX38" s="96"/>
      <c r="UY38" s="96"/>
      <c r="UZ38" s="96"/>
      <c r="VA38" s="96"/>
      <c r="VB38" s="96"/>
      <c r="VC38" s="96"/>
      <c r="VD38" s="96"/>
      <c r="VE38" s="96"/>
      <c r="VF38" s="96"/>
      <c r="VG38" s="96"/>
      <c r="VH38" s="96"/>
      <c r="VI38" s="96"/>
      <c r="VJ38" s="96"/>
      <c r="VK38" s="96"/>
      <c r="VL38" s="96"/>
      <c r="VM38" s="96"/>
      <c r="VN38" s="96"/>
      <c r="VO38" s="96"/>
      <c r="VP38" s="96"/>
      <c r="VQ38" s="96"/>
      <c r="VR38" s="96"/>
      <c r="VS38" s="96"/>
      <c r="VT38" s="96"/>
      <c r="VU38" s="96"/>
      <c r="VV38" s="96"/>
      <c r="VW38" s="96"/>
      <c r="VX38" s="96"/>
      <c r="VY38" s="96"/>
      <c r="VZ38" s="96"/>
      <c r="WA38" s="96"/>
      <c r="WB38" s="96"/>
      <c r="WC38" s="96"/>
      <c r="WD38" s="96"/>
      <c r="WE38" s="96"/>
      <c r="WF38" s="96"/>
      <c r="WG38" s="96"/>
      <c r="WH38" s="96"/>
      <c r="WI38" s="96"/>
      <c r="WJ38" s="96"/>
      <c r="WK38" s="96"/>
      <c r="WL38" s="96"/>
      <c r="WM38" s="96"/>
      <c r="WN38" s="96"/>
      <c r="WO38" s="96"/>
      <c r="WP38" s="96"/>
      <c r="WQ38" s="96"/>
      <c r="WR38" s="96"/>
      <c r="WS38" s="96"/>
      <c r="WT38" s="96"/>
      <c r="WU38" s="96"/>
      <c r="WV38" s="96"/>
      <c r="WW38" s="96"/>
      <c r="WX38" s="96"/>
      <c r="WY38" s="96"/>
      <c r="WZ38" s="96"/>
      <c r="XA38" s="96"/>
      <c r="XB38" s="96"/>
      <c r="XC38" s="96"/>
      <c r="XD38" s="96"/>
      <c r="XE38" s="96"/>
      <c r="XF38" s="96"/>
      <c r="XG38" s="96"/>
      <c r="XH38" s="96"/>
      <c r="XI38" s="96"/>
      <c r="XJ38" s="96"/>
      <c r="XK38" s="96"/>
      <c r="XL38" s="96"/>
      <c r="XM38" s="96"/>
      <c r="XN38" s="96"/>
      <c r="XO38" s="96"/>
      <c r="XP38" s="96"/>
      <c r="XQ38" s="96"/>
      <c r="XR38" s="96"/>
      <c r="XS38" s="96"/>
      <c r="XT38" s="96"/>
      <c r="XU38" s="96"/>
      <c r="XV38" s="96"/>
      <c r="XW38" s="96"/>
      <c r="XX38" s="96"/>
      <c r="XY38" s="96"/>
      <c r="XZ38" s="96"/>
      <c r="YA38" s="96"/>
      <c r="YB38" s="96"/>
      <c r="YC38" s="96"/>
      <c r="YD38" s="96"/>
      <c r="YE38" s="96"/>
      <c r="YF38" s="96"/>
      <c r="YG38" s="96"/>
      <c r="YH38" s="96"/>
      <c r="YI38" s="96"/>
      <c r="YJ38" s="96"/>
      <c r="YK38" s="96"/>
      <c r="YL38" s="96"/>
      <c r="YM38" s="96"/>
      <c r="YN38" s="96"/>
      <c r="YO38" s="96"/>
      <c r="YP38" s="96"/>
      <c r="YQ38" s="96"/>
      <c r="YR38" s="96"/>
      <c r="YS38" s="96"/>
      <c r="YT38" s="96"/>
    </row>
    <row r="39" spans="1:670" s="106" customFormat="1" x14ac:dyDescent="0.2">
      <c r="A39" s="108"/>
      <c r="B39" s="250" t="s">
        <v>352</v>
      </c>
      <c r="C39" s="251" t="s">
        <v>530</v>
      </c>
      <c r="D39" s="251" t="s">
        <v>531</v>
      </c>
      <c r="E39" s="252"/>
      <c r="F39" s="251"/>
      <c r="G39" s="251" t="s">
        <v>532</v>
      </c>
      <c r="H39" s="254" t="s">
        <v>532</v>
      </c>
      <c r="I39" s="250"/>
      <c r="J39" s="250">
        <v>2013</v>
      </c>
      <c r="K39" s="255"/>
      <c r="L39" s="255"/>
      <c r="M39" s="256">
        <v>37438</v>
      </c>
      <c r="N39" s="256">
        <v>37483</v>
      </c>
      <c r="O39" s="255">
        <v>0</v>
      </c>
      <c r="P39" s="257"/>
      <c r="Q39" s="255">
        <v>0</v>
      </c>
      <c r="R39" s="257"/>
      <c r="S39" s="255">
        <v>0</v>
      </c>
      <c r="T39" s="257"/>
      <c r="U39" s="255">
        <v>0</v>
      </c>
      <c r="V39" s="257"/>
      <c r="W39" s="256">
        <v>37438</v>
      </c>
      <c r="X39" s="256">
        <v>37483</v>
      </c>
      <c r="Y39" s="261"/>
      <c r="Z39" s="255">
        <v>0</v>
      </c>
      <c r="AA39" s="257"/>
      <c r="AB39" s="256">
        <v>37438</v>
      </c>
      <c r="AC39" s="256">
        <v>37483</v>
      </c>
      <c r="AD39" s="255">
        <v>0</v>
      </c>
      <c r="AE39" s="255"/>
      <c r="AF39" s="259" t="s">
        <v>535</v>
      </c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6"/>
      <c r="BV39" s="96"/>
      <c r="BW39" s="96"/>
      <c r="BX39" s="96"/>
      <c r="BY39" s="96"/>
      <c r="BZ39" s="96"/>
      <c r="CA39" s="96"/>
      <c r="CB39" s="96"/>
      <c r="CC39" s="96"/>
      <c r="CD39" s="96"/>
      <c r="CE39" s="96"/>
      <c r="CF39" s="96"/>
      <c r="CG39" s="96"/>
      <c r="CH39" s="96"/>
      <c r="CI39" s="96"/>
      <c r="CJ39" s="96"/>
      <c r="CK39" s="96"/>
      <c r="CL39" s="96"/>
      <c r="CM39" s="96"/>
      <c r="CN39" s="96"/>
      <c r="CO39" s="96"/>
      <c r="CP39" s="96"/>
      <c r="CQ39" s="96"/>
      <c r="CR39" s="96"/>
      <c r="CS39" s="96"/>
      <c r="CT39" s="96"/>
      <c r="CU39" s="96"/>
      <c r="CV39" s="96"/>
      <c r="CW39" s="96"/>
      <c r="CX39" s="96"/>
      <c r="CY39" s="96"/>
      <c r="CZ39" s="96"/>
      <c r="DA39" s="96"/>
      <c r="DB39" s="96"/>
      <c r="DC39" s="96"/>
      <c r="DD39" s="96"/>
      <c r="DE39" s="96"/>
      <c r="DF39" s="96"/>
      <c r="DG39" s="96"/>
      <c r="DH39" s="96"/>
      <c r="DI39" s="96"/>
      <c r="DJ39" s="96"/>
      <c r="DK39" s="96"/>
      <c r="DL39" s="96"/>
      <c r="DM39" s="96"/>
      <c r="DN39" s="96"/>
      <c r="DO39" s="96"/>
      <c r="DP39" s="96"/>
      <c r="DQ39" s="96"/>
      <c r="DR39" s="96"/>
      <c r="DS39" s="96"/>
      <c r="DT39" s="96"/>
      <c r="DU39" s="96"/>
      <c r="DV39" s="96"/>
      <c r="DW39" s="96"/>
      <c r="DX39" s="96"/>
      <c r="DY39" s="96"/>
      <c r="DZ39" s="96"/>
      <c r="EA39" s="96"/>
      <c r="EB39" s="96"/>
      <c r="EC39" s="96"/>
      <c r="ED39" s="96"/>
      <c r="EE39" s="96"/>
      <c r="EF39" s="96"/>
      <c r="EG39" s="96"/>
      <c r="EH39" s="96"/>
      <c r="EI39" s="96"/>
      <c r="EJ39" s="96"/>
      <c r="EK39" s="96"/>
      <c r="EL39" s="96"/>
      <c r="EM39" s="96"/>
      <c r="EN39" s="96"/>
      <c r="EO39" s="96"/>
      <c r="EP39" s="96"/>
      <c r="EQ39" s="96"/>
      <c r="ER39" s="96"/>
      <c r="ES39" s="96"/>
      <c r="ET39" s="96"/>
      <c r="EU39" s="96"/>
      <c r="EV39" s="96"/>
      <c r="EW39" s="96"/>
      <c r="EX39" s="96"/>
      <c r="EY39" s="96"/>
      <c r="EZ39" s="96"/>
      <c r="FA39" s="96"/>
      <c r="FB39" s="96"/>
      <c r="FC39" s="96"/>
      <c r="FD39" s="96"/>
      <c r="FE39" s="96"/>
      <c r="FF39" s="96"/>
      <c r="FG39" s="96"/>
      <c r="FH39" s="96"/>
      <c r="FI39" s="96"/>
      <c r="FJ39" s="96"/>
      <c r="FK39" s="96"/>
      <c r="FL39" s="96"/>
      <c r="FM39" s="96"/>
      <c r="FN39" s="96"/>
      <c r="FO39" s="96"/>
      <c r="FP39" s="96"/>
      <c r="FQ39" s="96"/>
      <c r="FR39" s="96"/>
      <c r="FS39" s="96"/>
      <c r="FT39" s="96"/>
      <c r="FU39" s="96"/>
      <c r="FV39" s="96"/>
      <c r="FW39" s="96"/>
      <c r="FX39" s="96"/>
      <c r="FY39" s="96"/>
      <c r="FZ39" s="96"/>
      <c r="GA39" s="96"/>
      <c r="GB39" s="96"/>
      <c r="GC39" s="96"/>
      <c r="GD39" s="96"/>
      <c r="GE39" s="96"/>
      <c r="GF39" s="96"/>
      <c r="GG39" s="96"/>
      <c r="GH39" s="96"/>
      <c r="GI39" s="96"/>
      <c r="GJ39" s="96"/>
      <c r="GK39" s="96"/>
      <c r="GL39" s="96"/>
      <c r="GM39" s="96"/>
      <c r="GN39" s="96"/>
      <c r="GO39" s="96"/>
      <c r="GP39" s="96"/>
      <c r="GQ39" s="96"/>
      <c r="GR39" s="96"/>
      <c r="GS39" s="96"/>
      <c r="GT39" s="96"/>
      <c r="GU39" s="96"/>
      <c r="GV39" s="96"/>
      <c r="GW39" s="96"/>
      <c r="GX39" s="96"/>
      <c r="GY39" s="96"/>
      <c r="GZ39" s="96"/>
      <c r="HA39" s="96"/>
      <c r="HB39" s="96"/>
      <c r="HC39" s="96"/>
      <c r="HD39" s="96"/>
      <c r="HE39" s="96"/>
      <c r="HF39" s="96"/>
      <c r="HG39" s="96"/>
      <c r="HH39" s="96"/>
      <c r="HI39" s="96"/>
      <c r="HJ39" s="96"/>
      <c r="HK39" s="96"/>
      <c r="HL39" s="96"/>
      <c r="HM39" s="96"/>
      <c r="HN39" s="96"/>
      <c r="HO39" s="96"/>
      <c r="HP39" s="96"/>
      <c r="HQ39" s="96"/>
      <c r="HR39" s="96"/>
      <c r="HS39" s="96"/>
      <c r="HT39" s="96"/>
      <c r="HU39" s="96"/>
      <c r="HV39" s="96"/>
      <c r="HW39" s="96"/>
      <c r="HX39" s="96"/>
      <c r="HY39" s="96"/>
      <c r="HZ39" s="96"/>
      <c r="IA39" s="96"/>
      <c r="IB39" s="96"/>
      <c r="IC39" s="96"/>
      <c r="ID39" s="96"/>
      <c r="IE39" s="96"/>
      <c r="IF39" s="96"/>
      <c r="IG39" s="96"/>
      <c r="IH39" s="96"/>
      <c r="II39" s="96"/>
      <c r="IJ39" s="96"/>
      <c r="IK39" s="96"/>
      <c r="IL39" s="96"/>
      <c r="IM39" s="96"/>
      <c r="IN39" s="96"/>
      <c r="IO39" s="96"/>
      <c r="IP39" s="96"/>
      <c r="IQ39" s="96"/>
      <c r="IR39" s="96"/>
      <c r="IS39" s="96"/>
      <c r="IT39" s="96"/>
      <c r="IU39" s="96"/>
      <c r="IV39" s="96"/>
      <c r="IW39" s="96"/>
      <c r="IX39" s="96"/>
      <c r="IY39" s="96"/>
      <c r="IZ39" s="96"/>
      <c r="JA39" s="96"/>
      <c r="JB39" s="96"/>
      <c r="JC39" s="96"/>
      <c r="JD39" s="96"/>
      <c r="JE39" s="96"/>
      <c r="JF39" s="96"/>
      <c r="JG39" s="96"/>
      <c r="JH39" s="96"/>
      <c r="JI39" s="96"/>
      <c r="JJ39" s="96"/>
      <c r="JK39" s="96"/>
      <c r="JL39" s="96"/>
      <c r="JM39" s="96"/>
      <c r="JN39" s="96"/>
      <c r="JO39" s="96"/>
      <c r="JP39" s="96"/>
      <c r="JQ39" s="96"/>
      <c r="JR39" s="96"/>
      <c r="JS39" s="96"/>
      <c r="JT39" s="96"/>
      <c r="JU39" s="96"/>
      <c r="JV39" s="96"/>
      <c r="JW39" s="96"/>
      <c r="JX39" s="96"/>
      <c r="JY39" s="96"/>
      <c r="JZ39" s="96"/>
      <c r="KA39" s="96"/>
      <c r="KB39" s="96"/>
      <c r="KC39" s="96"/>
      <c r="KD39" s="96"/>
      <c r="KE39" s="96"/>
      <c r="KF39" s="96"/>
      <c r="KG39" s="96"/>
      <c r="KH39" s="96"/>
      <c r="KI39" s="96"/>
      <c r="KJ39" s="96"/>
      <c r="KK39" s="96"/>
      <c r="KL39" s="96"/>
      <c r="KM39" s="96"/>
      <c r="KN39" s="96"/>
      <c r="KO39" s="96"/>
      <c r="KP39" s="96"/>
      <c r="KQ39" s="96"/>
      <c r="KR39" s="96"/>
      <c r="KS39" s="96"/>
      <c r="KT39" s="96"/>
      <c r="KU39" s="96"/>
      <c r="KV39" s="96"/>
      <c r="KW39" s="96"/>
      <c r="KX39" s="96"/>
      <c r="KY39" s="96"/>
      <c r="KZ39" s="96"/>
      <c r="LA39" s="96"/>
      <c r="LB39" s="96"/>
      <c r="LC39" s="96"/>
      <c r="LD39" s="96"/>
      <c r="LE39" s="96"/>
      <c r="LF39" s="96"/>
      <c r="LG39" s="96"/>
      <c r="LH39" s="96"/>
      <c r="LI39" s="96"/>
      <c r="LJ39" s="96"/>
      <c r="LK39" s="96"/>
      <c r="LL39" s="96"/>
      <c r="LM39" s="96"/>
      <c r="LN39" s="96"/>
      <c r="LO39" s="96"/>
      <c r="LP39" s="96"/>
      <c r="LQ39" s="96"/>
      <c r="LR39" s="96"/>
      <c r="LS39" s="96"/>
      <c r="LT39" s="96"/>
      <c r="LU39" s="96"/>
      <c r="LV39" s="96"/>
      <c r="LW39" s="96"/>
      <c r="LX39" s="96"/>
      <c r="LY39" s="96"/>
      <c r="LZ39" s="96"/>
      <c r="MA39" s="96"/>
      <c r="MB39" s="96"/>
      <c r="MC39" s="96"/>
      <c r="MD39" s="96"/>
      <c r="ME39" s="96"/>
      <c r="MF39" s="96"/>
      <c r="MG39" s="96"/>
      <c r="MH39" s="96"/>
      <c r="MI39" s="96"/>
      <c r="MJ39" s="96"/>
      <c r="MK39" s="96"/>
      <c r="ML39" s="96"/>
      <c r="MM39" s="96"/>
      <c r="MN39" s="96"/>
      <c r="MO39" s="96"/>
      <c r="MP39" s="96"/>
      <c r="MQ39" s="96"/>
      <c r="MR39" s="96"/>
      <c r="MS39" s="96"/>
      <c r="MT39" s="96"/>
      <c r="MU39" s="96"/>
      <c r="MV39" s="96"/>
      <c r="MW39" s="96"/>
      <c r="MX39" s="96"/>
      <c r="MY39" s="96"/>
      <c r="MZ39" s="96"/>
      <c r="NA39" s="96"/>
      <c r="NB39" s="96"/>
      <c r="NC39" s="96"/>
      <c r="ND39" s="96"/>
      <c r="NE39" s="96"/>
      <c r="NF39" s="96"/>
      <c r="NG39" s="96"/>
      <c r="NH39" s="96"/>
      <c r="NI39" s="96"/>
      <c r="NJ39" s="96"/>
      <c r="NK39" s="96"/>
      <c r="NL39" s="96"/>
      <c r="NM39" s="96"/>
      <c r="NN39" s="96"/>
      <c r="NO39" s="96"/>
      <c r="NP39" s="96"/>
      <c r="NQ39" s="96"/>
      <c r="NR39" s="96"/>
      <c r="NS39" s="96"/>
      <c r="NT39" s="96"/>
      <c r="NU39" s="96"/>
      <c r="NV39" s="96"/>
      <c r="NW39" s="96"/>
      <c r="NX39" s="96"/>
      <c r="NY39" s="96"/>
      <c r="NZ39" s="96"/>
      <c r="OA39" s="96"/>
      <c r="OB39" s="96"/>
      <c r="OC39" s="96"/>
      <c r="OD39" s="96"/>
      <c r="OE39" s="96"/>
      <c r="OF39" s="96"/>
      <c r="OG39" s="96"/>
      <c r="OH39" s="96"/>
      <c r="OI39" s="96"/>
      <c r="OJ39" s="96"/>
      <c r="OK39" s="96"/>
      <c r="OL39" s="96"/>
      <c r="OM39" s="96"/>
      <c r="ON39" s="96"/>
      <c r="OO39" s="96"/>
      <c r="OP39" s="96"/>
      <c r="OQ39" s="96"/>
      <c r="OR39" s="96"/>
      <c r="OS39" s="96"/>
      <c r="OT39" s="96"/>
      <c r="OU39" s="96"/>
      <c r="OV39" s="96"/>
      <c r="OW39" s="96"/>
      <c r="OX39" s="96"/>
      <c r="OY39" s="96"/>
      <c r="OZ39" s="96"/>
      <c r="PA39" s="96"/>
      <c r="PB39" s="96"/>
      <c r="PC39" s="96"/>
      <c r="PD39" s="96"/>
      <c r="PE39" s="96"/>
      <c r="PF39" s="96"/>
      <c r="PG39" s="96"/>
      <c r="PH39" s="96"/>
      <c r="PI39" s="96"/>
      <c r="PJ39" s="96"/>
      <c r="PK39" s="96"/>
      <c r="PL39" s="96"/>
      <c r="PM39" s="96"/>
      <c r="PN39" s="96"/>
      <c r="PO39" s="96"/>
      <c r="PP39" s="96"/>
      <c r="PQ39" s="96"/>
      <c r="PR39" s="96"/>
      <c r="PS39" s="96"/>
      <c r="PT39" s="96"/>
      <c r="PU39" s="96"/>
      <c r="PV39" s="96"/>
      <c r="PW39" s="96"/>
      <c r="PX39" s="96"/>
      <c r="PY39" s="96"/>
      <c r="PZ39" s="96"/>
      <c r="QA39" s="96"/>
      <c r="QB39" s="96"/>
      <c r="QC39" s="96"/>
      <c r="QD39" s="96"/>
      <c r="QE39" s="96"/>
      <c r="QF39" s="96"/>
      <c r="QG39" s="96"/>
      <c r="QH39" s="96"/>
      <c r="QI39" s="96"/>
      <c r="QJ39" s="96"/>
      <c r="QK39" s="96"/>
      <c r="QL39" s="96"/>
      <c r="QM39" s="96"/>
      <c r="QN39" s="96"/>
      <c r="QO39" s="96"/>
      <c r="QP39" s="96"/>
      <c r="QQ39" s="96"/>
      <c r="QR39" s="96"/>
      <c r="QS39" s="96"/>
      <c r="QT39" s="96"/>
      <c r="QU39" s="96"/>
      <c r="QV39" s="96"/>
      <c r="QW39" s="96"/>
      <c r="QX39" s="96"/>
      <c r="QY39" s="96"/>
      <c r="QZ39" s="96"/>
      <c r="RA39" s="96"/>
      <c r="RB39" s="96"/>
      <c r="RC39" s="96"/>
      <c r="RD39" s="96"/>
      <c r="RE39" s="96"/>
      <c r="RF39" s="96"/>
      <c r="RG39" s="96"/>
      <c r="RH39" s="96"/>
      <c r="RI39" s="96"/>
      <c r="RJ39" s="96"/>
      <c r="RK39" s="96"/>
      <c r="RL39" s="96"/>
      <c r="RM39" s="96"/>
      <c r="RN39" s="96"/>
      <c r="RO39" s="96"/>
      <c r="RP39" s="96"/>
      <c r="RQ39" s="96"/>
      <c r="RR39" s="96"/>
      <c r="RS39" s="96"/>
      <c r="RT39" s="96"/>
      <c r="RU39" s="96"/>
      <c r="RV39" s="96"/>
      <c r="RW39" s="96"/>
      <c r="RX39" s="96"/>
      <c r="RY39" s="96"/>
      <c r="RZ39" s="96"/>
      <c r="SA39" s="96"/>
      <c r="SB39" s="96"/>
      <c r="SC39" s="96"/>
      <c r="SD39" s="96"/>
      <c r="SE39" s="96"/>
      <c r="SF39" s="96"/>
      <c r="SG39" s="96"/>
      <c r="SH39" s="96"/>
      <c r="SI39" s="96"/>
      <c r="SJ39" s="96"/>
      <c r="SK39" s="96"/>
      <c r="SL39" s="96"/>
      <c r="SM39" s="96"/>
      <c r="SN39" s="96"/>
      <c r="SO39" s="96"/>
      <c r="SP39" s="96"/>
      <c r="SQ39" s="96"/>
      <c r="SR39" s="96"/>
      <c r="SS39" s="96"/>
      <c r="ST39" s="96"/>
      <c r="SU39" s="96"/>
      <c r="SV39" s="96"/>
      <c r="SW39" s="96"/>
      <c r="SX39" s="96"/>
      <c r="SY39" s="96"/>
      <c r="SZ39" s="96"/>
      <c r="TA39" s="96"/>
      <c r="TB39" s="96"/>
      <c r="TC39" s="96"/>
      <c r="TD39" s="96"/>
      <c r="TE39" s="96"/>
      <c r="TF39" s="96"/>
      <c r="TG39" s="96"/>
      <c r="TH39" s="96"/>
      <c r="TI39" s="96"/>
      <c r="TJ39" s="96"/>
      <c r="TK39" s="96"/>
      <c r="TL39" s="96"/>
      <c r="TM39" s="96"/>
      <c r="TN39" s="96"/>
      <c r="TO39" s="96"/>
      <c r="TP39" s="96"/>
      <c r="TQ39" s="96"/>
      <c r="TR39" s="96"/>
      <c r="TS39" s="96"/>
      <c r="TT39" s="96"/>
      <c r="TU39" s="96"/>
      <c r="TV39" s="96"/>
      <c r="TW39" s="96"/>
      <c r="TX39" s="96"/>
      <c r="TY39" s="96"/>
      <c r="TZ39" s="96"/>
      <c r="UA39" s="96"/>
      <c r="UB39" s="96"/>
      <c r="UC39" s="96"/>
      <c r="UD39" s="96"/>
      <c r="UE39" s="96"/>
      <c r="UF39" s="96"/>
      <c r="UG39" s="96"/>
      <c r="UH39" s="96"/>
      <c r="UI39" s="96"/>
      <c r="UJ39" s="96"/>
      <c r="UK39" s="96"/>
      <c r="UL39" s="96"/>
      <c r="UM39" s="96"/>
      <c r="UN39" s="96"/>
      <c r="UO39" s="96"/>
      <c r="UP39" s="96"/>
      <c r="UQ39" s="96"/>
      <c r="UR39" s="96"/>
      <c r="US39" s="96"/>
      <c r="UT39" s="96"/>
      <c r="UU39" s="96"/>
      <c r="UV39" s="96"/>
      <c r="UW39" s="96"/>
      <c r="UX39" s="96"/>
      <c r="UY39" s="96"/>
      <c r="UZ39" s="96"/>
      <c r="VA39" s="96"/>
      <c r="VB39" s="96"/>
      <c r="VC39" s="96"/>
      <c r="VD39" s="96"/>
      <c r="VE39" s="96"/>
      <c r="VF39" s="96"/>
      <c r="VG39" s="96"/>
      <c r="VH39" s="96"/>
      <c r="VI39" s="96"/>
      <c r="VJ39" s="96"/>
      <c r="VK39" s="96"/>
      <c r="VL39" s="96"/>
      <c r="VM39" s="96"/>
      <c r="VN39" s="96"/>
      <c r="VO39" s="96"/>
      <c r="VP39" s="96"/>
      <c r="VQ39" s="96"/>
      <c r="VR39" s="96"/>
      <c r="VS39" s="96"/>
      <c r="VT39" s="96"/>
      <c r="VU39" s="96"/>
      <c r="VV39" s="96"/>
      <c r="VW39" s="96"/>
      <c r="VX39" s="96"/>
      <c r="VY39" s="96"/>
      <c r="VZ39" s="96"/>
      <c r="WA39" s="96"/>
      <c r="WB39" s="96"/>
      <c r="WC39" s="96"/>
      <c r="WD39" s="96"/>
      <c r="WE39" s="96"/>
      <c r="WF39" s="96"/>
      <c r="WG39" s="96"/>
      <c r="WH39" s="96"/>
      <c r="WI39" s="96"/>
      <c r="WJ39" s="96"/>
      <c r="WK39" s="96"/>
      <c r="WL39" s="96"/>
      <c r="WM39" s="96"/>
      <c r="WN39" s="96"/>
      <c r="WO39" s="96"/>
      <c r="WP39" s="96"/>
      <c r="WQ39" s="96"/>
      <c r="WR39" s="96"/>
      <c r="WS39" s="96"/>
      <c r="WT39" s="96"/>
      <c r="WU39" s="96"/>
      <c r="WV39" s="96"/>
      <c r="WW39" s="96"/>
      <c r="WX39" s="96"/>
      <c r="WY39" s="96"/>
      <c r="WZ39" s="96"/>
      <c r="XA39" s="96"/>
      <c r="XB39" s="96"/>
      <c r="XC39" s="96"/>
      <c r="XD39" s="96"/>
      <c r="XE39" s="96"/>
      <c r="XF39" s="96"/>
      <c r="XG39" s="96"/>
      <c r="XH39" s="96"/>
      <c r="XI39" s="96"/>
      <c r="XJ39" s="96"/>
      <c r="XK39" s="96"/>
      <c r="XL39" s="96"/>
      <c r="XM39" s="96"/>
      <c r="XN39" s="96"/>
      <c r="XO39" s="96"/>
      <c r="XP39" s="96"/>
      <c r="XQ39" s="96"/>
      <c r="XR39" s="96"/>
      <c r="XS39" s="96"/>
      <c r="XT39" s="96"/>
      <c r="XU39" s="96"/>
      <c r="XV39" s="96"/>
      <c r="XW39" s="96"/>
      <c r="XX39" s="96"/>
      <c r="XY39" s="96"/>
      <c r="XZ39" s="96"/>
      <c r="YA39" s="96"/>
      <c r="YB39" s="96"/>
      <c r="YC39" s="96"/>
      <c r="YD39" s="96"/>
      <c r="YE39" s="96"/>
      <c r="YF39" s="96"/>
      <c r="YG39" s="96"/>
      <c r="YH39" s="96"/>
      <c r="YI39" s="96"/>
      <c r="YJ39" s="96"/>
      <c r="YK39" s="96"/>
      <c r="YL39" s="96"/>
      <c r="YM39" s="96"/>
      <c r="YN39" s="96"/>
      <c r="YO39" s="96"/>
      <c r="YP39" s="96"/>
      <c r="YQ39" s="96"/>
      <c r="YR39" s="96"/>
      <c r="YS39" s="96"/>
      <c r="YT39" s="96"/>
    </row>
    <row r="40" spans="1:670" s="113" customFormat="1" x14ac:dyDescent="0.2">
      <c r="B40" s="240" t="s">
        <v>354</v>
      </c>
      <c r="C40" s="241" t="s">
        <v>222</v>
      </c>
      <c r="D40" s="241" t="s">
        <v>223</v>
      </c>
      <c r="E40" s="242"/>
      <c r="F40" s="241"/>
      <c r="G40" s="241" t="s">
        <v>127</v>
      </c>
      <c r="H40" s="243" t="s">
        <v>252</v>
      </c>
      <c r="I40" s="240">
        <v>19</v>
      </c>
      <c r="J40" s="244">
        <v>2013</v>
      </c>
      <c r="K40" s="245" t="s">
        <v>104</v>
      </c>
      <c r="L40" s="245" t="s">
        <v>109</v>
      </c>
      <c r="M40" s="246">
        <v>37452</v>
      </c>
      <c r="N40" s="246">
        <v>37864</v>
      </c>
      <c r="O40" s="245">
        <v>1</v>
      </c>
      <c r="P40" s="247"/>
      <c r="Q40" s="245">
        <v>0</v>
      </c>
      <c r="R40" s="247"/>
      <c r="S40" s="245">
        <v>1</v>
      </c>
      <c r="T40" s="247"/>
      <c r="U40" s="245">
        <v>1</v>
      </c>
      <c r="V40" s="247"/>
      <c r="W40" s="246">
        <v>37452</v>
      </c>
      <c r="X40" s="246">
        <v>37864</v>
      </c>
      <c r="Y40" s="247"/>
      <c r="Z40" s="245">
        <v>1</v>
      </c>
      <c r="AA40" s="247"/>
      <c r="AB40" s="246">
        <v>37452</v>
      </c>
      <c r="AC40" s="246">
        <v>37864</v>
      </c>
      <c r="AD40" s="245">
        <v>1</v>
      </c>
      <c r="AE40" s="247"/>
      <c r="AF40" s="249"/>
    </row>
    <row r="41" spans="1:670" s="113" customFormat="1" x14ac:dyDescent="0.2">
      <c r="B41" s="240" t="s">
        <v>354</v>
      </c>
      <c r="C41" s="241" t="s">
        <v>226</v>
      </c>
      <c r="D41" s="241" t="s">
        <v>227</v>
      </c>
      <c r="E41" s="242"/>
      <c r="F41" s="241"/>
      <c r="G41" s="241" t="s">
        <v>129</v>
      </c>
      <c r="H41" s="243" t="s">
        <v>153</v>
      </c>
      <c r="I41" s="240">
        <v>19</v>
      </c>
      <c r="J41" s="244">
        <v>2013</v>
      </c>
      <c r="K41" s="245" t="s">
        <v>104</v>
      </c>
      <c r="L41" s="245" t="s">
        <v>99</v>
      </c>
      <c r="M41" s="246">
        <v>37452</v>
      </c>
      <c r="N41" s="246">
        <v>37864</v>
      </c>
      <c r="O41" s="245">
        <v>1</v>
      </c>
      <c r="P41" s="247"/>
      <c r="Q41" s="245">
        <v>0</v>
      </c>
      <c r="R41" s="247"/>
      <c r="S41" s="245">
        <v>1</v>
      </c>
      <c r="T41" s="247"/>
      <c r="U41" s="245">
        <v>1</v>
      </c>
      <c r="V41" s="247"/>
      <c r="W41" s="246"/>
      <c r="X41" s="246"/>
      <c r="Y41" s="247"/>
      <c r="Z41" s="245">
        <v>0</v>
      </c>
      <c r="AA41" s="247"/>
      <c r="AB41" s="246">
        <v>37452</v>
      </c>
      <c r="AC41" s="246">
        <v>37864</v>
      </c>
      <c r="AD41" s="245">
        <v>1</v>
      </c>
      <c r="AE41" s="247"/>
      <c r="AF41" s="249" t="s">
        <v>465</v>
      </c>
    </row>
    <row r="42" spans="1:670" s="106" customFormat="1" x14ac:dyDescent="0.2">
      <c r="A42" s="108"/>
      <c r="B42" s="250" t="s">
        <v>359</v>
      </c>
      <c r="C42" s="251" t="s">
        <v>180</v>
      </c>
      <c r="D42" s="251" t="s">
        <v>76</v>
      </c>
      <c r="E42" s="252"/>
      <c r="F42" s="251"/>
      <c r="G42" s="251" t="s">
        <v>129</v>
      </c>
      <c r="H42" s="254" t="s">
        <v>73</v>
      </c>
      <c r="I42" s="250">
        <v>10</v>
      </c>
      <c r="J42" s="250">
        <v>2013</v>
      </c>
      <c r="K42" s="255" t="s">
        <v>104</v>
      </c>
      <c r="L42" s="255" t="s">
        <v>99</v>
      </c>
      <c r="M42" s="256">
        <v>40391</v>
      </c>
      <c r="N42" s="256">
        <v>40436</v>
      </c>
      <c r="O42" s="255">
        <v>1</v>
      </c>
      <c r="P42" s="257"/>
      <c r="Q42" s="255">
        <v>0</v>
      </c>
      <c r="R42" s="257"/>
      <c r="S42" s="255">
        <v>1</v>
      </c>
      <c r="T42" s="257"/>
      <c r="U42" s="255">
        <v>1</v>
      </c>
      <c r="V42" s="257"/>
      <c r="W42" s="256">
        <v>40391</v>
      </c>
      <c r="X42" s="256">
        <v>40436</v>
      </c>
      <c r="Y42" s="261"/>
      <c r="Z42" s="255">
        <v>1</v>
      </c>
      <c r="AA42" s="257"/>
      <c r="AB42" s="256">
        <v>40391</v>
      </c>
      <c r="AC42" s="256">
        <v>40436</v>
      </c>
      <c r="AD42" s="255">
        <v>1</v>
      </c>
      <c r="AE42" s="255"/>
      <c r="AF42" s="259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  <c r="CC42" s="96"/>
      <c r="CD42" s="96"/>
      <c r="CE42" s="96"/>
      <c r="CF42" s="96"/>
      <c r="CG42" s="96"/>
      <c r="CH42" s="96"/>
      <c r="CI42" s="96"/>
      <c r="CJ42" s="96"/>
      <c r="CK42" s="96"/>
      <c r="CL42" s="96"/>
      <c r="CM42" s="96"/>
      <c r="CN42" s="96"/>
      <c r="CO42" s="96"/>
      <c r="CP42" s="96"/>
      <c r="CQ42" s="96"/>
      <c r="CR42" s="96"/>
      <c r="CS42" s="96"/>
      <c r="CT42" s="96"/>
      <c r="CU42" s="96"/>
      <c r="CV42" s="96"/>
      <c r="CW42" s="96"/>
      <c r="CX42" s="96"/>
      <c r="CY42" s="96"/>
      <c r="CZ42" s="96"/>
      <c r="DA42" s="96"/>
      <c r="DB42" s="96"/>
      <c r="DC42" s="96"/>
      <c r="DD42" s="96"/>
      <c r="DE42" s="96"/>
      <c r="DF42" s="96"/>
      <c r="DG42" s="96"/>
      <c r="DH42" s="96"/>
      <c r="DI42" s="96"/>
      <c r="DJ42" s="96"/>
      <c r="DK42" s="96"/>
      <c r="DL42" s="96"/>
      <c r="DM42" s="96"/>
      <c r="DN42" s="96"/>
      <c r="DO42" s="96"/>
      <c r="DP42" s="96"/>
      <c r="DQ42" s="96"/>
      <c r="DR42" s="96"/>
      <c r="DS42" s="96"/>
      <c r="DT42" s="96"/>
      <c r="DU42" s="96"/>
      <c r="DV42" s="96"/>
      <c r="DW42" s="96"/>
      <c r="DX42" s="96"/>
      <c r="DY42" s="96"/>
      <c r="DZ42" s="96"/>
      <c r="EA42" s="96"/>
      <c r="EB42" s="96"/>
      <c r="EC42" s="96"/>
      <c r="ED42" s="96"/>
      <c r="EE42" s="96"/>
      <c r="EF42" s="96"/>
      <c r="EG42" s="96"/>
      <c r="EH42" s="96"/>
      <c r="EI42" s="96"/>
      <c r="EJ42" s="96"/>
      <c r="EK42" s="96"/>
      <c r="EL42" s="96"/>
      <c r="EM42" s="96"/>
      <c r="EN42" s="96"/>
      <c r="EO42" s="96"/>
      <c r="EP42" s="96"/>
      <c r="EQ42" s="96"/>
      <c r="ER42" s="96"/>
      <c r="ES42" s="96"/>
      <c r="ET42" s="96"/>
      <c r="EU42" s="96"/>
      <c r="EV42" s="96"/>
      <c r="EW42" s="96"/>
      <c r="EX42" s="96"/>
      <c r="EY42" s="96"/>
      <c r="EZ42" s="96"/>
      <c r="FA42" s="96"/>
      <c r="FB42" s="96"/>
      <c r="FC42" s="96"/>
      <c r="FD42" s="96"/>
      <c r="FE42" s="96"/>
      <c r="FF42" s="96"/>
      <c r="FG42" s="96"/>
      <c r="FH42" s="96"/>
      <c r="FI42" s="96"/>
      <c r="FJ42" s="96"/>
      <c r="FK42" s="96"/>
      <c r="FL42" s="96"/>
      <c r="FM42" s="96"/>
      <c r="FN42" s="96"/>
      <c r="FO42" s="96"/>
      <c r="FP42" s="96"/>
      <c r="FQ42" s="96"/>
      <c r="FR42" s="96"/>
      <c r="FS42" s="96"/>
      <c r="FT42" s="96"/>
      <c r="FU42" s="96"/>
      <c r="FV42" s="96"/>
      <c r="FW42" s="96"/>
      <c r="FX42" s="96"/>
      <c r="FY42" s="96"/>
      <c r="FZ42" s="96"/>
      <c r="GA42" s="96"/>
      <c r="GB42" s="96"/>
      <c r="GC42" s="96"/>
      <c r="GD42" s="96"/>
      <c r="GE42" s="96"/>
      <c r="GF42" s="96"/>
      <c r="GG42" s="96"/>
      <c r="GH42" s="96"/>
      <c r="GI42" s="96"/>
      <c r="GJ42" s="96"/>
      <c r="GK42" s="96"/>
      <c r="GL42" s="96"/>
      <c r="GM42" s="96"/>
      <c r="GN42" s="96"/>
      <c r="GO42" s="96"/>
      <c r="GP42" s="96"/>
      <c r="GQ42" s="96"/>
      <c r="GR42" s="96"/>
      <c r="GS42" s="96"/>
      <c r="GT42" s="96"/>
      <c r="GU42" s="96"/>
      <c r="GV42" s="96"/>
      <c r="GW42" s="96"/>
      <c r="GX42" s="96"/>
      <c r="GY42" s="96"/>
      <c r="GZ42" s="96"/>
      <c r="HA42" s="96"/>
      <c r="HB42" s="96"/>
      <c r="HC42" s="96"/>
      <c r="HD42" s="96"/>
      <c r="HE42" s="96"/>
      <c r="HF42" s="96"/>
      <c r="HG42" s="96"/>
      <c r="HH42" s="96"/>
      <c r="HI42" s="96"/>
      <c r="HJ42" s="96"/>
      <c r="HK42" s="96"/>
      <c r="HL42" s="96"/>
      <c r="HM42" s="96"/>
      <c r="HN42" s="96"/>
      <c r="HO42" s="96"/>
      <c r="HP42" s="96"/>
      <c r="HQ42" s="96"/>
      <c r="HR42" s="96"/>
      <c r="HS42" s="96"/>
      <c r="HT42" s="96"/>
      <c r="HU42" s="96"/>
      <c r="HV42" s="96"/>
      <c r="HW42" s="96"/>
      <c r="HX42" s="96"/>
      <c r="HY42" s="96"/>
      <c r="HZ42" s="96"/>
      <c r="IA42" s="96"/>
      <c r="IB42" s="96"/>
      <c r="IC42" s="96"/>
      <c r="ID42" s="96"/>
      <c r="IE42" s="96"/>
      <c r="IF42" s="96"/>
      <c r="IG42" s="96"/>
      <c r="IH42" s="96"/>
      <c r="II42" s="96"/>
      <c r="IJ42" s="96"/>
      <c r="IK42" s="96"/>
      <c r="IL42" s="96"/>
      <c r="IM42" s="96"/>
      <c r="IN42" s="96"/>
      <c r="IO42" s="96"/>
      <c r="IP42" s="96"/>
      <c r="IQ42" s="96"/>
      <c r="IR42" s="96"/>
      <c r="IS42" s="96"/>
      <c r="IT42" s="96"/>
      <c r="IU42" s="96"/>
      <c r="IV42" s="96"/>
      <c r="IW42" s="96"/>
      <c r="IX42" s="96"/>
      <c r="IY42" s="96"/>
      <c r="IZ42" s="96"/>
      <c r="JA42" s="96"/>
      <c r="JB42" s="96"/>
      <c r="JC42" s="96"/>
      <c r="JD42" s="96"/>
      <c r="JE42" s="96"/>
      <c r="JF42" s="96"/>
      <c r="JG42" s="96"/>
      <c r="JH42" s="96"/>
      <c r="JI42" s="96"/>
      <c r="JJ42" s="96"/>
      <c r="JK42" s="96"/>
      <c r="JL42" s="96"/>
      <c r="JM42" s="96"/>
      <c r="JN42" s="96"/>
      <c r="JO42" s="96"/>
      <c r="JP42" s="96"/>
      <c r="JQ42" s="96"/>
      <c r="JR42" s="96"/>
      <c r="JS42" s="96"/>
      <c r="JT42" s="96"/>
      <c r="JU42" s="96"/>
      <c r="JV42" s="96"/>
      <c r="JW42" s="96"/>
      <c r="JX42" s="96"/>
      <c r="JY42" s="96"/>
      <c r="JZ42" s="96"/>
      <c r="KA42" s="96"/>
      <c r="KB42" s="96"/>
      <c r="KC42" s="96"/>
      <c r="KD42" s="96"/>
      <c r="KE42" s="96"/>
      <c r="KF42" s="96"/>
      <c r="KG42" s="96"/>
      <c r="KH42" s="96"/>
      <c r="KI42" s="96"/>
      <c r="KJ42" s="96"/>
      <c r="KK42" s="96"/>
      <c r="KL42" s="96"/>
      <c r="KM42" s="96"/>
      <c r="KN42" s="96"/>
      <c r="KO42" s="96"/>
      <c r="KP42" s="96"/>
      <c r="KQ42" s="96"/>
      <c r="KR42" s="96"/>
      <c r="KS42" s="96"/>
      <c r="KT42" s="96"/>
      <c r="KU42" s="96"/>
      <c r="KV42" s="96"/>
      <c r="KW42" s="96"/>
      <c r="KX42" s="96"/>
      <c r="KY42" s="96"/>
      <c r="KZ42" s="96"/>
      <c r="LA42" s="96"/>
      <c r="LB42" s="96"/>
      <c r="LC42" s="96"/>
      <c r="LD42" s="96"/>
      <c r="LE42" s="96"/>
      <c r="LF42" s="96"/>
      <c r="LG42" s="96"/>
      <c r="LH42" s="96"/>
      <c r="LI42" s="96"/>
      <c r="LJ42" s="96"/>
      <c r="LK42" s="96"/>
      <c r="LL42" s="96"/>
      <c r="LM42" s="96"/>
      <c r="LN42" s="96"/>
      <c r="LO42" s="96"/>
      <c r="LP42" s="96"/>
      <c r="LQ42" s="96"/>
      <c r="LR42" s="96"/>
      <c r="LS42" s="96"/>
      <c r="LT42" s="96"/>
      <c r="LU42" s="96"/>
      <c r="LV42" s="96"/>
      <c r="LW42" s="96"/>
      <c r="LX42" s="96"/>
      <c r="LY42" s="96"/>
      <c r="LZ42" s="96"/>
      <c r="MA42" s="96"/>
      <c r="MB42" s="96"/>
      <c r="MC42" s="96"/>
      <c r="MD42" s="96"/>
      <c r="ME42" s="96"/>
      <c r="MF42" s="96"/>
      <c r="MG42" s="96"/>
      <c r="MH42" s="96"/>
      <c r="MI42" s="96"/>
      <c r="MJ42" s="96"/>
      <c r="MK42" s="96"/>
      <c r="ML42" s="96"/>
      <c r="MM42" s="96"/>
      <c r="MN42" s="96"/>
      <c r="MO42" s="96"/>
      <c r="MP42" s="96"/>
      <c r="MQ42" s="96"/>
      <c r="MR42" s="96"/>
      <c r="MS42" s="96"/>
      <c r="MT42" s="96"/>
      <c r="MU42" s="96"/>
      <c r="MV42" s="96"/>
      <c r="MW42" s="96"/>
      <c r="MX42" s="96"/>
      <c r="MY42" s="96"/>
      <c r="MZ42" s="96"/>
      <c r="NA42" s="96"/>
      <c r="NB42" s="96"/>
      <c r="NC42" s="96"/>
      <c r="ND42" s="96"/>
      <c r="NE42" s="96"/>
      <c r="NF42" s="96"/>
      <c r="NG42" s="96"/>
      <c r="NH42" s="96"/>
      <c r="NI42" s="96"/>
      <c r="NJ42" s="96"/>
      <c r="NK42" s="96"/>
      <c r="NL42" s="96"/>
      <c r="NM42" s="96"/>
      <c r="NN42" s="96"/>
      <c r="NO42" s="96"/>
      <c r="NP42" s="96"/>
      <c r="NQ42" s="96"/>
      <c r="NR42" s="96"/>
      <c r="NS42" s="96"/>
      <c r="NT42" s="96"/>
      <c r="NU42" s="96"/>
      <c r="NV42" s="96"/>
      <c r="NW42" s="96"/>
      <c r="NX42" s="96"/>
      <c r="NY42" s="96"/>
      <c r="NZ42" s="96"/>
      <c r="OA42" s="96"/>
      <c r="OB42" s="96"/>
      <c r="OC42" s="96"/>
      <c r="OD42" s="96"/>
      <c r="OE42" s="96"/>
      <c r="OF42" s="96"/>
      <c r="OG42" s="96"/>
      <c r="OH42" s="96"/>
      <c r="OI42" s="96"/>
      <c r="OJ42" s="96"/>
      <c r="OK42" s="96"/>
      <c r="OL42" s="96"/>
      <c r="OM42" s="96"/>
      <c r="ON42" s="96"/>
      <c r="OO42" s="96"/>
      <c r="OP42" s="96"/>
      <c r="OQ42" s="96"/>
      <c r="OR42" s="96"/>
      <c r="OS42" s="96"/>
      <c r="OT42" s="96"/>
      <c r="OU42" s="96"/>
      <c r="OV42" s="96"/>
      <c r="OW42" s="96"/>
      <c r="OX42" s="96"/>
      <c r="OY42" s="96"/>
      <c r="OZ42" s="96"/>
      <c r="PA42" s="96"/>
      <c r="PB42" s="96"/>
      <c r="PC42" s="96"/>
      <c r="PD42" s="96"/>
      <c r="PE42" s="96"/>
      <c r="PF42" s="96"/>
      <c r="PG42" s="96"/>
      <c r="PH42" s="96"/>
      <c r="PI42" s="96"/>
      <c r="PJ42" s="96"/>
      <c r="PK42" s="96"/>
      <c r="PL42" s="96"/>
      <c r="PM42" s="96"/>
      <c r="PN42" s="96"/>
      <c r="PO42" s="96"/>
      <c r="PP42" s="96"/>
      <c r="PQ42" s="96"/>
      <c r="PR42" s="96"/>
      <c r="PS42" s="96"/>
      <c r="PT42" s="96"/>
      <c r="PU42" s="96"/>
      <c r="PV42" s="96"/>
      <c r="PW42" s="96"/>
      <c r="PX42" s="96"/>
      <c r="PY42" s="96"/>
      <c r="PZ42" s="96"/>
      <c r="QA42" s="96"/>
      <c r="QB42" s="96"/>
      <c r="QC42" s="96"/>
      <c r="QD42" s="96"/>
      <c r="QE42" s="96"/>
      <c r="QF42" s="96"/>
      <c r="QG42" s="96"/>
      <c r="QH42" s="96"/>
      <c r="QI42" s="96"/>
      <c r="QJ42" s="96"/>
      <c r="QK42" s="96"/>
      <c r="QL42" s="96"/>
      <c r="QM42" s="96"/>
      <c r="QN42" s="96"/>
      <c r="QO42" s="96"/>
      <c r="QP42" s="96"/>
      <c r="QQ42" s="96"/>
      <c r="QR42" s="96"/>
      <c r="QS42" s="96"/>
      <c r="QT42" s="96"/>
      <c r="QU42" s="96"/>
      <c r="QV42" s="96"/>
      <c r="QW42" s="96"/>
      <c r="QX42" s="96"/>
      <c r="QY42" s="96"/>
      <c r="QZ42" s="96"/>
      <c r="RA42" s="96"/>
      <c r="RB42" s="96"/>
      <c r="RC42" s="96"/>
      <c r="RD42" s="96"/>
      <c r="RE42" s="96"/>
      <c r="RF42" s="96"/>
      <c r="RG42" s="96"/>
      <c r="RH42" s="96"/>
      <c r="RI42" s="96"/>
      <c r="RJ42" s="96"/>
      <c r="RK42" s="96"/>
      <c r="RL42" s="96"/>
      <c r="RM42" s="96"/>
      <c r="RN42" s="96"/>
      <c r="RO42" s="96"/>
      <c r="RP42" s="96"/>
      <c r="RQ42" s="96"/>
      <c r="RR42" s="96"/>
      <c r="RS42" s="96"/>
      <c r="RT42" s="96"/>
      <c r="RU42" s="96"/>
      <c r="RV42" s="96"/>
      <c r="RW42" s="96"/>
      <c r="RX42" s="96"/>
      <c r="RY42" s="96"/>
      <c r="RZ42" s="96"/>
      <c r="SA42" s="96"/>
      <c r="SB42" s="96"/>
      <c r="SC42" s="96"/>
      <c r="SD42" s="96"/>
      <c r="SE42" s="96"/>
      <c r="SF42" s="96"/>
      <c r="SG42" s="96"/>
      <c r="SH42" s="96"/>
      <c r="SI42" s="96"/>
      <c r="SJ42" s="96"/>
      <c r="SK42" s="96"/>
      <c r="SL42" s="96"/>
      <c r="SM42" s="96"/>
      <c r="SN42" s="96"/>
      <c r="SO42" s="96"/>
      <c r="SP42" s="96"/>
      <c r="SQ42" s="96"/>
      <c r="SR42" s="96"/>
      <c r="SS42" s="96"/>
      <c r="ST42" s="96"/>
      <c r="SU42" s="96"/>
      <c r="SV42" s="96"/>
      <c r="SW42" s="96"/>
      <c r="SX42" s="96"/>
      <c r="SY42" s="96"/>
      <c r="SZ42" s="96"/>
      <c r="TA42" s="96"/>
      <c r="TB42" s="96"/>
      <c r="TC42" s="96"/>
      <c r="TD42" s="96"/>
      <c r="TE42" s="96"/>
      <c r="TF42" s="96"/>
      <c r="TG42" s="96"/>
      <c r="TH42" s="96"/>
      <c r="TI42" s="96"/>
      <c r="TJ42" s="96"/>
      <c r="TK42" s="96"/>
      <c r="TL42" s="96"/>
      <c r="TM42" s="96"/>
      <c r="TN42" s="96"/>
      <c r="TO42" s="96"/>
      <c r="TP42" s="96"/>
      <c r="TQ42" s="96"/>
      <c r="TR42" s="96"/>
      <c r="TS42" s="96"/>
      <c r="TT42" s="96"/>
      <c r="TU42" s="96"/>
      <c r="TV42" s="96"/>
      <c r="TW42" s="96"/>
      <c r="TX42" s="96"/>
      <c r="TY42" s="96"/>
      <c r="TZ42" s="96"/>
      <c r="UA42" s="96"/>
      <c r="UB42" s="96"/>
      <c r="UC42" s="96"/>
      <c r="UD42" s="96"/>
      <c r="UE42" s="96"/>
      <c r="UF42" s="96"/>
      <c r="UG42" s="96"/>
      <c r="UH42" s="96"/>
      <c r="UI42" s="96"/>
      <c r="UJ42" s="96"/>
      <c r="UK42" s="96"/>
      <c r="UL42" s="96"/>
      <c r="UM42" s="96"/>
      <c r="UN42" s="96"/>
      <c r="UO42" s="96"/>
      <c r="UP42" s="96"/>
      <c r="UQ42" s="96"/>
      <c r="UR42" s="96"/>
      <c r="US42" s="96"/>
      <c r="UT42" s="96"/>
      <c r="UU42" s="96"/>
      <c r="UV42" s="96"/>
      <c r="UW42" s="96"/>
      <c r="UX42" s="96"/>
      <c r="UY42" s="96"/>
      <c r="UZ42" s="96"/>
      <c r="VA42" s="96"/>
      <c r="VB42" s="96"/>
      <c r="VC42" s="96"/>
      <c r="VD42" s="96"/>
      <c r="VE42" s="96"/>
      <c r="VF42" s="96"/>
      <c r="VG42" s="96"/>
      <c r="VH42" s="96"/>
      <c r="VI42" s="96"/>
      <c r="VJ42" s="96"/>
      <c r="VK42" s="96"/>
      <c r="VL42" s="96"/>
      <c r="VM42" s="96"/>
      <c r="VN42" s="96"/>
      <c r="VO42" s="96"/>
      <c r="VP42" s="96"/>
      <c r="VQ42" s="96"/>
      <c r="VR42" s="96"/>
      <c r="VS42" s="96"/>
      <c r="VT42" s="96"/>
      <c r="VU42" s="96"/>
      <c r="VV42" s="96"/>
      <c r="VW42" s="96"/>
      <c r="VX42" s="96"/>
      <c r="VY42" s="96"/>
      <c r="VZ42" s="96"/>
      <c r="WA42" s="96"/>
      <c r="WB42" s="96"/>
      <c r="WC42" s="96"/>
      <c r="WD42" s="96"/>
      <c r="WE42" s="96"/>
      <c r="WF42" s="96"/>
      <c r="WG42" s="96"/>
      <c r="WH42" s="96"/>
      <c r="WI42" s="96"/>
      <c r="WJ42" s="96"/>
      <c r="WK42" s="96"/>
      <c r="WL42" s="96"/>
      <c r="WM42" s="96"/>
      <c r="WN42" s="96"/>
      <c r="WO42" s="96"/>
      <c r="WP42" s="96"/>
      <c r="WQ42" s="96"/>
      <c r="WR42" s="96"/>
      <c r="WS42" s="96"/>
      <c r="WT42" s="96"/>
      <c r="WU42" s="96"/>
      <c r="WV42" s="96"/>
      <c r="WW42" s="96"/>
      <c r="WX42" s="96"/>
      <c r="WY42" s="96"/>
      <c r="WZ42" s="96"/>
      <c r="XA42" s="96"/>
      <c r="XB42" s="96"/>
      <c r="XC42" s="96"/>
      <c r="XD42" s="96"/>
      <c r="XE42" s="96"/>
      <c r="XF42" s="96"/>
      <c r="XG42" s="96"/>
      <c r="XH42" s="96"/>
      <c r="XI42" s="96"/>
      <c r="XJ42" s="96"/>
      <c r="XK42" s="96"/>
      <c r="XL42" s="96"/>
      <c r="XM42" s="96"/>
      <c r="XN42" s="96"/>
      <c r="XO42" s="96"/>
      <c r="XP42" s="96"/>
      <c r="XQ42" s="96"/>
      <c r="XR42" s="96"/>
      <c r="XS42" s="96"/>
      <c r="XT42" s="96"/>
      <c r="XU42" s="96"/>
      <c r="XV42" s="96"/>
      <c r="XW42" s="96"/>
      <c r="XX42" s="96"/>
      <c r="XY42" s="96"/>
      <c r="XZ42" s="96"/>
      <c r="YA42" s="96"/>
      <c r="YB42" s="96"/>
      <c r="YC42" s="96"/>
      <c r="YD42" s="96"/>
      <c r="YE42" s="96"/>
      <c r="YF42" s="96"/>
      <c r="YG42" s="96"/>
      <c r="YH42" s="96"/>
      <c r="YI42" s="96"/>
      <c r="YJ42" s="96"/>
      <c r="YK42" s="96"/>
      <c r="YL42" s="96"/>
      <c r="YM42" s="96"/>
      <c r="YN42" s="96"/>
      <c r="YO42" s="96"/>
      <c r="YP42" s="96"/>
      <c r="YQ42" s="96"/>
      <c r="YR42" s="96"/>
      <c r="YS42" s="96"/>
      <c r="YT42" s="96"/>
    </row>
    <row r="43" spans="1:670" s="106" customFormat="1" x14ac:dyDescent="0.2">
      <c r="A43" s="108"/>
      <c r="B43" s="250" t="s">
        <v>359</v>
      </c>
      <c r="C43" s="251" t="s">
        <v>87</v>
      </c>
      <c r="D43" s="251" t="s">
        <v>88</v>
      </c>
      <c r="E43" s="252"/>
      <c r="F43" s="251"/>
      <c r="G43" s="251" t="s">
        <v>126</v>
      </c>
      <c r="H43" s="254" t="s">
        <v>153</v>
      </c>
      <c r="I43" s="250">
        <v>1</v>
      </c>
      <c r="J43" s="250">
        <v>2013</v>
      </c>
      <c r="K43" s="255" t="s">
        <v>104</v>
      </c>
      <c r="L43" s="255" t="s">
        <v>99</v>
      </c>
      <c r="M43" s="256">
        <v>37483</v>
      </c>
      <c r="N43" s="256">
        <v>37529</v>
      </c>
      <c r="O43" s="255">
        <v>1</v>
      </c>
      <c r="P43" s="257"/>
      <c r="Q43" s="255">
        <v>0</v>
      </c>
      <c r="R43" s="257"/>
      <c r="S43" s="255">
        <v>1</v>
      </c>
      <c r="T43" s="257"/>
      <c r="U43" s="255">
        <v>1</v>
      </c>
      <c r="V43" s="257"/>
      <c r="W43" s="256"/>
      <c r="X43" s="256"/>
      <c r="Y43" s="261"/>
      <c r="Z43" s="255">
        <v>0</v>
      </c>
      <c r="AA43" s="257"/>
      <c r="AB43" s="256">
        <v>37483</v>
      </c>
      <c r="AC43" s="256">
        <v>37529</v>
      </c>
      <c r="AD43" s="255">
        <v>1</v>
      </c>
      <c r="AE43" s="255"/>
      <c r="AF43" s="259" t="s">
        <v>464</v>
      </c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  <c r="CB43" s="96"/>
      <c r="CC43" s="96"/>
      <c r="CD43" s="96"/>
      <c r="CE43" s="96"/>
      <c r="CF43" s="96"/>
      <c r="CG43" s="96"/>
      <c r="CH43" s="96"/>
      <c r="CI43" s="96"/>
      <c r="CJ43" s="96"/>
      <c r="CK43" s="96"/>
      <c r="CL43" s="96"/>
      <c r="CM43" s="96"/>
      <c r="CN43" s="96"/>
      <c r="CO43" s="96"/>
      <c r="CP43" s="96"/>
      <c r="CQ43" s="96"/>
      <c r="CR43" s="96"/>
      <c r="CS43" s="96"/>
      <c r="CT43" s="96"/>
      <c r="CU43" s="96"/>
      <c r="CV43" s="96"/>
      <c r="CW43" s="96"/>
      <c r="CX43" s="96"/>
      <c r="CY43" s="96"/>
      <c r="CZ43" s="96"/>
      <c r="DA43" s="96"/>
      <c r="DB43" s="96"/>
      <c r="DC43" s="96"/>
      <c r="DD43" s="96"/>
      <c r="DE43" s="96"/>
      <c r="DF43" s="96"/>
      <c r="DG43" s="96"/>
      <c r="DH43" s="96"/>
      <c r="DI43" s="96"/>
      <c r="DJ43" s="96"/>
      <c r="DK43" s="96"/>
      <c r="DL43" s="96"/>
      <c r="DM43" s="96"/>
      <c r="DN43" s="96"/>
      <c r="DO43" s="96"/>
      <c r="DP43" s="96"/>
      <c r="DQ43" s="96"/>
      <c r="DR43" s="96"/>
      <c r="DS43" s="96"/>
      <c r="DT43" s="96"/>
      <c r="DU43" s="96"/>
      <c r="DV43" s="96"/>
      <c r="DW43" s="96"/>
      <c r="DX43" s="96"/>
      <c r="DY43" s="96"/>
      <c r="DZ43" s="96"/>
      <c r="EA43" s="96"/>
      <c r="EB43" s="96"/>
      <c r="EC43" s="96"/>
      <c r="ED43" s="96"/>
      <c r="EE43" s="96"/>
      <c r="EF43" s="96"/>
      <c r="EG43" s="96"/>
      <c r="EH43" s="96"/>
      <c r="EI43" s="96"/>
      <c r="EJ43" s="96"/>
      <c r="EK43" s="96"/>
      <c r="EL43" s="96"/>
      <c r="EM43" s="96"/>
      <c r="EN43" s="96"/>
      <c r="EO43" s="96"/>
      <c r="EP43" s="96"/>
      <c r="EQ43" s="96"/>
      <c r="ER43" s="96"/>
      <c r="ES43" s="96"/>
      <c r="ET43" s="96"/>
      <c r="EU43" s="96"/>
      <c r="EV43" s="96"/>
      <c r="EW43" s="96"/>
      <c r="EX43" s="96"/>
      <c r="EY43" s="96"/>
      <c r="EZ43" s="96"/>
      <c r="FA43" s="96"/>
      <c r="FB43" s="96"/>
      <c r="FC43" s="96"/>
      <c r="FD43" s="96"/>
      <c r="FE43" s="96"/>
      <c r="FF43" s="96"/>
      <c r="FG43" s="96"/>
      <c r="FH43" s="96"/>
      <c r="FI43" s="96"/>
      <c r="FJ43" s="96"/>
      <c r="FK43" s="96"/>
      <c r="FL43" s="96"/>
      <c r="FM43" s="96"/>
      <c r="FN43" s="96"/>
      <c r="FO43" s="96"/>
      <c r="FP43" s="96"/>
      <c r="FQ43" s="96"/>
      <c r="FR43" s="96"/>
      <c r="FS43" s="96"/>
      <c r="FT43" s="96"/>
      <c r="FU43" s="96"/>
      <c r="FV43" s="96"/>
      <c r="FW43" s="96"/>
      <c r="FX43" s="96"/>
      <c r="FY43" s="96"/>
      <c r="FZ43" s="96"/>
      <c r="GA43" s="96"/>
      <c r="GB43" s="96"/>
      <c r="GC43" s="96"/>
      <c r="GD43" s="96"/>
      <c r="GE43" s="96"/>
      <c r="GF43" s="96"/>
      <c r="GG43" s="96"/>
      <c r="GH43" s="96"/>
      <c r="GI43" s="96"/>
      <c r="GJ43" s="96"/>
      <c r="GK43" s="96"/>
      <c r="GL43" s="96"/>
      <c r="GM43" s="96"/>
      <c r="GN43" s="96"/>
      <c r="GO43" s="96"/>
      <c r="GP43" s="96"/>
      <c r="GQ43" s="96"/>
      <c r="GR43" s="96"/>
      <c r="GS43" s="96"/>
      <c r="GT43" s="96"/>
      <c r="GU43" s="96"/>
      <c r="GV43" s="96"/>
      <c r="GW43" s="96"/>
      <c r="GX43" s="96"/>
      <c r="GY43" s="96"/>
      <c r="GZ43" s="96"/>
      <c r="HA43" s="96"/>
      <c r="HB43" s="96"/>
      <c r="HC43" s="96"/>
      <c r="HD43" s="96"/>
      <c r="HE43" s="96"/>
      <c r="HF43" s="96"/>
      <c r="HG43" s="96"/>
      <c r="HH43" s="96"/>
      <c r="HI43" s="96"/>
      <c r="HJ43" s="96"/>
      <c r="HK43" s="96"/>
      <c r="HL43" s="96"/>
      <c r="HM43" s="96"/>
      <c r="HN43" s="96"/>
      <c r="HO43" s="96"/>
      <c r="HP43" s="96"/>
      <c r="HQ43" s="96"/>
      <c r="HR43" s="96"/>
      <c r="HS43" s="96"/>
      <c r="HT43" s="96"/>
      <c r="HU43" s="96"/>
      <c r="HV43" s="96"/>
      <c r="HW43" s="96"/>
      <c r="HX43" s="96"/>
      <c r="HY43" s="96"/>
      <c r="HZ43" s="96"/>
      <c r="IA43" s="96"/>
      <c r="IB43" s="96"/>
      <c r="IC43" s="96"/>
      <c r="ID43" s="96"/>
      <c r="IE43" s="96"/>
      <c r="IF43" s="96"/>
      <c r="IG43" s="96"/>
      <c r="IH43" s="96"/>
      <c r="II43" s="96"/>
      <c r="IJ43" s="96"/>
      <c r="IK43" s="96"/>
      <c r="IL43" s="96"/>
      <c r="IM43" s="96"/>
      <c r="IN43" s="96"/>
      <c r="IO43" s="96"/>
      <c r="IP43" s="96"/>
      <c r="IQ43" s="96"/>
      <c r="IR43" s="96"/>
      <c r="IS43" s="96"/>
      <c r="IT43" s="96"/>
      <c r="IU43" s="96"/>
      <c r="IV43" s="96"/>
      <c r="IW43" s="96"/>
      <c r="IX43" s="96"/>
      <c r="IY43" s="96"/>
      <c r="IZ43" s="96"/>
      <c r="JA43" s="96"/>
      <c r="JB43" s="96"/>
      <c r="JC43" s="96"/>
      <c r="JD43" s="96"/>
      <c r="JE43" s="96"/>
      <c r="JF43" s="96"/>
      <c r="JG43" s="96"/>
      <c r="JH43" s="96"/>
      <c r="JI43" s="96"/>
      <c r="JJ43" s="96"/>
      <c r="JK43" s="96"/>
      <c r="JL43" s="96"/>
      <c r="JM43" s="96"/>
      <c r="JN43" s="96"/>
      <c r="JO43" s="96"/>
      <c r="JP43" s="96"/>
      <c r="JQ43" s="96"/>
      <c r="JR43" s="96"/>
      <c r="JS43" s="96"/>
      <c r="JT43" s="96"/>
      <c r="JU43" s="96"/>
      <c r="JV43" s="96"/>
      <c r="JW43" s="96"/>
      <c r="JX43" s="96"/>
      <c r="JY43" s="96"/>
      <c r="JZ43" s="96"/>
      <c r="KA43" s="96"/>
      <c r="KB43" s="96"/>
      <c r="KC43" s="96"/>
      <c r="KD43" s="96"/>
      <c r="KE43" s="96"/>
      <c r="KF43" s="96"/>
      <c r="KG43" s="96"/>
      <c r="KH43" s="96"/>
      <c r="KI43" s="96"/>
      <c r="KJ43" s="96"/>
      <c r="KK43" s="96"/>
      <c r="KL43" s="96"/>
      <c r="KM43" s="96"/>
      <c r="KN43" s="96"/>
      <c r="KO43" s="96"/>
      <c r="KP43" s="96"/>
      <c r="KQ43" s="96"/>
      <c r="KR43" s="96"/>
      <c r="KS43" s="96"/>
      <c r="KT43" s="96"/>
      <c r="KU43" s="96"/>
      <c r="KV43" s="96"/>
      <c r="KW43" s="96"/>
      <c r="KX43" s="96"/>
      <c r="KY43" s="96"/>
      <c r="KZ43" s="96"/>
      <c r="LA43" s="96"/>
      <c r="LB43" s="96"/>
      <c r="LC43" s="96"/>
      <c r="LD43" s="96"/>
      <c r="LE43" s="96"/>
      <c r="LF43" s="96"/>
      <c r="LG43" s="96"/>
      <c r="LH43" s="96"/>
      <c r="LI43" s="96"/>
      <c r="LJ43" s="96"/>
      <c r="LK43" s="96"/>
      <c r="LL43" s="96"/>
      <c r="LM43" s="96"/>
      <c r="LN43" s="96"/>
      <c r="LO43" s="96"/>
      <c r="LP43" s="96"/>
      <c r="LQ43" s="96"/>
      <c r="LR43" s="96"/>
      <c r="LS43" s="96"/>
      <c r="LT43" s="96"/>
      <c r="LU43" s="96"/>
      <c r="LV43" s="96"/>
      <c r="LW43" s="96"/>
      <c r="LX43" s="96"/>
      <c r="LY43" s="96"/>
      <c r="LZ43" s="96"/>
      <c r="MA43" s="96"/>
      <c r="MB43" s="96"/>
      <c r="MC43" s="96"/>
      <c r="MD43" s="96"/>
      <c r="ME43" s="96"/>
      <c r="MF43" s="96"/>
      <c r="MG43" s="96"/>
      <c r="MH43" s="96"/>
      <c r="MI43" s="96"/>
      <c r="MJ43" s="96"/>
      <c r="MK43" s="96"/>
      <c r="ML43" s="96"/>
      <c r="MM43" s="96"/>
      <c r="MN43" s="96"/>
      <c r="MO43" s="96"/>
      <c r="MP43" s="96"/>
      <c r="MQ43" s="96"/>
      <c r="MR43" s="96"/>
      <c r="MS43" s="96"/>
      <c r="MT43" s="96"/>
      <c r="MU43" s="96"/>
      <c r="MV43" s="96"/>
      <c r="MW43" s="96"/>
      <c r="MX43" s="96"/>
      <c r="MY43" s="96"/>
      <c r="MZ43" s="96"/>
      <c r="NA43" s="96"/>
      <c r="NB43" s="96"/>
      <c r="NC43" s="96"/>
      <c r="ND43" s="96"/>
      <c r="NE43" s="96"/>
      <c r="NF43" s="96"/>
      <c r="NG43" s="96"/>
      <c r="NH43" s="96"/>
      <c r="NI43" s="96"/>
      <c r="NJ43" s="96"/>
      <c r="NK43" s="96"/>
      <c r="NL43" s="96"/>
      <c r="NM43" s="96"/>
      <c r="NN43" s="96"/>
      <c r="NO43" s="96"/>
      <c r="NP43" s="96"/>
      <c r="NQ43" s="96"/>
      <c r="NR43" s="96"/>
      <c r="NS43" s="96"/>
      <c r="NT43" s="96"/>
      <c r="NU43" s="96"/>
      <c r="NV43" s="96"/>
      <c r="NW43" s="96"/>
      <c r="NX43" s="96"/>
      <c r="NY43" s="96"/>
      <c r="NZ43" s="96"/>
      <c r="OA43" s="96"/>
      <c r="OB43" s="96"/>
      <c r="OC43" s="96"/>
      <c r="OD43" s="96"/>
      <c r="OE43" s="96"/>
      <c r="OF43" s="96"/>
      <c r="OG43" s="96"/>
      <c r="OH43" s="96"/>
      <c r="OI43" s="96"/>
      <c r="OJ43" s="96"/>
      <c r="OK43" s="96"/>
      <c r="OL43" s="96"/>
      <c r="OM43" s="96"/>
      <c r="ON43" s="96"/>
      <c r="OO43" s="96"/>
      <c r="OP43" s="96"/>
      <c r="OQ43" s="96"/>
      <c r="OR43" s="96"/>
      <c r="OS43" s="96"/>
      <c r="OT43" s="96"/>
      <c r="OU43" s="96"/>
      <c r="OV43" s="96"/>
      <c r="OW43" s="96"/>
      <c r="OX43" s="96"/>
      <c r="OY43" s="96"/>
      <c r="OZ43" s="96"/>
      <c r="PA43" s="96"/>
      <c r="PB43" s="96"/>
      <c r="PC43" s="96"/>
      <c r="PD43" s="96"/>
      <c r="PE43" s="96"/>
      <c r="PF43" s="96"/>
      <c r="PG43" s="96"/>
      <c r="PH43" s="96"/>
      <c r="PI43" s="96"/>
      <c r="PJ43" s="96"/>
      <c r="PK43" s="96"/>
      <c r="PL43" s="96"/>
      <c r="PM43" s="96"/>
      <c r="PN43" s="96"/>
      <c r="PO43" s="96"/>
      <c r="PP43" s="96"/>
      <c r="PQ43" s="96"/>
      <c r="PR43" s="96"/>
      <c r="PS43" s="96"/>
      <c r="PT43" s="96"/>
      <c r="PU43" s="96"/>
      <c r="PV43" s="96"/>
      <c r="PW43" s="96"/>
      <c r="PX43" s="96"/>
      <c r="PY43" s="96"/>
      <c r="PZ43" s="96"/>
      <c r="QA43" s="96"/>
      <c r="QB43" s="96"/>
      <c r="QC43" s="96"/>
      <c r="QD43" s="96"/>
      <c r="QE43" s="96"/>
      <c r="QF43" s="96"/>
      <c r="QG43" s="96"/>
      <c r="QH43" s="96"/>
      <c r="QI43" s="96"/>
      <c r="QJ43" s="96"/>
      <c r="QK43" s="96"/>
      <c r="QL43" s="96"/>
      <c r="QM43" s="96"/>
      <c r="QN43" s="96"/>
      <c r="QO43" s="96"/>
      <c r="QP43" s="96"/>
      <c r="QQ43" s="96"/>
      <c r="QR43" s="96"/>
      <c r="QS43" s="96"/>
      <c r="QT43" s="96"/>
      <c r="QU43" s="96"/>
      <c r="QV43" s="96"/>
      <c r="QW43" s="96"/>
      <c r="QX43" s="96"/>
      <c r="QY43" s="96"/>
      <c r="QZ43" s="96"/>
      <c r="RA43" s="96"/>
      <c r="RB43" s="96"/>
      <c r="RC43" s="96"/>
      <c r="RD43" s="96"/>
      <c r="RE43" s="96"/>
      <c r="RF43" s="96"/>
      <c r="RG43" s="96"/>
      <c r="RH43" s="96"/>
      <c r="RI43" s="96"/>
      <c r="RJ43" s="96"/>
      <c r="RK43" s="96"/>
      <c r="RL43" s="96"/>
      <c r="RM43" s="96"/>
      <c r="RN43" s="96"/>
      <c r="RO43" s="96"/>
      <c r="RP43" s="96"/>
      <c r="RQ43" s="96"/>
      <c r="RR43" s="96"/>
      <c r="RS43" s="96"/>
      <c r="RT43" s="96"/>
      <c r="RU43" s="96"/>
      <c r="RV43" s="96"/>
      <c r="RW43" s="96"/>
      <c r="RX43" s="96"/>
      <c r="RY43" s="96"/>
      <c r="RZ43" s="96"/>
      <c r="SA43" s="96"/>
      <c r="SB43" s="96"/>
      <c r="SC43" s="96"/>
      <c r="SD43" s="96"/>
      <c r="SE43" s="96"/>
      <c r="SF43" s="96"/>
      <c r="SG43" s="96"/>
      <c r="SH43" s="96"/>
      <c r="SI43" s="96"/>
      <c r="SJ43" s="96"/>
      <c r="SK43" s="96"/>
      <c r="SL43" s="96"/>
      <c r="SM43" s="96"/>
      <c r="SN43" s="96"/>
      <c r="SO43" s="96"/>
      <c r="SP43" s="96"/>
      <c r="SQ43" s="96"/>
      <c r="SR43" s="96"/>
      <c r="SS43" s="96"/>
      <c r="ST43" s="96"/>
      <c r="SU43" s="96"/>
      <c r="SV43" s="96"/>
      <c r="SW43" s="96"/>
      <c r="SX43" s="96"/>
      <c r="SY43" s="96"/>
      <c r="SZ43" s="96"/>
      <c r="TA43" s="96"/>
      <c r="TB43" s="96"/>
      <c r="TC43" s="96"/>
      <c r="TD43" s="96"/>
      <c r="TE43" s="96"/>
      <c r="TF43" s="96"/>
      <c r="TG43" s="96"/>
      <c r="TH43" s="96"/>
      <c r="TI43" s="96"/>
      <c r="TJ43" s="96"/>
      <c r="TK43" s="96"/>
      <c r="TL43" s="96"/>
      <c r="TM43" s="96"/>
      <c r="TN43" s="96"/>
      <c r="TO43" s="96"/>
      <c r="TP43" s="96"/>
      <c r="TQ43" s="96"/>
      <c r="TR43" s="96"/>
      <c r="TS43" s="96"/>
      <c r="TT43" s="96"/>
      <c r="TU43" s="96"/>
      <c r="TV43" s="96"/>
      <c r="TW43" s="96"/>
      <c r="TX43" s="96"/>
      <c r="TY43" s="96"/>
      <c r="TZ43" s="96"/>
      <c r="UA43" s="96"/>
      <c r="UB43" s="96"/>
      <c r="UC43" s="96"/>
      <c r="UD43" s="96"/>
      <c r="UE43" s="96"/>
      <c r="UF43" s="96"/>
      <c r="UG43" s="96"/>
      <c r="UH43" s="96"/>
      <c r="UI43" s="96"/>
      <c r="UJ43" s="96"/>
      <c r="UK43" s="96"/>
      <c r="UL43" s="96"/>
      <c r="UM43" s="96"/>
      <c r="UN43" s="96"/>
      <c r="UO43" s="96"/>
      <c r="UP43" s="96"/>
      <c r="UQ43" s="96"/>
      <c r="UR43" s="96"/>
      <c r="US43" s="96"/>
      <c r="UT43" s="96"/>
      <c r="UU43" s="96"/>
      <c r="UV43" s="96"/>
      <c r="UW43" s="96"/>
      <c r="UX43" s="96"/>
      <c r="UY43" s="96"/>
      <c r="UZ43" s="96"/>
      <c r="VA43" s="96"/>
      <c r="VB43" s="96"/>
      <c r="VC43" s="96"/>
      <c r="VD43" s="96"/>
      <c r="VE43" s="96"/>
      <c r="VF43" s="96"/>
      <c r="VG43" s="96"/>
      <c r="VH43" s="96"/>
      <c r="VI43" s="96"/>
      <c r="VJ43" s="96"/>
      <c r="VK43" s="96"/>
      <c r="VL43" s="96"/>
      <c r="VM43" s="96"/>
      <c r="VN43" s="96"/>
      <c r="VO43" s="96"/>
      <c r="VP43" s="96"/>
      <c r="VQ43" s="96"/>
      <c r="VR43" s="96"/>
      <c r="VS43" s="96"/>
      <c r="VT43" s="96"/>
      <c r="VU43" s="96"/>
      <c r="VV43" s="96"/>
      <c r="VW43" s="96"/>
      <c r="VX43" s="96"/>
      <c r="VY43" s="96"/>
      <c r="VZ43" s="96"/>
      <c r="WA43" s="96"/>
      <c r="WB43" s="96"/>
      <c r="WC43" s="96"/>
      <c r="WD43" s="96"/>
      <c r="WE43" s="96"/>
      <c r="WF43" s="96"/>
      <c r="WG43" s="96"/>
      <c r="WH43" s="96"/>
      <c r="WI43" s="96"/>
      <c r="WJ43" s="96"/>
      <c r="WK43" s="96"/>
      <c r="WL43" s="96"/>
      <c r="WM43" s="96"/>
      <c r="WN43" s="96"/>
      <c r="WO43" s="96"/>
      <c r="WP43" s="96"/>
      <c r="WQ43" s="96"/>
      <c r="WR43" s="96"/>
      <c r="WS43" s="96"/>
      <c r="WT43" s="96"/>
      <c r="WU43" s="96"/>
      <c r="WV43" s="96"/>
      <c r="WW43" s="96"/>
      <c r="WX43" s="96"/>
      <c r="WY43" s="96"/>
      <c r="WZ43" s="96"/>
      <c r="XA43" s="96"/>
      <c r="XB43" s="96"/>
      <c r="XC43" s="96"/>
      <c r="XD43" s="96"/>
      <c r="XE43" s="96"/>
      <c r="XF43" s="96"/>
      <c r="XG43" s="96"/>
      <c r="XH43" s="96"/>
      <c r="XI43" s="96"/>
      <c r="XJ43" s="96"/>
      <c r="XK43" s="96"/>
      <c r="XL43" s="96"/>
      <c r="XM43" s="96"/>
      <c r="XN43" s="96"/>
      <c r="XO43" s="96"/>
      <c r="XP43" s="96"/>
      <c r="XQ43" s="96"/>
      <c r="XR43" s="96"/>
      <c r="XS43" s="96"/>
      <c r="XT43" s="96"/>
      <c r="XU43" s="96"/>
      <c r="XV43" s="96"/>
      <c r="XW43" s="96"/>
      <c r="XX43" s="96"/>
      <c r="XY43" s="96"/>
      <c r="XZ43" s="96"/>
      <c r="YA43" s="96"/>
      <c r="YB43" s="96"/>
      <c r="YC43" s="96"/>
      <c r="YD43" s="96"/>
      <c r="YE43" s="96"/>
      <c r="YF43" s="96"/>
      <c r="YG43" s="96"/>
      <c r="YH43" s="96"/>
      <c r="YI43" s="96"/>
      <c r="YJ43" s="96"/>
      <c r="YK43" s="96"/>
      <c r="YL43" s="96"/>
      <c r="YM43" s="96"/>
      <c r="YN43" s="96"/>
      <c r="YO43" s="96"/>
      <c r="YP43" s="96"/>
      <c r="YQ43" s="96"/>
      <c r="YR43" s="96"/>
      <c r="YS43" s="96"/>
      <c r="YT43" s="96"/>
    </row>
    <row r="44" spans="1:670" s="113" customFormat="1" x14ac:dyDescent="0.2">
      <c r="B44" s="240" t="s">
        <v>346</v>
      </c>
      <c r="C44" s="241" t="s">
        <v>144</v>
      </c>
      <c r="D44" s="241" t="s">
        <v>145</v>
      </c>
      <c r="E44" s="242"/>
      <c r="F44" s="241"/>
      <c r="G44" s="241" t="s">
        <v>129</v>
      </c>
      <c r="H44" s="243" t="s">
        <v>153</v>
      </c>
      <c r="I44" s="240">
        <v>50</v>
      </c>
      <c r="J44" s="244">
        <v>2013</v>
      </c>
      <c r="K44" s="245" t="s">
        <v>104</v>
      </c>
      <c r="L44" s="245" t="s">
        <v>99</v>
      </c>
      <c r="M44" s="246">
        <v>37483</v>
      </c>
      <c r="N44" s="246">
        <v>37529</v>
      </c>
      <c r="O44" s="245">
        <v>1</v>
      </c>
      <c r="P44" s="247"/>
      <c r="Q44" s="245">
        <v>0</v>
      </c>
      <c r="R44" s="247"/>
      <c r="S44" s="245">
        <v>1</v>
      </c>
      <c r="T44" s="247"/>
      <c r="U44" s="245">
        <v>1</v>
      </c>
      <c r="V44" s="247"/>
      <c r="W44" s="246">
        <v>37469</v>
      </c>
      <c r="X44" s="246">
        <v>37514</v>
      </c>
      <c r="Y44" s="247"/>
      <c r="Z44" s="245">
        <v>1</v>
      </c>
      <c r="AA44" s="247"/>
      <c r="AB44" s="246">
        <v>37483</v>
      </c>
      <c r="AC44" s="246">
        <v>37529</v>
      </c>
      <c r="AD44" s="245">
        <v>1</v>
      </c>
      <c r="AE44" s="247"/>
      <c r="AF44" s="249"/>
    </row>
    <row r="45" spans="1:670" s="106" customFormat="1" x14ac:dyDescent="0.2">
      <c r="A45" s="108"/>
      <c r="B45" s="250" t="s">
        <v>349</v>
      </c>
      <c r="C45" s="251" t="s">
        <v>146</v>
      </c>
      <c r="D45" s="251" t="s">
        <v>191</v>
      </c>
      <c r="E45" s="252"/>
      <c r="F45" s="251"/>
      <c r="G45" s="251" t="s">
        <v>129</v>
      </c>
      <c r="H45" s="254" t="s">
        <v>153</v>
      </c>
      <c r="I45" s="250">
        <v>43</v>
      </c>
      <c r="J45" s="250">
        <v>2013</v>
      </c>
      <c r="K45" s="255" t="s">
        <v>104</v>
      </c>
      <c r="L45" s="255" t="s">
        <v>99</v>
      </c>
      <c r="M45" s="256">
        <v>38899</v>
      </c>
      <c r="N45" s="256">
        <v>38944</v>
      </c>
      <c r="O45" s="255">
        <v>1</v>
      </c>
      <c r="P45" s="257"/>
      <c r="Q45" s="255">
        <v>0</v>
      </c>
      <c r="R45" s="257"/>
      <c r="S45" s="255">
        <v>1</v>
      </c>
      <c r="T45" s="257"/>
      <c r="U45" s="255">
        <v>1</v>
      </c>
      <c r="V45" s="257"/>
      <c r="W45" s="256">
        <v>38899</v>
      </c>
      <c r="X45" s="256">
        <v>38944</v>
      </c>
      <c r="Y45" s="261"/>
      <c r="Z45" s="255">
        <v>1</v>
      </c>
      <c r="AA45" s="257"/>
      <c r="AB45" s="256">
        <v>38899</v>
      </c>
      <c r="AC45" s="256">
        <v>38944</v>
      </c>
      <c r="AD45" s="255">
        <v>1</v>
      </c>
      <c r="AE45" s="255"/>
      <c r="AF45" s="259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6"/>
      <c r="CI45" s="96"/>
      <c r="CJ45" s="96"/>
      <c r="CK45" s="96"/>
      <c r="CL45" s="96"/>
      <c r="CM45" s="96"/>
      <c r="CN45" s="96"/>
      <c r="CO45" s="96"/>
      <c r="CP45" s="96"/>
      <c r="CQ45" s="96"/>
      <c r="CR45" s="96"/>
      <c r="CS45" s="96"/>
      <c r="CT45" s="96"/>
      <c r="CU45" s="96"/>
      <c r="CV45" s="96"/>
      <c r="CW45" s="96"/>
      <c r="CX45" s="96"/>
      <c r="CY45" s="96"/>
      <c r="CZ45" s="96"/>
      <c r="DA45" s="96"/>
      <c r="DB45" s="96"/>
      <c r="DC45" s="96"/>
      <c r="DD45" s="96"/>
      <c r="DE45" s="96"/>
      <c r="DF45" s="96"/>
      <c r="DG45" s="96"/>
      <c r="DH45" s="96"/>
      <c r="DI45" s="96"/>
      <c r="DJ45" s="96"/>
      <c r="DK45" s="96"/>
      <c r="DL45" s="96"/>
      <c r="DM45" s="96"/>
      <c r="DN45" s="96"/>
      <c r="DO45" s="96"/>
      <c r="DP45" s="96"/>
      <c r="DQ45" s="96"/>
      <c r="DR45" s="96"/>
      <c r="DS45" s="96"/>
      <c r="DT45" s="96"/>
      <c r="DU45" s="96"/>
      <c r="DV45" s="96"/>
      <c r="DW45" s="96"/>
      <c r="DX45" s="96"/>
      <c r="DY45" s="96"/>
      <c r="DZ45" s="96"/>
      <c r="EA45" s="96"/>
      <c r="EB45" s="96"/>
      <c r="EC45" s="96"/>
      <c r="ED45" s="96"/>
      <c r="EE45" s="96"/>
      <c r="EF45" s="96"/>
      <c r="EG45" s="96"/>
      <c r="EH45" s="96"/>
      <c r="EI45" s="96"/>
      <c r="EJ45" s="96"/>
      <c r="EK45" s="96"/>
      <c r="EL45" s="96"/>
      <c r="EM45" s="96"/>
      <c r="EN45" s="96"/>
      <c r="EO45" s="96"/>
      <c r="EP45" s="96"/>
      <c r="EQ45" s="96"/>
      <c r="ER45" s="96"/>
      <c r="ES45" s="96"/>
      <c r="ET45" s="96"/>
      <c r="EU45" s="96"/>
      <c r="EV45" s="96"/>
      <c r="EW45" s="96"/>
      <c r="EX45" s="96"/>
      <c r="EY45" s="96"/>
      <c r="EZ45" s="96"/>
      <c r="FA45" s="96"/>
      <c r="FB45" s="96"/>
      <c r="FC45" s="96"/>
      <c r="FD45" s="96"/>
      <c r="FE45" s="96"/>
      <c r="FF45" s="96"/>
      <c r="FG45" s="96"/>
      <c r="FH45" s="96"/>
      <c r="FI45" s="96"/>
      <c r="FJ45" s="96"/>
      <c r="FK45" s="96"/>
      <c r="FL45" s="96"/>
      <c r="FM45" s="96"/>
      <c r="FN45" s="96"/>
      <c r="FO45" s="96"/>
      <c r="FP45" s="96"/>
      <c r="FQ45" s="96"/>
      <c r="FR45" s="96"/>
      <c r="FS45" s="96"/>
      <c r="FT45" s="96"/>
      <c r="FU45" s="96"/>
      <c r="FV45" s="96"/>
      <c r="FW45" s="96"/>
      <c r="FX45" s="96"/>
      <c r="FY45" s="96"/>
      <c r="FZ45" s="96"/>
      <c r="GA45" s="96"/>
      <c r="GB45" s="96"/>
      <c r="GC45" s="96"/>
      <c r="GD45" s="96"/>
      <c r="GE45" s="96"/>
      <c r="GF45" s="96"/>
      <c r="GG45" s="96"/>
      <c r="GH45" s="96"/>
      <c r="GI45" s="96"/>
      <c r="GJ45" s="96"/>
      <c r="GK45" s="96"/>
      <c r="GL45" s="96"/>
      <c r="GM45" s="96"/>
      <c r="GN45" s="96"/>
      <c r="GO45" s="96"/>
      <c r="GP45" s="96"/>
      <c r="GQ45" s="96"/>
      <c r="GR45" s="96"/>
      <c r="GS45" s="96"/>
      <c r="GT45" s="96"/>
      <c r="GU45" s="96"/>
      <c r="GV45" s="96"/>
      <c r="GW45" s="96"/>
      <c r="GX45" s="96"/>
      <c r="GY45" s="96"/>
      <c r="GZ45" s="96"/>
      <c r="HA45" s="96"/>
      <c r="HB45" s="96"/>
      <c r="HC45" s="96"/>
      <c r="HD45" s="96"/>
      <c r="HE45" s="96"/>
      <c r="HF45" s="96"/>
      <c r="HG45" s="96"/>
      <c r="HH45" s="96"/>
      <c r="HI45" s="96"/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96"/>
      <c r="HV45" s="96"/>
      <c r="HW45" s="96"/>
      <c r="HX45" s="96"/>
      <c r="HY45" s="96"/>
      <c r="HZ45" s="96"/>
      <c r="IA45" s="96"/>
      <c r="IB45" s="96"/>
      <c r="IC45" s="96"/>
      <c r="ID45" s="96"/>
      <c r="IE45" s="96"/>
      <c r="IF45" s="96"/>
      <c r="IG45" s="96"/>
      <c r="IH45" s="96"/>
      <c r="II45" s="96"/>
      <c r="IJ45" s="96"/>
      <c r="IK45" s="96"/>
      <c r="IL45" s="96"/>
      <c r="IM45" s="96"/>
      <c r="IN45" s="96"/>
      <c r="IO45" s="96"/>
      <c r="IP45" s="96"/>
      <c r="IQ45" s="96"/>
      <c r="IR45" s="96"/>
      <c r="IS45" s="96"/>
      <c r="IT45" s="96"/>
      <c r="IU45" s="96"/>
      <c r="IV45" s="96"/>
      <c r="IW45" s="96"/>
      <c r="IX45" s="96"/>
      <c r="IY45" s="96"/>
      <c r="IZ45" s="96"/>
      <c r="JA45" s="96"/>
      <c r="JB45" s="96"/>
      <c r="JC45" s="96"/>
      <c r="JD45" s="96"/>
      <c r="JE45" s="96"/>
      <c r="JF45" s="96"/>
      <c r="JG45" s="96"/>
      <c r="JH45" s="96"/>
      <c r="JI45" s="96"/>
      <c r="JJ45" s="96"/>
      <c r="JK45" s="96"/>
      <c r="JL45" s="96"/>
      <c r="JM45" s="96"/>
      <c r="JN45" s="96"/>
      <c r="JO45" s="96"/>
      <c r="JP45" s="96"/>
      <c r="JQ45" s="96"/>
      <c r="JR45" s="96"/>
      <c r="JS45" s="96"/>
      <c r="JT45" s="96"/>
      <c r="JU45" s="96"/>
      <c r="JV45" s="96"/>
      <c r="JW45" s="96"/>
      <c r="JX45" s="96"/>
      <c r="JY45" s="96"/>
      <c r="JZ45" s="96"/>
      <c r="KA45" s="96"/>
      <c r="KB45" s="96"/>
      <c r="KC45" s="96"/>
      <c r="KD45" s="96"/>
      <c r="KE45" s="96"/>
      <c r="KF45" s="96"/>
      <c r="KG45" s="96"/>
      <c r="KH45" s="96"/>
      <c r="KI45" s="96"/>
      <c r="KJ45" s="96"/>
      <c r="KK45" s="96"/>
      <c r="KL45" s="96"/>
      <c r="KM45" s="96"/>
      <c r="KN45" s="96"/>
      <c r="KO45" s="96"/>
      <c r="KP45" s="96"/>
      <c r="KQ45" s="96"/>
      <c r="KR45" s="96"/>
      <c r="KS45" s="96"/>
      <c r="KT45" s="96"/>
      <c r="KU45" s="96"/>
      <c r="KV45" s="96"/>
      <c r="KW45" s="96"/>
      <c r="KX45" s="96"/>
      <c r="KY45" s="96"/>
      <c r="KZ45" s="96"/>
      <c r="LA45" s="96"/>
      <c r="LB45" s="96"/>
      <c r="LC45" s="96"/>
      <c r="LD45" s="96"/>
      <c r="LE45" s="96"/>
      <c r="LF45" s="96"/>
      <c r="LG45" s="96"/>
      <c r="LH45" s="96"/>
      <c r="LI45" s="96"/>
      <c r="LJ45" s="96"/>
      <c r="LK45" s="96"/>
      <c r="LL45" s="96"/>
      <c r="LM45" s="96"/>
      <c r="LN45" s="96"/>
      <c r="LO45" s="96"/>
      <c r="LP45" s="96"/>
      <c r="LQ45" s="96"/>
      <c r="LR45" s="96"/>
      <c r="LS45" s="96"/>
      <c r="LT45" s="96"/>
      <c r="LU45" s="96"/>
      <c r="LV45" s="96"/>
      <c r="LW45" s="96"/>
      <c r="LX45" s="96"/>
      <c r="LY45" s="96"/>
      <c r="LZ45" s="96"/>
      <c r="MA45" s="96"/>
      <c r="MB45" s="96"/>
      <c r="MC45" s="96"/>
      <c r="MD45" s="96"/>
      <c r="ME45" s="96"/>
      <c r="MF45" s="96"/>
      <c r="MG45" s="96"/>
      <c r="MH45" s="96"/>
      <c r="MI45" s="96"/>
      <c r="MJ45" s="96"/>
      <c r="MK45" s="96"/>
      <c r="ML45" s="96"/>
      <c r="MM45" s="96"/>
      <c r="MN45" s="96"/>
      <c r="MO45" s="96"/>
      <c r="MP45" s="96"/>
      <c r="MQ45" s="96"/>
      <c r="MR45" s="96"/>
      <c r="MS45" s="96"/>
      <c r="MT45" s="96"/>
      <c r="MU45" s="96"/>
      <c r="MV45" s="96"/>
      <c r="MW45" s="96"/>
      <c r="MX45" s="96"/>
      <c r="MY45" s="96"/>
      <c r="MZ45" s="96"/>
      <c r="NA45" s="96"/>
      <c r="NB45" s="96"/>
      <c r="NC45" s="96"/>
      <c r="ND45" s="96"/>
      <c r="NE45" s="96"/>
      <c r="NF45" s="96"/>
      <c r="NG45" s="96"/>
      <c r="NH45" s="96"/>
      <c r="NI45" s="96"/>
      <c r="NJ45" s="96"/>
      <c r="NK45" s="96"/>
      <c r="NL45" s="96"/>
      <c r="NM45" s="96"/>
      <c r="NN45" s="96"/>
      <c r="NO45" s="96"/>
      <c r="NP45" s="96"/>
      <c r="NQ45" s="96"/>
      <c r="NR45" s="96"/>
      <c r="NS45" s="96"/>
      <c r="NT45" s="96"/>
      <c r="NU45" s="96"/>
      <c r="NV45" s="96"/>
      <c r="NW45" s="96"/>
      <c r="NX45" s="96"/>
      <c r="NY45" s="96"/>
      <c r="NZ45" s="96"/>
      <c r="OA45" s="96"/>
      <c r="OB45" s="96"/>
      <c r="OC45" s="96"/>
      <c r="OD45" s="96"/>
      <c r="OE45" s="96"/>
      <c r="OF45" s="96"/>
      <c r="OG45" s="96"/>
      <c r="OH45" s="96"/>
      <c r="OI45" s="96"/>
      <c r="OJ45" s="96"/>
      <c r="OK45" s="96"/>
      <c r="OL45" s="96"/>
      <c r="OM45" s="96"/>
      <c r="ON45" s="96"/>
      <c r="OO45" s="96"/>
      <c r="OP45" s="96"/>
      <c r="OQ45" s="96"/>
      <c r="OR45" s="96"/>
      <c r="OS45" s="96"/>
      <c r="OT45" s="96"/>
      <c r="OU45" s="96"/>
      <c r="OV45" s="96"/>
      <c r="OW45" s="96"/>
      <c r="OX45" s="96"/>
      <c r="OY45" s="96"/>
      <c r="OZ45" s="96"/>
      <c r="PA45" s="96"/>
      <c r="PB45" s="96"/>
      <c r="PC45" s="96"/>
      <c r="PD45" s="96"/>
      <c r="PE45" s="96"/>
      <c r="PF45" s="96"/>
      <c r="PG45" s="96"/>
      <c r="PH45" s="96"/>
      <c r="PI45" s="96"/>
      <c r="PJ45" s="96"/>
      <c r="PK45" s="96"/>
      <c r="PL45" s="96"/>
      <c r="PM45" s="96"/>
      <c r="PN45" s="96"/>
      <c r="PO45" s="96"/>
      <c r="PP45" s="96"/>
      <c r="PQ45" s="96"/>
      <c r="PR45" s="96"/>
      <c r="PS45" s="96"/>
      <c r="PT45" s="96"/>
      <c r="PU45" s="96"/>
      <c r="PV45" s="96"/>
      <c r="PW45" s="96"/>
      <c r="PX45" s="96"/>
      <c r="PY45" s="96"/>
      <c r="PZ45" s="96"/>
      <c r="QA45" s="96"/>
      <c r="QB45" s="96"/>
      <c r="QC45" s="96"/>
      <c r="QD45" s="96"/>
      <c r="QE45" s="96"/>
      <c r="QF45" s="96"/>
      <c r="QG45" s="96"/>
      <c r="QH45" s="96"/>
      <c r="QI45" s="96"/>
      <c r="QJ45" s="96"/>
      <c r="QK45" s="96"/>
      <c r="QL45" s="96"/>
      <c r="QM45" s="96"/>
      <c r="QN45" s="96"/>
      <c r="QO45" s="96"/>
      <c r="QP45" s="96"/>
      <c r="QQ45" s="96"/>
      <c r="QR45" s="96"/>
      <c r="QS45" s="96"/>
      <c r="QT45" s="96"/>
      <c r="QU45" s="96"/>
      <c r="QV45" s="96"/>
      <c r="QW45" s="96"/>
      <c r="QX45" s="96"/>
      <c r="QY45" s="96"/>
      <c r="QZ45" s="96"/>
      <c r="RA45" s="96"/>
      <c r="RB45" s="96"/>
      <c r="RC45" s="96"/>
      <c r="RD45" s="96"/>
      <c r="RE45" s="96"/>
      <c r="RF45" s="96"/>
      <c r="RG45" s="96"/>
      <c r="RH45" s="96"/>
      <c r="RI45" s="96"/>
      <c r="RJ45" s="96"/>
      <c r="RK45" s="96"/>
      <c r="RL45" s="96"/>
      <c r="RM45" s="96"/>
      <c r="RN45" s="96"/>
      <c r="RO45" s="96"/>
      <c r="RP45" s="96"/>
      <c r="RQ45" s="96"/>
      <c r="RR45" s="96"/>
      <c r="RS45" s="96"/>
      <c r="RT45" s="96"/>
      <c r="RU45" s="96"/>
      <c r="RV45" s="96"/>
      <c r="RW45" s="96"/>
      <c r="RX45" s="96"/>
      <c r="RY45" s="96"/>
      <c r="RZ45" s="96"/>
      <c r="SA45" s="96"/>
      <c r="SB45" s="96"/>
      <c r="SC45" s="96"/>
      <c r="SD45" s="96"/>
      <c r="SE45" s="96"/>
      <c r="SF45" s="96"/>
      <c r="SG45" s="96"/>
      <c r="SH45" s="96"/>
      <c r="SI45" s="96"/>
      <c r="SJ45" s="96"/>
      <c r="SK45" s="96"/>
      <c r="SL45" s="96"/>
      <c r="SM45" s="96"/>
      <c r="SN45" s="96"/>
      <c r="SO45" s="96"/>
      <c r="SP45" s="96"/>
      <c r="SQ45" s="96"/>
      <c r="SR45" s="96"/>
      <c r="SS45" s="96"/>
      <c r="ST45" s="96"/>
      <c r="SU45" s="96"/>
      <c r="SV45" s="96"/>
      <c r="SW45" s="96"/>
      <c r="SX45" s="96"/>
      <c r="SY45" s="96"/>
      <c r="SZ45" s="96"/>
      <c r="TA45" s="96"/>
      <c r="TB45" s="96"/>
      <c r="TC45" s="96"/>
      <c r="TD45" s="96"/>
      <c r="TE45" s="96"/>
      <c r="TF45" s="96"/>
      <c r="TG45" s="96"/>
      <c r="TH45" s="96"/>
      <c r="TI45" s="96"/>
      <c r="TJ45" s="96"/>
      <c r="TK45" s="96"/>
      <c r="TL45" s="96"/>
      <c r="TM45" s="96"/>
      <c r="TN45" s="96"/>
      <c r="TO45" s="96"/>
      <c r="TP45" s="96"/>
      <c r="TQ45" s="96"/>
      <c r="TR45" s="96"/>
      <c r="TS45" s="96"/>
      <c r="TT45" s="96"/>
      <c r="TU45" s="96"/>
      <c r="TV45" s="96"/>
      <c r="TW45" s="96"/>
      <c r="TX45" s="96"/>
      <c r="TY45" s="96"/>
      <c r="TZ45" s="96"/>
      <c r="UA45" s="96"/>
      <c r="UB45" s="96"/>
      <c r="UC45" s="96"/>
      <c r="UD45" s="96"/>
      <c r="UE45" s="96"/>
      <c r="UF45" s="96"/>
      <c r="UG45" s="96"/>
      <c r="UH45" s="96"/>
      <c r="UI45" s="96"/>
      <c r="UJ45" s="96"/>
      <c r="UK45" s="96"/>
      <c r="UL45" s="96"/>
      <c r="UM45" s="96"/>
      <c r="UN45" s="96"/>
      <c r="UO45" s="96"/>
      <c r="UP45" s="96"/>
      <c r="UQ45" s="96"/>
      <c r="UR45" s="96"/>
      <c r="US45" s="96"/>
      <c r="UT45" s="96"/>
      <c r="UU45" s="96"/>
      <c r="UV45" s="96"/>
      <c r="UW45" s="96"/>
      <c r="UX45" s="96"/>
      <c r="UY45" s="96"/>
      <c r="UZ45" s="96"/>
      <c r="VA45" s="96"/>
      <c r="VB45" s="96"/>
      <c r="VC45" s="96"/>
      <c r="VD45" s="96"/>
      <c r="VE45" s="96"/>
      <c r="VF45" s="96"/>
      <c r="VG45" s="96"/>
      <c r="VH45" s="96"/>
      <c r="VI45" s="96"/>
      <c r="VJ45" s="96"/>
      <c r="VK45" s="96"/>
      <c r="VL45" s="96"/>
      <c r="VM45" s="96"/>
      <c r="VN45" s="96"/>
      <c r="VO45" s="96"/>
      <c r="VP45" s="96"/>
      <c r="VQ45" s="96"/>
      <c r="VR45" s="96"/>
      <c r="VS45" s="96"/>
      <c r="VT45" s="96"/>
      <c r="VU45" s="96"/>
      <c r="VV45" s="96"/>
      <c r="VW45" s="96"/>
      <c r="VX45" s="96"/>
      <c r="VY45" s="96"/>
      <c r="VZ45" s="96"/>
      <c r="WA45" s="96"/>
      <c r="WB45" s="96"/>
      <c r="WC45" s="96"/>
      <c r="WD45" s="96"/>
      <c r="WE45" s="96"/>
      <c r="WF45" s="96"/>
      <c r="WG45" s="96"/>
      <c r="WH45" s="96"/>
      <c r="WI45" s="96"/>
      <c r="WJ45" s="96"/>
      <c r="WK45" s="96"/>
      <c r="WL45" s="96"/>
      <c r="WM45" s="96"/>
      <c r="WN45" s="96"/>
      <c r="WO45" s="96"/>
      <c r="WP45" s="96"/>
      <c r="WQ45" s="96"/>
      <c r="WR45" s="96"/>
      <c r="WS45" s="96"/>
      <c r="WT45" s="96"/>
      <c r="WU45" s="96"/>
      <c r="WV45" s="96"/>
      <c r="WW45" s="96"/>
      <c r="WX45" s="96"/>
      <c r="WY45" s="96"/>
      <c r="WZ45" s="96"/>
      <c r="XA45" s="96"/>
      <c r="XB45" s="96"/>
      <c r="XC45" s="96"/>
      <c r="XD45" s="96"/>
      <c r="XE45" s="96"/>
      <c r="XF45" s="96"/>
      <c r="XG45" s="96"/>
      <c r="XH45" s="96"/>
      <c r="XI45" s="96"/>
      <c r="XJ45" s="96"/>
      <c r="XK45" s="96"/>
      <c r="XL45" s="96"/>
      <c r="XM45" s="96"/>
      <c r="XN45" s="96"/>
      <c r="XO45" s="96"/>
      <c r="XP45" s="96"/>
      <c r="XQ45" s="96"/>
      <c r="XR45" s="96"/>
      <c r="XS45" s="96"/>
      <c r="XT45" s="96"/>
      <c r="XU45" s="96"/>
      <c r="XV45" s="96"/>
      <c r="XW45" s="96"/>
      <c r="XX45" s="96"/>
      <c r="XY45" s="96"/>
      <c r="XZ45" s="96"/>
      <c r="YA45" s="96"/>
      <c r="YB45" s="96"/>
      <c r="YC45" s="96"/>
      <c r="YD45" s="96"/>
      <c r="YE45" s="96"/>
      <c r="YF45" s="96"/>
      <c r="YG45" s="96"/>
      <c r="YH45" s="96"/>
      <c r="YI45" s="96"/>
      <c r="YJ45" s="96"/>
      <c r="YK45" s="96"/>
      <c r="YL45" s="96"/>
      <c r="YM45" s="96"/>
      <c r="YN45" s="96"/>
      <c r="YO45" s="96"/>
      <c r="YP45" s="96"/>
      <c r="YQ45" s="96"/>
      <c r="YR45" s="96"/>
      <c r="YS45" s="96"/>
      <c r="YT45" s="96"/>
    </row>
    <row r="46" spans="1:670" s="113" customFormat="1" x14ac:dyDescent="0.2">
      <c r="B46" s="98"/>
      <c r="C46" s="99"/>
      <c r="D46" s="104"/>
      <c r="E46" s="126"/>
      <c r="F46" s="104"/>
      <c r="G46" s="104"/>
      <c r="H46" s="104"/>
      <c r="I46" s="91"/>
      <c r="J46" s="91"/>
      <c r="K46" s="92"/>
      <c r="L46" s="92"/>
      <c r="M46" s="110"/>
      <c r="N46" s="110"/>
      <c r="O46" s="103"/>
      <c r="P46" s="111"/>
      <c r="Q46" s="103"/>
      <c r="R46" s="111"/>
      <c r="S46" s="103"/>
      <c r="T46" s="111"/>
      <c r="U46" s="103"/>
      <c r="V46" s="111"/>
      <c r="W46" s="110"/>
      <c r="X46" s="110"/>
      <c r="Y46" s="101"/>
      <c r="Z46" s="103"/>
      <c r="AA46" s="111"/>
      <c r="AB46" s="110"/>
      <c r="AC46" s="110"/>
      <c r="AD46" s="103"/>
      <c r="AE46" s="111"/>
      <c r="AF46" s="112"/>
    </row>
    <row r="47" spans="1:670" s="113" customFormat="1" x14ac:dyDescent="0.2">
      <c r="B47" s="98"/>
      <c r="C47" s="99"/>
      <c r="D47" s="104"/>
      <c r="E47" s="126"/>
      <c r="F47" s="104"/>
      <c r="G47" s="104"/>
      <c r="H47" s="104"/>
      <c r="I47" s="91"/>
      <c r="J47" s="91"/>
      <c r="K47" s="92"/>
      <c r="L47" s="92"/>
      <c r="M47" s="110"/>
      <c r="N47" s="110"/>
      <c r="O47" s="103"/>
      <c r="P47" s="111"/>
      <c r="Q47" s="103"/>
      <c r="R47" s="111"/>
      <c r="S47" s="103"/>
      <c r="T47" s="111"/>
      <c r="U47" s="103"/>
      <c r="V47" s="111"/>
      <c r="W47" s="110"/>
      <c r="X47" s="110"/>
      <c r="Y47" s="101"/>
      <c r="Z47" s="103"/>
      <c r="AA47" s="111"/>
      <c r="AB47" s="110"/>
      <c r="AC47" s="110"/>
      <c r="AD47" s="103"/>
      <c r="AE47" s="111"/>
      <c r="AF47" s="112"/>
    </row>
    <row r="48" spans="1:670" s="113" customFormat="1" x14ac:dyDescent="0.2">
      <c r="B48" s="98"/>
      <c r="C48" s="99"/>
      <c r="D48" s="104"/>
      <c r="E48" s="126"/>
      <c r="F48" s="104"/>
      <c r="G48" s="104"/>
      <c r="H48" s="104" t="s">
        <v>113</v>
      </c>
      <c r="I48" s="91"/>
      <c r="J48" s="91"/>
      <c r="K48" s="103"/>
      <c r="L48" s="92"/>
      <c r="M48" s="110"/>
      <c r="N48" s="110"/>
      <c r="O48" s="103">
        <f>SUM(O5:O45)</f>
        <v>39</v>
      </c>
      <c r="P48" s="111"/>
      <c r="Q48" s="103">
        <f>SUM(Q5:Q45)</f>
        <v>0</v>
      </c>
      <c r="R48" s="111"/>
      <c r="S48" s="103">
        <f>SUM(S5:S45)</f>
        <v>39</v>
      </c>
      <c r="T48" s="111"/>
      <c r="U48" s="103">
        <f>SUM(U5:U45)</f>
        <v>39</v>
      </c>
      <c r="V48" s="111"/>
      <c r="W48" s="110"/>
      <c r="X48" s="110"/>
      <c r="Y48" s="101"/>
      <c r="Z48" s="103">
        <f>SUM(Z5:Z45)</f>
        <v>37</v>
      </c>
      <c r="AA48" s="111"/>
      <c r="AB48" s="110"/>
      <c r="AC48" s="110"/>
      <c r="AD48" s="103">
        <f>SUM(AD5:AD45)</f>
        <v>39</v>
      </c>
      <c r="AE48" s="111"/>
      <c r="AF48" s="112"/>
    </row>
    <row r="49" spans="4:6" ht="15" x14ac:dyDescent="0.2">
      <c r="D49" s="119"/>
      <c r="E49" s="127"/>
      <c r="F49" s="119"/>
    </row>
  </sheetData>
  <autoFilter ref="A1:AF46">
    <filterColumn colId="2" showButton="0"/>
    <filterColumn colId="12" showButton="0"/>
    <filterColumn colId="14" showButton="0"/>
    <filterColumn colId="16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sortState ref="B5:BW38">
    <sortCondition ref="B5:B38"/>
  </sortState>
  <mergeCells count="35">
    <mergeCell ref="E1:E3"/>
    <mergeCell ref="A1:A3"/>
    <mergeCell ref="C1:D1"/>
    <mergeCell ref="B1:B3"/>
    <mergeCell ref="C2:C3"/>
    <mergeCell ref="D2:D3"/>
    <mergeCell ref="G1:G3"/>
    <mergeCell ref="F1:F3"/>
    <mergeCell ref="U2:U3"/>
    <mergeCell ref="S2:S3"/>
    <mergeCell ref="M1:N2"/>
    <mergeCell ref="L1:L3"/>
    <mergeCell ref="J1:J3"/>
    <mergeCell ref="K1:K3"/>
    <mergeCell ref="I1:I3"/>
    <mergeCell ref="H1:H3"/>
    <mergeCell ref="O1:P1"/>
    <mergeCell ref="O2:O3"/>
    <mergeCell ref="P2:P3"/>
    <mergeCell ref="Q1:R1"/>
    <mergeCell ref="Q2:Q3"/>
    <mergeCell ref="R2:R3"/>
    <mergeCell ref="S1:T1"/>
    <mergeCell ref="T2:T3"/>
    <mergeCell ref="U1:V1"/>
    <mergeCell ref="V2:V3"/>
    <mergeCell ref="AA2:AA3"/>
    <mergeCell ref="AE2:AE3"/>
    <mergeCell ref="AB1:AE1"/>
    <mergeCell ref="AB2:AC2"/>
    <mergeCell ref="AD2:AD3"/>
    <mergeCell ref="Y2:Y3"/>
    <mergeCell ref="W1:AA1"/>
    <mergeCell ref="W2:X2"/>
    <mergeCell ref="Z2:Z3"/>
  </mergeCells>
  <phoneticPr fontId="0" type="noConversion"/>
  <printOptions gridLines="1"/>
  <pageMargins left="0.2" right="0.2" top="0.3" bottom="0.4" header="0.19" footer="0.19"/>
  <pageSetup scale="48" pageOrder="overThenDown" orientation="landscape" r:id="rId1"/>
  <headerFooter alignWithMargins="0">
    <oddFooter>&amp;L&amp;F, &amp;A&amp;C&amp;D&amp;R&amp;P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X82"/>
  <sheetViews>
    <sheetView workbookViewId="0">
      <pane xSplit="1" ySplit="1" topLeftCell="J56" activePane="bottomRight" state="frozen"/>
      <selection pane="topRight" activeCell="C1" sqref="C1"/>
      <selection pane="bottomLeft" activeCell="A2" sqref="A2"/>
      <selection pane="bottomRight" activeCell="E32" sqref="E32"/>
    </sheetView>
  </sheetViews>
  <sheetFormatPr defaultRowHeight="11.25" x14ac:dyDescent="0.2"/>
  <cols>
    <col min="1" max="1" width="14.7109375" style="56" customWidth="1"/>
    <col min="2" max="2" width="12" style="56" customWidth="1"/>
    <col min="3" max="3" width="12.28515625" style="59" customWidth="1"/>
    <col min="4" max="4" width="11" style="59" customWidth="1"/>
    <col min="5" max="5" width="14.42578125" style="59" customWidth="1"/>
    <col min="6" max="13" width="11" style="59" customWidth="1"/>
    <col min="14" max="15" width="9.140625" style="56"/>
    <col min="16" max="16" width="24.140625" style="56" customWidth="1"/>
    <col min="17" max="17" width="9.140625" style="59"/>
    <col min="18" max="18" width="10.42578125" style="83" customWidth="1"/>
    <col min="19" max="20" width="9.140625" style="83"/>
    <col min="21" max="21" width="10" style="75" customWidth="1"/>
    <col min="22" max="22" width="9.5703125" style="75" bestFit="1" customWidth="1"/>
    <col min="23" max="23" width="10.28515625" style="56" customWidth="1"/>
    <col min="24" max="16384" width="9.140625" style="56"/>
  </cols>
  <sheetData>
    <row r="1" spans="1:22" s="57" customFormat="1" ht="57" customHeight="1" thickBot="1" x14ac:dyDescent="0.25">
      <c r="A1" s="55" t="s">
        <v>497</v>
      </c>
      <c r="B1" s="115" t="s">
        <v>174</v>
      </c>
      <c r="C1" s="58" t="s">
        <v>365</v>
      </c>
      <c r="D1" s="58" t="s">
        <v>366</v>
      </c>
      <c r="E1" s="58" t="s">
        <v>523</v>
      </c>
      <c r="F1" s="58" t="s">
        <v>367</v>
      </c>
      <c r="G1" s="58" t="s">
        <v>368</v>
      </c>
      <c r="H1" s="58" t="s">
        <v>373</v>
      </c>
      <c r="I1" s="58" t="s">
        <v>374</v>
      </c>
      <c r="J1" s="58" t="s">
        <v>470</v>
      </c>
      <c r="K1" s="58" t="s">
        <v>471</v>
      </c>
      <c r="L1" s="58" t="s">
        <v>119</v>
      </c>
      <c r="M1" s="58" t="s">
        <v>120</v>
      </c>
      <c r="N1" s="58" t="s">
        <v>474</v>
      </c>
      <c r="O1" s="58" t="s">
        <v>107</v>
      </c>
      <c r="R1" s="80"/>
      <c r="S1" s="80"/>
      <c r="T1" s="80"/>
      <c r="U1" s="76"/>
      <c r="V1" s="76"/>
    </row>
    <row r="2" spans="1:22" s="63" customFormat="1" ht="12.75" customHeight="1" thickTop="1" x14ac:dyDescent="0.2">
      <c r="A2" s="60" t="s">
        <v>338</v>
      </c>
      <c r="B2" s="61">
        <f>'NFSN Chem Sampling'!$P$7+'NFSN Chem Sampling'!$R$7</f>
        <v>34</v>
      </c>
      <c r="C2" s="61">
        <f>'NFSN Chem Sampling'!$T$7+'NFSN Chem Sampling'!$V$7</f>
        <v>34</v>
      </c>
      <c r="D2" s="61">
        <f>'NFSN Chem Sampling'!$X$7</f>
        <v>2</v>
      </c>
      <c r="E2" s="61">
        <f>'NFSN Chem Sampling'!$Z$7+'NFSN Chem Sampling'!$AB$7</f>
        <v>34</v>
      </c>
      <c r="F2" s="61">
        <f>'NFSN Chem Sampling'!$AD$7</f>
        <v>2</v>
      </c>
      <c r="G2" s="61">
        <f>'NFSN Chem Sampling'!$AF$7</f>
        <v>2</v>
      </c>
      <c r="H2" s="61">
        <f>'NFSN Chem Sampling'!$AH$7</f>
        <v>2</v>
      </c>
      <c r="I2" s="61">
        <f>'NFSN Chem Sampling'!$AJ$7</f>
        <v>2</v>
      </c>
      <c r="J2" s="67">
        <f>'NFSN Chem Sampling'!AL7+'NFSN Chem Sampling'!AP7+'NFSN Chem Sampling'!AR7</f>
        <v>36</v>
      </c>
      <c r="K2" s="61">
        <f>'NFSN Chem Sampling'!$AN$7</f>
        <v>2</v>
      </c>
      <c r="L2" s="86">
        <v>0</v>
      </c>
      <c r="M2" s="86">
        <v>0</v>
      </c>
      <c r="N2" s="86">
        <v>0</v>
      </c>
      <c r="O2" s="86">
        <v>0</v>
      </c>
      <c r="P2" s="62"/>
      <c r="Q2" s="61"/>
      <c r="R2" s="81"/>
      <c r="S2" s="81"/>
      <c r="T2" s="81"/>
      <c r="U2" s="77"/>
      <c r="V2" s="77"/>
    </row>
    <row r="3" spans="1:22" s="63" customFormat="1" x14ac:dyDescent="0.2">
      <c r="A3" s="60" t="s">
        <v>434</v>
      </c>
      <c r="B3" s="61">
        <f>'NFSN Chem Sampling'!$P$10+'NFSN Chem Sampling'!$R$10</f>
        <v>8</v>
      </c>
      <c r="C3" s="61">
        <f>'NFSN Chem Sampling'!$T$10+'NFSN Chem Sampling'!$V$10</f>
        <v>8</v>
      </c>
      <c r="D3" s="61">
        <f>'NFSN Chem Sampling'!$X$10</f>
        <v>0</v>
      </c>
      <c r="E3" s="61">
        <f>'NFSN Chem Sampling'!$Z$10+'NFSN Chem Sampling'!$AB$10</f>
        <v>8</v>
      </c>
      <c r="F3" s="61">
        <f>'NFSN Chem Sampling'!$AD$10</f>
        <v>0</v>
      </c>
      <c r="G3" s="61">
        <f>'NFSN Chem Sampling'!$AF$10</f>
        <v>0</v>
      </c>
      <c r="H3" s="61">
        <f>'NFSN Chem Sampling'!$AH$10</f>
        <v>0</v>
      </c>
      <c r="I3" s="61">
        <f>'NFSN Chem Sampling'!$AJ$10</f>
        <v>0</v>
      </c>
      <c r="J3" s="67">
        <f>'NFSN Chem Sampling'!AL10+'NFSN Chem Sampling'!AP10+'NFSN Chem Sampling'!AR10</f>
        <v>4</v>
      </c>
      <c r="K3" s="61">
        <f>'NFSN Chem Sampling'!$AN$10</f>
        <v>0</v>
      </c>
      <c r="L3" s="86">
        <v>0</v>
      </c>
      <c r="M3" s="86">
        <v>0</v>
      </c>
      <c r="N3" s="86">
        <v>0</v>
      </c>
      <c r="O3" s="86">
        <v>0</v>
      </c>
      <c r="Q3" s="61"/>
      <c r="R3" s="81"/>
      <c r="S3" s="81"/>
      <c r="T3" s="81"/>
      <c r="U3" s="77"/>
      <c r="V3" s="77"/>
    </row>
    <row r="4" spans="1:22" s="63" customFormat="1" x14ac:dyDescent="0.2">
      <c r="A4" s="60" t="s">
        <v>353</v>
      </c>
      <c r="B4" s="61">
        <f>'NFSN Chem Sampling'!$P$16+'NFSN Chem Sampling'!$R$16</f>
        <v>42</v>
      </c>
      <c r="C4" s="61">
        <f>'NFSN Chem Sampling'!$T$16+'NFSN Chem Sampling'!$V$16</f>
        <v>41</v>
      </c>
      <c r="D4" s="61">
        <f>'NFSN Chem Sampling'!$X$16</f>
        <v>3</v>
      </c>
      <c r="E4" s="61">
        <f>'NFSN Chem Sampling'!$Z$16+'NFSN Chem Sampling'!$AB$16</f>
        <v>41</v>
      </c>
      <c r="F4" s="61">
        <f>'NFSN Chem Sampling'!$AD$16</f>
        <v>3</v>
      </c>
      <c r="G4" s="61">
        <f>'NFSN Chem Sampling'!$AF$16</f>
        <v>3</v>
      </c>
      <c r="H4" s="61">
        <f>'NFSN Chem Sampling'!$AH$16</f>
        <v>3</v>
      </c>
      <c r="I4" s="61">
        <f>'NFSN Chem Sampling'!$AJ$16</f>
        <v>3</v>
      </c>
      <c r="J4" s="67">
        <f>'NFSN Chem Sampling'!AL16+'NFSN Chem Sampling'!AP16+'NFSN Chem Sampling'!AR16</f>
        <v>30</v>
      </c>
      <c r="K4" s="61">
        <f>'NFSN Chem Sampling'!$AN$16</f>
        <v>2</v>
      </c>
      <c r="L4" s="86">
        <f>'NFSN Eco Sampling'!$O$5+'NFSN Eco Sampling'!$O$6</f>
        <v>2</v>
      </c>
      <c r="M4" s="86">
        <f>'NFSN Eco Sampling'!$Q$5+'NFSN Eco Sampling'!$Q$6</f>
        <v>0</v>
      </c>
      <c r="N4" s="86">
        <f>'NFSN Eco Sampling'!$S$5+'NFSN Eco Sampling'!$S$6</f>
        <v>2</v>
      </c>
      <c r="O4" s="86">
        <f>'NFSN Eco Sampling'!$U$5+'NFSN Eco Sampling'!$U$6</f>
        <v>2</v>
      </c>
      <c r="Q4" s="61"/>
      <c r="R4" s="81"/>
      <c r="S4" s="81"/>
      <c r="T4" s="81"/>
      <c r="U4" s="77"/>
      <c r="V4" s="77"/>
    </row>
    <row r="5" spans="1:22" s="63" customFormat="1" x14ac:dyDescent="0.2">
      <c r="A5" s="60" t="s">
        <v>351</v>
      </c>
      <c r="B5" s="61">
        <f>'NFSN Chem Sampling'!$P$21+'NFSN Chem Sampling'!$R$21</f>
        <v>29</v>
      </c>
      <c r="C5" s="61">
        <f>'NFSN Chem Sampling'!$T$21+'NFSN Chem Sampling'!$V$21</f>
        <v>28</v>
      </c>
      <c r="D5" s="61">
        <f>'NFSN Chem Sampling'!$X$21</f>
        <v>2</v>
      </c>
      <c r="E5" s="61">
        <f>'NFSN Chem Sampling'!$Z$21+'NFSN Chem Sampling'!$AB$21</f>
        <v>28</v>
      </c>
      <c r="F5" s="61">
        <f>'NFSN Chem Sampling'!$AD$21</f>
        <v>2</v>
      </c>
      <c r="G5" s="61">
        <f>'NFSN Chem Sampling'!$AF$21</f>
        <v>2</v>
      </c>
      <c r="H5" s="61">
        <f>'NFSN Chem Sampling'!$AH$21</f>
        <v>2</v>
      </c>
      <c r="I5" s="61">
        <f>'NFSN Chem Sampling'!$AJ$21</f>
        <v>2</v>
      </c>
      <c r="J5" s="67">
        <f>'NFSN Chem Sampling'!AL21+'NFSN Chem Sampling'!AP21+'NFSN Chem Sampling'!AR21</f>
        <v>16</v>
      </c>
      <c r="K5" s="61">
        <f>'NFSN Chem Sampling'!$AN$21</f>
        <v>1</v>
      </c>
      <c r="L5" s="86">
        <f>'NFSN Eco Sampling'!$O$7+'NFSN Eco Sampling'!$O$8</f>
        <v>2</v>
      </c>
      <c r="M5" s="86">
        <f>'NFSN Eco Sampling'!$Q$7+'NFSN Eco Sampling'!$Q$8</f>
        <v>0</v>
      </c>
      <c r="N5" s="86">
        <f>'NFSN Eco Sampling'!$S$7+'NFSN Eco Sampling'!$S$8</f>
        <v>2</v>
      </c>
      <c r="O5" s="86">
        <f>'NFSN Eco Sampling'!$U$7+'NFSN Eco Sampling'!$U$8</f>
        <v>2</v>
      </c>
      <c r="Q5" s="61"/>
      <c r="R5" s="81"/>
      <c r="S5" s="81"/>
      <c r="T5" s="81"/>
      <c r="U5" s="77"/>
      <c r="V5" s="77"/>
    </row>
    <row r="6" spans="1:22" s="63" customFormat="1" x14ac:dyDescent="0.2">
      <c r="A6" s="60" t="s">
        <v>356</v>
      </c>
      <c r="B6" s="61">
        <f>'NFSN Chem Sampling'!$P$29+'NFSN Chem Sampling'!$R$29</f>
        <v>92</v>
      </c>
      <c r="C6" s="61">
        <f>'NFSN Chem Sampling'!$T$29+'NFSN Chem Sampling'!$V$29</f>
        <v>91</v>
      </c>
      <c r="D6" s="61">
        <f>'NFSN Chem Sampling'!$X$29</f>
        <v>6</v>
      </c>
      <c r="E6" s="61">
        <f>'NFSN Chem Sampling'!$Z$29+'NFSN Chem Sampling'!$AB$29</f>
        <v>92</v>
      </c>
      <c r="F6" s="61">
        <f>'NFSN Chem Sampling'!$AD$29</f>
        <v>7</v>
      </c>
      <c r="G6" s="61">
        <f>'NFSN Chem Sampling'!$AF$29</f>
        <v>7</v>
      </c>
      <c r="H6" s="61">
        <f>'NFSN Chem Sampling'!$AH$29</f>
        <v>6</v>
      </c>
      <c r="I6" s="61">
        <f>'NFSN Chem Sampling'!$AJ$29</f>
        <v>6</v>
      </c>
      <c r="J6" s="67">
        <f>'NFSN Chem Sampling'!AL29+'NFSN Chem Sampling'!AP29+'NFSN Chem Sampling'!AR29</f>
        <v>82</v>
      </c>
      <c r="K6" s="61">
        <f>'NFSN Chem Sampling'!$AN$29</f>
        <v>4</v>
      </c>
      <c r="L6" s="86">
        <f>'NFSN Eco Sampling'!$O$9+'NFSN Eco Sampling'!$O$10+'NFSN Eco Sampling'!$O$11</f>
        <v>3</v>
      </c>
      <c r="M6" s="86">
        <f>'NFSN Eco Sampling'!$Q$9+'NFSN Eco Sampling'!$Q$10+'NFSN Eco Sampling'!$Q$11</f>
        <v>0</v>
      </c>
      <c r="N6" s="86">
        <f>'NFSN Eco Sampling'!$S$9+'NFSN Eco Sampling'!$S$10+'NFSN Eco Sampling'!$S$11</f>
        <v>3</v>
      </c>
      <c r="O6" s="86">
        <f>'NFSN Eco Sampling'!$U$9+'NFSN Eco Sampling'!$U$10+'NFSN Eco Sampling'!$U$11</f>
        <v>3</v>
      </c>
      <c r="Q6" s="61"/>
      <c r="R6" s="81"/>
      <c r="S6" s="81"/>
      <c r="T6" s="81"/>
      <c r="U6" s="77"/>
      <c r="V6" s="77"/>
    </row>
    <row r="7" spans="1:22" s="63" customFormat="1" x14ac:dyDescent="0.2">
      <c r="A7" s="60" t="s">
        <v>348</v>
      </c>
      <c r="B7" s="61">
        <f>'NFSN Chem Sampling'!$P$34+'NFSN Chem Sampling'!$R$34</f>
        <v>63</v>
      </c>
      <c r="C7" s="61">
        <f>'NFSN Chem Sampling'!$T$34+'NFSN Chem Sampling'!$V$34</f>
        <v>63</v>
      </c>
      <c r="D7" s="61">
        <f>'NFSN Chem Sampling'!$X$34</f>
        <v>3</v>
      </c>
      <c r="E7" s="61">
        <f>'NFSN Chem Sampling'!$Z$34+'NFSN Chem Sampling'!$AB$34</f>
        <v>64</v>
      </c>
      <c r="F7" s="61">
        <f>'NFSN Chem Sampling'!$AD$34</f>
        <v>4</v>
      </c>
      <c r="G7" s="61">
        <f>'NFSN Chem Sampling'!$AF$34</f>
        <v>4</v>
      </c>
      <c r="H7" s="61">
        <f>'NFSN Chem Sampling'!$AH$34</f>
        <v>4</v>
      </c>
      <c r="I7" s="61">
        <f>'NFSN Chem Sampling'!$AJ$34</f>
        <v>4</v>
      </c>
      <c r="J7" s="67">
        <f>'NFSN Chem Sampling'!AL34+'NFSN Chem Sampling'!AP34+'NFSN Chem Sampling'!AR34</f>
        <v>66</v>
      </c>
      <c r="K7" s="61">
        <f>'NFSN Chem Sampling'!$AN$34</f>
        <v>3</v>
      </c>
      <c r="L7" s="86">
        <f>'NFSN Eco Sampling'!$O$12</f>
        <v>1</v>
      </c>
      <c r="M7" s="86">
        <f>'NFSN Eco Sampling'!$Q$12</f>
        <v>0</v>
      </c>
      <c r="N7" s="86">
        <f>'NFSN Eco Sampling'!$S$12</f>
        <v>1</v>
      </c>
      <c r="O7" s="86">
        <f>'NFSN Eco Sampling'!$U$12</f>
        <v>1</v>
      </c>
      <c r="Q7" s="61"/>
      <c r="R7" s="81"/>
      <c r="S7" s="81"/>
      <c r="T7" s="81"/>
      <c r="U7" s="77"/>
      <c r="V7" s="77"/>
    </row>
    <row r="8" spans="1:22" s="63" customFormat="1" x14ac:dyDescent="0.2">
      <c r="A8" s="60" t="s">
        <v>332</v>
      </c>
      <c r="B8" s="61">
        <f>'NFSN Chem Sampling'!$P$39+'NFSN Chem Sampling'!$R$39</f>
        <v>51</v>
      </c>
      <c r="C8" s="61">
        <f>'NFSN Chem Sampling'!$T$39+'NFSN Chem Sampling'!$V$39</f>
        <v>51</v>
      </c>
      <c r="D8" s="61">
        <f>'NFSN Chem Sampling'!$X$39</f>
        <v>2</v>
      </c>
      <c r="E8" s="61">
        <f>'NFSN Chem Sampling'!$Z$39+'NFSN Chem Sampling'!$AB$39</f>
        <v>52</v>
      </c>
      <c r="F8" s="61">
        <f>'NFSN Chem Sampling'!$AD$39</f>
        <v>3</v>
      </c>
      <c r="G8" s="61">
        <f>'NFSN Chem Sampling'!$AF$39</f>
        <v>3</v>
      </c>
      <c r="H8" s="61">
        <f>'NFSN Chem Sampling'!$AH$39</f>
        <v>3</v>
      </c>
      <c r="I8" s="61">
        <f>'NFSN Chem Sampling'!$AJ$39</f>
        <v>3</v>
      </c>
      <c r="J8" s="67">
        <f>'NFSN Chem Sampling'!AL39+'NFSN Chem Sampling'!AP39+'NFSN Chem Sampling'!AR39</f>
        <v>46</v>
      </c>
      <c r="K8" s="61">
        <f>'NFSN Chem Sampling'!$AN$39</f>
        <v>2</v>
      </c>
      <c r="L8" s="86">
        <f>'NFSN Eco Sampling'!$O$14+'NFSN Eco Sampling'!$O$15</f>
        <v>2</v>
      </c>
      <c r="M8" s="86">
        <f>'NFSN Eco Sampling'!$Q$14+'NFSN Eco Sampling'!$Q$15</f>
        <v>0</v>
      </c>
      <c r="N8" s="86">
        <f>'NFSN Eco Sampling'!$S$14+'NFSN Eco Sampling'!$S$15</f>
        <v>2</v>
      </c>
      <c r="O8" s="86">
        <f>'NFSN Eco Sampling'!$U$14+'NFSN Eco Sampling'!$U$15</f>
        <v>2</v>
      </c>
      <c r="Q8" s="61"/>
      <c r="R8" s="81"/>
      <c r="S8" s="81"/>
      <c r="T8" s="81"/>
      <c r="U8" s="77"/>
      <c r="V8" s="77"/>
    </row>
    <row r="9" spans="1:22" s="63" customFormat="1" x14ac:dyDescent="0.2">
      <c r="A9" s="60" t="s">
        <v>385</v>
      </c>
      <c r="B9" s="61">
        <f>'NFSN Chem Sampling'!$P$42+'NFSN Chem Sampling'!$R$42</f>
        <v>15</v>
      </c>
      <c r="C9" s="61">
        <f>'NFSN Chem Sampling'!$T$42+'NFSN Chem Sampling'!$V$42</f>
        <v>15</v>
      </c>
      <c r="D9" s="61">
        <f>'NFSN Chem Sampling'!$X$42</f>
        <v>1</v>
      </c>
      <c r="E9" s="61">
        <f>'NFSN Chem Sampling'!$Z$42+'NFSN Chem Sampling'!$AB$42</f>
        <v>15</v>
      </c>
      <c r="F9" s="61">
        <f>'NFSN Chem Sampling'!$AD$42</f>
        <v>1</v>
      </c>
      <c r="G9" s="61">
        <f>'NFSN Chem Sampling'!$AF$42</f>
        <v>1</v>
      </c>
      <c r="H9" s="61">
        <f>'NFSN Chem Sampling'!$AH$42</f>
        <v>1</v>
      </c>
      <c r="I9" s="61">
        <f>'NFSN Chem Sampling'!$AJ$42</f>
        <v>1</v>
      </c>
      <c r="J9" s="67">
        <f>'NFSN Chem Sampling'!AL42+'NFSN Chem Sampling'!AP42+'NFSN Chem Sampling'!AR42</f>
        <v>16</v>
      </c>
      <c r="K9" s="61">
        <f>'NFSN Chem Sampling'!$AN$42</f>
        <v>1</v>
      </c>
      <c r="L9" s="86">
        <v>0</v>
      </c>
      <c r="M9" s="86">
        <v>0</v>
      </c>
      <c r="N9" s="86">
        <v>0</v>
      </c>
      <c r="O9" s="86">
        <v>0</v>
      </c>
      <c r="Q9" s="61"/>
      <c r="R9" s="81"/>
      <c r="S9" s="81"/>
      <c r="T9" s="81"/>
      <c r="U9" s="77"/>
      <c r="V9" s="77"/>
    </row>
    <row r="10" spans="1:22" s="63" customFormat="1" x14ac:dyDescent="0.2">
      <c r="A10" s="60" t="s">
        <v>336</v>
      </c>
      <c r="B10" s="61">
        <f>'NFSN Chem Sampling'!$P$47+'NFSN Chem Sampling'!$R$47</f>
        <v>47</v>
      </c>
      <c r="C10" s="61">
        <f>'NFSN Chem Sampling'!$T$47+'NFSN Chem Sampling'!$V$47</f>
        <v>46</v>
      </c>
      <c r="D10" s="61">
        <f>'NFSN Chem Sampling'!$X$47</f>
        <v>3</v>
      </c>
      <c r="E10" s="61">
        <f>'NFSN Chem Sampling'!$Z$47+'NFSN Chem Sampling'!$AB$47</f>
        <v>47</v>
      </c>
      <c r="F10" s="61">
        <f>'NFSN Chem Sampling'!$AD$47</f>
        <v>4</v>
      </c>
      <c r="G10" s="61">
        <f>'NFSN Chem Sampling'!$AF$47</f>
        <v>4</v>
      </c>
      <c r="H10" s="61">
        <f>'NFSN Chem Sampling'!$AH$47</f>
        <v>4</v>
      </c>
      <c r="I10" s="61">
        <f>'NFSN Chem Sampling'!$AJ$47</f>
        <v>4</v>
      </c>
      <c r="J10" s="67">
        <f>'NFSN Chem Sampling'!AL47+'NFSN Chem Sampling'!AP47+'NFSN Chem Sampling'!AR47</f>
        <v>42</v>
      </c>
      <c r="K10" s="61">
        <f>'NFSN Chem Sampling'!$AN$47</f>
        <v>2</v>
      </c>
      <c r="L10" s="86">
        <f>'NFSN Eco Sampling'!$O$16+'NFSN Eco Sampling'!$O$17</f>
        <v>2</v>
      </c>
      <c r="M10" s="86">
        <f>'NFSN Eco Sampling'!$Q$16+'NFSN Eco Sampling'!$Q$17</f>
        <v>0</v>
      </c>
      <c r="N10" s="86">
        <f>'NFSN Eco Sampling'!$S$16+'NFSN Eco Sampling'!$S$17</f>
        <v>2</v>
      </c>
      <c r="O10" s="86">
        <f>'NFSN Eco Sampling'!$U$16+'NFSN Eco Sampling'!$U$17</f>
        <v>2</v>
      </c>
      <c r="Q10" s="61"/>
      <c r="R10" s="81"/>
      <c r="S10" s="81"/>
      <c r="T10" s="81"/>
      <c r="U10" s="77"/>
      <c r="V10" s="77"/>
    </row>
    <row r="11" spans="1:22" s="63" customFormat="1" x14ac:dyDescent="0.2">
      <c r="A11" s="60" t="s">
        <v>358</v>
      </c>
      <c r="B11" s="61">
        <f>'NFSN Chem Sampling'!$P$51+'NFSN Chem Sampling'!$R$51</f>
        <v>40</v>
      </c>
      <c r="C11" s="61">
        <f>'NFSN Chem Sampling'!$T$51+'NFSN Chem Sampling'!$V$51</f>
        <v>40</v>
      </c>
      <c r="D11" s="61">
        <f>'NFSN Chem Sampling'!$X$51</f>
        <v>2</v>
      </c>
      <c r="E11" s="61">
        <f>'NFSN Chem Sampling'!$Z$51+'NFSN Chem Sampling'!$AB$51</f>
        <v>41</v>
      </c>
      <c r="F11" s="61">
        <f>'NFSN Chem Sampling'!$AD$51</f>
        <v>3</v>
      </c>
      <c r="G11" s="61">
        <f>'NFSN Chem Sampling'!$AF$51</f>
        <v>3</v>
      </c>
      <c r="H11" s="61">
        <f>'NFSN Chem Sampling'!$AH$51</f>
        <v>3</v>
      </c>
      <c r="I11" s="61">
        <f>'NFSN Chem Sampling'!$AJ$51</f>
        <v>3</v>
      </c>
      <c r="J11" s="67">
        <f>'NFSN Chem Sampling'!AL51+'NFSN Chem Sampling'!AP51+'NFSN Chem Sampling'!AR51</f>
        <v>42</v>
      </c>
      <c r="K11" s="61">
        <f>'NFSN Chem Sampling'!$AN$51</f>
        <v>2</v>
      </c>
      <c r="L11" s="86">
        <f>'NFSN Eco Sampling'!$O$18</f>
        <v>1</v>
      </c>
      <c r="M11" s="86">
        <f>'NFSN Eco Sampling'!$Q$18</f>
        <v>0</v>
      </c>
      <c r="N11" s="86">
        <f>'NFSN Eco Sampling'!$S$18</f>
        <v>1</v>
      </c>
      <c r="O11" s="86">
        <f>'NFSN Eco Sampling'!$U$18</f>
        <v>1</v>
      </c>
      <c r="Q11" s="61"/>
      <c r="R11" s="81"/>
      <c r="S11" s="81"/>
      <c r="T11" s="81"/>
      <c r="U11" s="77"/>
      <c r="V11" s="77"/>
    </row>
    <row r="12" spans="1:22" s="63" customFormat="1" x14ac:dyDescent="0.2">
      <c r="A12" s="60" t="s">
        <v>343</v>
      </c>
      <c r="B12" s="61">
        <f>'NFSN Chem Sampling'!$P$54+'NFSN Chem Sampling'!$R$54</f>
        <v>15</v>
      </c>
      <c r="C12" s="61">
        <f>'NFSN Chem Sampling'!$T$54+'NFSN Chem Sampling'!$V$54</f>
        <v>15</v>
      </c>
      <c r="D12" s="61">
        <f>'NFSN Chem Sampling'!$X$54</f>
        <v>1</v>
      </c>
      <c r="E12" s="61">
        <f>'NFSN Chem Sampling'!$Z$54+'NFSN Chem Sampling'!$AB$54</f>
        <v>15</v>
      </c>
      <c r="F12" s="61">
        <f>'NFSN Chem Sampling'!$AD$54</f>
        <v>1</v>
      </c>
      <c r="G12" s="61">
        <f>'NFSN Chem Sampling'!$AF$54</f>
        <v>1</v>
      </c>
      <c r="H12" s="61">
        <f>'NFSN Chem Sampling'!$AH$54</f>
        <v>1</v>
      </c>
      <c r="I12" s="61">
        <f>'NFSN Chem Sampling'!$AJ$54</f>
        <v>1</v>
      </c>
      <c r="J12" s="67">
        <f>'NFSN Chem Sampling'!AL54+'NFSN Chem Sampling'!AP54+'NFSN Chem Sampling'!AR54</f>
        <v>16</v>
      </c>
      <c r="K12" s="61">
        <f>'NFSN Chem Sampling'!$AN$54</f>
        <v>1</v>
      </c>
      <c r="L12" s="86">
        <v>0</v>
      </c>
      <c r="M12" s="86">
        <v>0</v>
      </c>
      <c r="N12" s="86">
        <v>0</v>
      </c>
      <c r="O12" s="86">
        <v>0</v>
      </c>
      <c r="Q12" s="61"/>
      <c r="R12" s="81"/>
      <c r="S12" s="81"/>
      <c r="T12" s="81"/>
      <c r="U12" s="77"/>
      <c r="V12" s="77"/>
    </row>
    <row r="13" spans="1:22" s="63" customFormat="1" x14ac:dyDescent="0.2">
      <c r="A13" s="60" t="s">
        <v>345</v>
      </c>
      <c r="B13" s="61">
        <f>'NFSN Chem Sampling'!$P$58+'NFSN Chem Sampling'!$R$58</f>
        <v>44</v>
      </c>
      <c r="C13" s="61">
        <f>'NFSN Chem Sampling'!$T$58+'NFSN Chem Sampling'!$V$58</f>
        <v>44</v>
      </c>
      <c r="D13" s="61">
        <f>'NFSN Chem Sampling'!$X$58</f>
        <v>2</v>
      </c>
      <c r="E13" s="61">
        <f>'NFSN Chem Sampling'!$Z$58+'NFSN Chem Sampling'!$AB$58</f>
        <v>45</v>
      </c>
      <c r="F13" s="61">
        <f>'NFSN Chem Sampling'!$AD$58</f>
        <v>3</v>
      </c>
      <c r="G13" s="61">
        <f>'NFSN Chem Sampling'!$AF$58</f>
        <v>3</v>
      </c>
      <c r="H13" s="61">
        <f>'NFSN Chem Sampling'!$AH$58</f>
        <v>3</v>
      </c>
      <c r="I13" s="61">
        <f>'NFSN Chem Sampling'!$AJ$58</f>
        <v>3</v>
      </c>
      <c r="J13" s="67">
        <f>'NFSN Chem Sampling'!AL58+'NFSN Chem Sampling'!AP58+'NFSN Chem Sampling'!AR58</f>
        <v>46</v>
      </c>
      <c r="K13" s="61">
        <f>'NFSN Chem Sampling'!$AN$58</f>
        <v>2</v>
      </c>
      <c r="L13" s="86">
        <f>'NFSN Eco Sampling'!$O$19</f>
        <v>1</v>
      </c>
      <c r="M13" s="86">
        <f>'NFSN Eco Sampling'!$Q$19</f>
        <v>0</v>
      </c>
      <c r="N13" s="86">
        <f>'NFSN Eco Sampling'!$S$19</f>
        <v>1</v>
      </c>
      <c r="O13" s="86">
        <f>'NFSN Eco Sampling'!$U$19</f>
        <v>1</v>
      </c>
      <c r="Q13" s="61"/>
      <c r="R13" s="81"/>
      <c r="S13" s="81"/>
      <c r="T13" s="81"/>
      <c r="U13" s="77"/>
      <c r="V13" s="77"/>
    </row>
    <row r="14" spans="1:22" s="63" customFormat="1" x14ac:dyDescent="0.2">
      <c r="A14" s="60" t="s">
        <v>340</v>
      </c>
      <c r="B14" s="61">
        <f>'NFSN Chem Sampling'!$P$65+'NFSN Chem Sampling'!$R$65</f>
        <v>85</v>
      </c>
      <c r="C14" s="61">
        <f>'NFSN Chem Sampling'!$T$65+'NFSN Chem Sampling'!$V$65</f>
        <v>85</v>
      </c>
      <c r="D14" s="61">
        <f>'NFSN Chem Sampling'!$X$65</f>
        <v>5</v>
      </c>
      <c r="E14" s="61">
        <f>'NFSN Chem Sampling'!$Z$65+'NFSN Chem Sampling'!$AB$65</f>
        <v>86</v>
      </c>
      <c r="F14" s="61">
        <f>'NFSN Chem Sampling'!$AD$65</f>
        <v>6</v>
      </c>
      <c r="G14" s="61">
        <f>'NFSN Chem Sampling'!$AF$65</f>
        <v>6</v>
      </c>
      <c r="H14" s="61">
        <f>'NFSN Chem Sampling'!$AH$65</f>
        <v>6</v>
      </c>
      <c r="I14" s="61">
        <f>'NFSN Chem Sampling'!$AJ$65</f>
        <v>6</v>
      </c>
      <c r="J14" s="67">
        <f>'NFSN Chem Sampling'!AL65+'NFSN Chem Sampling'!AP65+'NFSN Chem Sampling'!AR65</f>
        <v>90</v>
      </c>
      <c r="K14" s="61">
        <f>'NFSN Chem Sampling'!$AN$65</f>
        <v>5</v>
      </c>
      <c r="L14" s="86">
        <f>'NFSN Eco Sampling'!$O$20</f>
        <v>1</v>
      </c>
      <c r="M14" s="86">
        <f>'NFSN Eco Sampling'!$Q$20</f>
        <v>0</v>
      </c>
      <c r="N14" s="86">
        <f>'NFSN Eco Sampling'!$S$20</f>
        <v>1</v>
      </c>
      <c r="O14" s="86">
        <f>'NFSN Eco Sampling'!$U$20</f>
        <v>1</v>
      </c>
      <c r="Q14" s="61"/>
      <c r="R14" s="81"/>
      <c r="S14" s="81"/>
      <c r="T14" s="81"/>
      <c r="U14" s="77"/>
      <c r="V14" s="77"/>
    </row>
    <row r="15" spans="1:22" s="64" customFormat="1" x14ac:dyDescent="0.2">
      <c r="A15" s="60" t="s">
        <v>361</v>
      </c>
      <c r="B15" s="61">
        <f>'NFSN Chem Sampling'!$P$69+'NFSN Chem Sampling'!$R$69</f>
        <v>34</v>
      </c>
      <c r="C15" s="61">
        <f>'NFSN Chem Sampling'!$T$69+'NFSN Chem Sampling'!$V$69</f>
        <v>34</v>
      </c>
      <c r="D15" s="61">
        <f>'NFSN Chem Sampling'!$X$69</f>
        <v>2</v>
      </c>
      <c r="E15" s="61">
        <f>'NFSN Chem Sampling'!$Z$69+'NFSN Chem Sampling'!$AB$69</f>
        <v>34</v>
      </c>
      <c r="F15" s="61">
        <f>'NFSN Chem Sampling'!$AD$69</f>
        <v>2</v>
      </c>
      <c r="G15" s="61">
        <f>'NFSN Chem Sampling'!$AF$69</f>
        <v>2</v>
      </c>
      <c r="H15" s="61">
        <f>'NFSN Chem Sampling'!$AH$69</f>
        <v>2</v>
      </c>
      <c r="I15" s="61">
        <f>'NFSN Chem Sampling'!$AJ$69</f>
        <v>2</v>
      </c>
      <c r="J15" s="67">
        <f>'NFSN Chem Sampling'!AL69+'NFSN Chem Sampling'!AP69+'NFSN Chem Sampling'!AR69</f>
        <v>36</v>
      </c>
      <c r="K15" s="61">
        <f>'NFSN Chem Sampling'!$AN$69</f>
        <v>2</v>
      </c>
      <c r="L15" s="86">
        <v>0</v>
      </c>
      <c r="M15" s="86">
        <v>0</v>
      </c>
      <c r="N15" s="86">
        <v>0</v>
      </c>
      <c r="O15" s="86">
        <v>0</v>
      </c>
      <c r="Q15" s="222"/>
      <c r="R15" s="82"/>
      <c r="S15" s="82"/>
      <c r="T15" s="82"/>
      <c r="U15" s="78"/>
      <c r="V15" s="78"/>
    </row>
    <row r="16" spans="1:22" s="64" customFormat="1" x14ac:dyDescent="0.2">
      <c r="A16" s="60" t="s">
        <v>390</v>
      </c>
      <c r="B16" s="61">
        <f>'NFSN Chem Sampling'!$P$75+'NFSN Chem Sampling'!$R$75</f>
        <v>60</v>
      </c>
      <c r="C16" s="61">
        <f>'NFSN Chem Sampling'!$T$75+'NFSN Chem Sampling'!$V$75</f>
        <v>60</v>
      </c>
      <c r="D16" s="61">
        <f>'NFSN Chem Sampling'!$X$75</f>
        <v>4</v>
      </c>
      <c r="E16" s="61">
        <f>'NFSN Chem Sampling'!$Z$75+'NFSN Chem Sampling'!$AB$75</f>
        <v>60</v>
      </c>
      <c r="F16" s="61">
        <f>'NFSN Chem Sampling'!$AD$75</f>
        <v>4</v>
      </c>
      <c r="G16" s="61">
        <f>'NFSN Chem Sampling'!$AF$75</f>
        <v>4</v>
      </c>
      <c r="H16" s="61">
        <f>'NFSN Chem Sampling'!$AH$75</f>
        <v>4</v>
      </c>
      <c r="I16" s="61">
        <f>'NFSN Chem Sampling'!$AJ$75</f>
        <v>4</v>
      </c>
      <c r="J16" s="67">
        <f>'NFSN Chem Sampling'!AL75+'NFSN Chem Sampling'!AP75+'NFSN Chem Sampling'!AR75</f>
        <v>64</v>
      </c>
      <c r="K16" s="61">
        <f>'NFSN Chem Sampling'!$AN$75</f>
        <v>4</v>
      </c>
      <c r="L16" s="86">
        <v>0</v>
      </c>
      <c r="M16" s="86">
        <v>0</v>
      </c>
      <c r="N16" s="86">
        <v>0</v>
      </c>
      <c r="O16" s="86">
        <v>0</v>
      </c>
      <c r="Q16" s="222"/>
      <c r="R16" s="82"/>
      <c r="S16" s="82"/>
      <c r="T16" s="82"/>
      <c r="U16" s="78"/>
      <c r="V16" s="78"/>
    </row>
    <row r="17" spans="1:22" s="64" customFormat="1" x14ac:dyDescent="0.2">
      <c r="A17" s="60" t="s">
        <v>350</v>
      </c>
      <c r="B17" s="61">
        <f>'NFSN Chem Sampling'!$P$84+'NFSN Chem Sampling'!$R$84</f>
        <v>101</v>
      </c>
      <c r="C17" s="61">
        <f>'NFSN Chem Sampling'!$T$84+'NFSN Chem Sampling'!$V$84</f>
        <v>101</v>
      </c>
      <c r="D17" s="61">
        <f>'NFSN Chem Sampling'!$X$84</f>
        <v>6</v>
      </c>
      <c r="E17" s="61">
        <f>'NFSN Chem Sampling'!$Z$84+'NFSN Chem Sampling'!$AB$84</f>
        <v>101</v>
      </c>
      <c r="F17" s="61">
        <f>'NFSN Chem Sampling'!$AD$84</f>
        <v>6</v>
      </c>
      <c r="G17" s="61">
        <f>'NFSN Chem Sampling'!$AF$84</f>
        <v>6</v>
      </c>
      <c r="H17" s="61">
        <f>'NFSN Chem Sampling'!$AH$84</f>
        <v>6</v>
      </c>
      <c r="I17" s="61">
        <f>'NFSN Chem Sampling'!$AJ$84</f>
        <v>6</v>
      </c>
      <c r="J17" s="67">
        <f>'NFSN Chem Sampling'!AL84+'NFSN Chem Sampling'!AP84+'NFSN Chem Sampling'!AR84</f>
        <v>100</v>
      </c>
      <c r="K17" s="61">
        <f>'NFSN Chem Sampling'!$AN$84</f>
        <v>6</v>
      </c>
      <c r="L17" s="86">
        <f>'NFSN Eco Sampling'!$O$21</f>
        <v>1</v>
      </c>
      <c r="M17" s="86">
        <f>'NFSN Eco Sampling'!$Q$21</f>
        <v>0</v>
      </c>
      <c r="N17" s="86">
        <f>'NFSN Eco Sampling'!$S$21</f>
        <v>1</v>
      </c>
      <c r="O17" s="86">
        <f>'NFSN Eco Sampling'!$U$21</f>
        <v>1</v>
      </c>
      <c r="Q17" s="222"/>
      <c r="R17" s="82"/>
      <c r="S17" s="82"/>
      <c r="T17" s="82"/>
      <c r="U17" s="78"/>
      <c r="V17" s="78"/>
    </row>
    <row r="18" spans="1:22" s="64" customFormat="1" x14ac:dyDescent="0.2">
      <c r="A18" s="60" t="s">
        <v>335</v>
      </c>
      <c r="B18" s="67">
        <f>'NFSN Chem Sampling'!$P$90+'NFSN Chem Sampling'!$R$90</f>
        <v>66</v>
      </c>
      <c r="C18" s="67">
        <f>'NFSN Chem Sampling'!$T$90+'NFSN Chem Sampling'!$V$90</f>
        <v>65</v>
      </c>
      <c r="D18" s="67">
        <f>'NFSN Chem Sampling'!$X$90</f>
        <v>4</v>
      </c>
      <c r="E18" s="67">
        <f>'NFSN Chem Sampling'!$Z$90+'NFSN Chem Sampling'!$AB$90</f>
        <v>66</v>
      </c>
      <c r="F18" s="67">
        <f>'NFSN Chem Sampling'!$AD$90</f>
        <v>5</v>
      </c>
      <c r="G18" s="67">
        <f>'NFSN Chem Sampling'!$AF$90</f>
        <v>5</v>
      </c>
      <c r="H18" s="67">
        <f>'NFSN Chem Sampling'!$AH$90</f>
        <v>5</v>
      </c>
      <c r="I18" s="67">
        <f>'NFSN Chem Sampling'!$AJ$90</f>
        <v>5</v>
      </c>
      <c r="J18" s="67">
        <f>'NFSN Chem Sampling'!AL90+'NFSN Chem Sampling'!AP90+'NFSN Chem Sampling'!AR90</f>
        <v>62</v>
      </c>
      <c r="K18" s="67">
        <f>'NFSN Chem Sampling'!$AN$90</f>
        <v>3</v>
      </c>
      <c r="L18" s="86">
        <f>'NFSN Eco Sampling'!$O$22+'NFSN Eco Sampling'!$O$23</f>
        <v>2</v>
      </c>
      <c r="M18" s="86">
        <f>'NFSN Eco Sampling'!$Q$22+'NFSN Eco Sampling'!$Q$23</f>
        <v>0</v>
      </c>
      <c r="N18" s="86">
        <f>'NFSN Eco Sampling'!$S$22+'NFSN Eco Sampling'!$S$23</f>
        <v>2</v>
      </c>
      <c r="O18" s="86">
        <f>'NFSN Eco Sampling'!$U$22+'NFSN Eco Sampling'!$U$23</f>
        <v>2</v>
      </c>
      <c r="Q18" s="222"/>
      <c r="R18" s="82"/>
      <c r="S18" s="82"/>
      <c r="T18" s="82"/>
      <c r="U18" s="78"/>
      <c r="V18" s="78"/>
    </row>
    <row r="19" spans="1:22" s="64" customFormat="1" x14ac:dyDescent="0.2">
      <c r="A19" s="60" t="s">
        <v>341</v>
      </c>
      <c r="B19" s="67">
        <f>'NFSN Chem Sampling'!$P$93+'NFSN Chem Sampling'!$R$93</f>
        <v>25</v>
      </c>
      <c r="C19" s="67">
        <f>'NFSN Chem Sampling'!$T$93+'NFSN Chem Sampling'!$V$93</f>
        <v>25</v>
      </c>
      <c r="D19" s="67">
        <f>'NFSN Chem Sampling'!$X$93</f>
        <v>1</v>
      </c>
      <c r="E19" s="67">
        <f>'NFSN Chem Sampling'!$Z$93+'NFSN Chem Sampling'!$AB$93</f>
        <v>26</v>
      </c>
      <c r="F19" s="67">
        <f>'NFSN Chem Sampling'!$AD$93</f>
        <v>2</v>
      </c>
      <c r="G19" s="67">
        <f>'NFSN Chem Sampling'!$AF$93</f>
        <v>2</v>
      </c>
      <c r="H19" s="67">
        <f>'NFSN Chem Sampling'!$AH$93</f>
        <v>2</v>
      </c>
      <c r="I19" s="67">
        <f>'NFSN Chem Sampling'!$AJ$93</f>
        <v>2</v>
      </c>
      <c r="J19" s="67">
        <f>'NFSN Chem Sampling'!AL93+'NFSN Chem Sampling'!AP93+'NFSN Chem Sampling'!AR93</f>
        <v>26</v>
      </c>
      <c r="K19" s="67">
        <f>'NFSN Chem Sampling'!$AN$93</f>
        <v>1</v>
      </c>
      <c r="L19" s="86">
        <v>0</v>
      </c>
      <c r="M19" s="86">
        <v>0</v>
      </c>
      <c r="N19" s="86">
        <v>0</v>
      </c>
      <c r="O19" s="86">
        <v>0</v>
      </c>
      <c r="Q19" s="222"/>
      <c r="R19" s="82"/>
      <c r="S19" s="82"/>
      <c r="T19" s="82"/>
      <c r="U19" s="78"/>
      <c r="V19" s="78"/>
    </row>
    <row r="20" spans="1:22" s="64" customFormat="1" x14ac:dyDescent="0.2">
      <c r="A20" s="60" t="s">
        <v>344</v>
      </c>
      <c r="B20" s="67">
        <f>'NFSN Chem Sampling'!$P$97+'NFSN Chem Sampling'!$R$97</f>
        <v>40</v>
      </c>
      <c r="C20" s="67">
        <f>'NFSN Chem Sampling'!$T$97+'NFSN Chem Sampling'!$V$97</f>
        <v>40</v>
      </c>
      <c r="D20" s="67">
        <f>'NFSN Chem Sampling'!$X$97</f>
        <v>2</v>
      </c>
      <c r="E20" s="67">
        <f>'NFSN Chem Sampling'!$Z$97+'NFSN Chem Sampling'!$AB$97</f>
        <v>41</v>
      </c>
      <c r="F20" s="67">
        <f>'NFSN Chem Sampling'!$AD$97</f>
        <v>3</v>
      </c>
      <c r="G20" s="67">
        <f>'NFSN Chem Sampling'!$AF$97</f>
        <v>3</v>
      </c>
      <c r="H20" s="67">
        <f>'NFSN Chem Sampling'!$AH$97</f>
        <v>3</v>
      </c>
      <c r="I20" s="67">
        <f>'NFSN Chem Sampling'!$AJ$97</f>
        <v>3</v>
      </c>
      <c r="J20" s="67">
        <f>'NFSN Chem Sampling'!AL97+'NFSN Chem Sampling'!AP97+'NFSN Chem Sampling'!AR97</f>
        <v>42</v>
      </c>
      <c r="K20" s="67">
        <f>'NFSN Chem Sampling'!$AN$119</f>
        <v>1</v>
      </c>
      <c r="L20" s="86">
        <f>'NFSN Eco Sampling'!$O$24</f>
        <v>1</v>
      </c>
      <c r="M20" s="86">
        <f>'NFSN Eco Sampling'!$Q$24</f>
        <v>0</v>
      </c>
      <c r="N20" s="86">
        <f>'NFSN Eco Sampling'!$S$24</f>
        <v>1</v>
      </c>
      <c r="O20" s="86">
        <f>'NFSN Eco Sampling'!$U$24</f>
        <v>1</v>
      </c>
      <c r="Q20" s="222"/>
      <c r="R20" s="82"/>
      <c r="S20" s="82"/>
      <c r="T20" s="82"/>
      <c r="U20" s="78"/>
      <c r="V20" s="78"/>
    </row>
    <row r="21" spans="1:22" s="64" customFormat="1" x14ac:dyDescent="0.2">
      <c r="A21" s="60" t="s">
        <v>370</v>
      </c>
      <c r="B21" s="67">
        <f>'NFSN Chem Sampling'!$P$102+'NFSN Chem Sampling'!$R$102</f>
        <v>59</v>
      </c>
      <c r="C21" s="67">
        <f>'NFSN Chem Sampling'!$T$102+'NFSN Chem Sampling'!$V$102</f>
        <v>59</v>
      </c>
      <c r="D21" s="67">
        <f>'NFSN Chem Sampling'!$X$102</f>
        <v>3</v>
      </c>
      <c r="E21" s="67">
        <f>'NFSN Chem Sampling'!$Z$102+'NFSN Chem Sampling'!$AB$102</f>
        <v>60</v>
      </c>
      <c r="F21" s="67">
        <f>'NFSN Chem Sampling'!$AD$102</f>
        <v>4</v>
      </c>
      <c r="G21" s="67">
        <f>'NFSN Chem Sampling'!$AF$102</f>
        <v>4</v>
      </c>
      <c r="H21" s="67">
        <f>'NFSN Chem Sampling'!$AH$102</f>
        <v>4</v>
      </c>
      <c r="I21" s="67">
        <f>'NFSN Chem Sampling'!$AJ$102</f>
        <v>4</v>
      </c>
      <c r="J21" s="67">
        <f>'NFSN Chem Sampling'!AL102+'NFSN Chem Sampling'!AP102+'NFSN Chem Sampling'!AR102</f>
        <v>62</v>
      </c>
      <c r="K21" s="67">
        <f>'NFSN Chem Sampling'!$AN$102</f>
        <v>3</v>
      </c>
      <c r="L21" s="86">
        <f>'NFSN Eco Sampling'!$O$25</f>
        <v>1</v>
      </c>
      <c r="M21" s="86">
        <f>'NFSN Eco Sampling'!$Q$25</f>
        <v>0</v>
      </c>
      <c r="N21" s="86">
        <f>'NFSN Eco Sampling'!$S$25</f>
        <v>1</v>
      </c>
      <c r="O21" s="86">
        <f>'NFSN Eco Sampling'!$U$25</f>
        <v>1</v>
      </c>
      <c r="Q21" s="222"/>
      <c r="R21" s="82"/>
      <c r="S21" s="82"/>
      <c r="T21" s="82"/>
      <c r="U21" s="78"/>
      <c r="V21" s="78"/>
    </row>
    <row r="22" spans="1:22" s="64" customFormat="1" x14ac:dyDescent="0.2">
      <c r="A22" s="60" t="s">
        <v>405</v>
      </c>
      <c r="B22" s="67">
        <f>'NFSN Chem Sampling'!$P$107+'NFSN Chem Sampling'!$R$107</f>
        <v>45</v>
      </c>
      <c r="C22" s="67">
        <f>'NFSN Chem Sampling'!$T$107+'NFSN Chem Sampling'!$V$107</f>
        <v>45</v>
      </c>
      <c r="D22" s="67">
        <f>'NFSN Chem Sampling'!$X$107</f>
        <v>3</v>
      </c>
      <c r="E22" s="67">
        <f>'NFSN Chem Sampling'!$Z$107+'NFSN Chem Sampling'!$AB$107</f>
        <v>45</v>
      </c>
      <c r="F22" s="67">
        <f>'NFSN Chem Sampling'!$AD$107</f>
        <v>3</v>
      </c>
      <c r="G22" s="67">
        <f>'NFSN Chem Sampling'!$AF$107</f>
        <v>3</v>
      </c>
      <c r="H22" s="67">
        <f>'NFSN Chem Sampling'!$AH$107</f>
        <v>3</v>
      </c>
      <c r="I22" s="67">
        <f>'NFSN Chem Sampling'!$AJ$107</f>
        <v>3</v>
      </c>
      <c r="J22" s="67">
        <f>'NFSN Chem Sampling'!AL107+'NFSN Chem Sampling'!AP107+'NFSN Chem Sampling'!AR107</f>
        <v>48</v>
      </c>
      <c r="K22" s="67">
        <f>'NFSN Chem Sampling'!$AN$107</f>
        <v>3</v>
      </c>
      <c r="L22" s="86">
        <v>0</v>
      </c>
      <c r="M22" s="86">
        <v>0</v>
      </c>
      <c r="N22" s="86">
        <v>0</v>
      </c>
      <c r="O22" s="86">
        <v>0</v>
      </c>
      <c r="Q22" s="222"/>
      <c r="R22" s="82"/>
      <c r="S22" s="82"/>
      <c r="T22" s="82"/>
      <c r="U22" s="78"/>
      <c r="V22" s="78"/>
    </row>
    <row r="23" spans="1:22" s="64" customFormat="1" x14ac:dyDescent="0.2">
      <c r="A23" s="60" t="s">
        <v>347</v>
      </c>
      <c r="B23" s="67">
        <f>'NFSN Chem Sampling'!$P$113+'NFSN Chem Sampling'!$R$113</f>
        <v>66</v>
      </c>
      <c r="C23" s="67">
        <f>'NFSN Chem Sampling'!$T$113+'NFSN Chem Sampling'!$V$113</f>
        <v>66</v>
      </c>
      <c r="D23" s="67">
        <f>'NFSN Chem Sampling'!$X$113</f>
        <v>3</v>
      </c>
      <c r="E23" s="67">
        <f>'NFSN Chem Sampling'!$Z$113+'NFSN Chem Sampling'!$AB$113</f>
        <v>67</v>
      </c>
      <c r="F23" s="67">
        <f>'NFSN Chem Sampling'!$AD$113</f>
        <v>4</v>
      </c>
      <c r="G23" s="67">
        <f>'NFSN Chem Sampling'!$AF$113</f>
        <v>4</v>
      </c>
      <c r="H23" s="67">
        <f>'NFSN Chem Sampling'!$AH$113</f>
        <v>4</v>
      </c>
      <c r="I23" s="67">
        <f>'NFSN Chem Sampling'!$AJ$113</f>
        <v>4</v>
      </c>
      <c r="J23" s="67">
        <f>'NFSN Chem Sampling'!AL113+'NFSN Chem Sampling'!AP113+'NFSN Chem Sampling'!AR113</f>
        <v>62</v>
      </c>
      <c r="K23" s="67">
        <f>'NFSN Chem Sampling'!$AN$113</f>
        <v>3</v>
      </c>
      <c r="L23" s="86">
        <f>'NFSN Eco Sampling'!$O$26+'NFSN Eco Sampling'!$O$27</f>
        <v>2</v>
      </c>
      <c r="M23" s="86">
        <f>'NFSN Eco Sampling'!$Q$26+'NFSN Eco Sampling'!$Q$27</f>
        <v>0</v>
      </c>
      <c r="N23" s="86">
        <f>'NFSN Eco Sampling'!$S$26+'NFSN Eco Sampling'!$S$27</f>
        <v>2</v>
      </c>
      <c r="O23" s="86">
        <f>'NFSN Eco Sampling'!$U$26+'NFSN Eco Sampling'!$U$27</f>
        <v>2</v>
      </c>
      <c r="Q23" s="222"/>
      <c r="R23" s="82"/>
      <c r="S23" s="82"/>
      <c r="T23" s="82"/>
      <c r="U23" s="78"/>
      <c r="V23" s="78"/>
    </row>
    <row r="24" spans="1:22" s="64" customFormat="1" x14ac:dyDescent="0.2">
      <c r="A24" s="60" t="s">
        <v>355</v>
      </c>
      <c r="B24" s="67">
        <f>'NFSN Chem Sampling'!$P$116+'NFSN Chem Sampling'!$R$116</f>
        <v>19</v>
      </c>
      <c r="C24" s="67">
        <f>'NFSN Chem Sampling'!$T$116+'NFSN Chem Sampling'!$V$116</f>
        <v>19</v>
      </c>
      <c r="D24" s="67">
        <f>'NFSN Chem Sampling'!$X$116</f>
        <v>1</v>
      </c>
      <c r="E24" s="67">
        <f>'NFSN Chem Sampling'!$Z$116+'NFSN Chem Sampling'!$AB$116</f>
        <v>19</v>
      </c>
      <c r="F24" s="67">
        <f>'NFSN Chem Sampling'!$AD$116</f>
        <v>1</v>
      </c>
      <c r="G24" s="67">
        <f>'NFSN Chem Sampling'!$AF$116</f>
        <v>1</v>
      </c>
      <c r="H24" s="67">
        <f>'NFSN Chem Sampling'!$AH$116</f>
        <v>1</v>
      </c>
      <c r="I24" s="67">
        <f>'NFSN Chem Sampling'!$AJ$116</f>
        <v>1</v>
      </c>
      <c r="J24" s="67">
        <f>'NFSN Chem Sampling'!AL116+'NFSN Chem Sampling'!AP116+'NFSN Chem Sampling'!AR116</f>
        <v>20</v>
      </c>
      <c r="K24" s="67">
        <f>'NFSN Chem Sampling'!$AN$116</f>
        <v>1</v>
      </c>
      <c r="L24" s="86">
        <v>0</v>
      </c>
      <c r="M24" s="86">
        <v>0</v>
      </c>
      <c r="N24" s="86">
        <v>0</v>
      </c>
      <c r="O24" s="86">
        <v>0</v>
      </c>
      <c r="Q24" s="222"/>
      <c r="R24" s="82"/>
      <c r="S24" s="82"/>
      <c r="T24" s="82"/>
      <c r="U24" s="78"/>
      <c r="V24" s="78"/>
    </row>
    <row r="25" spans="1:22" s="64" customFormat="1" x14ac:dyDescent="0.2">
      <c r="A25" s="60" t="s">
        <v>333</v>
      </c>
      <c r="B25" s="67">
        <f>'NFSN Chem Sampling'!$P$119+'NFSN Chem Sampling'!$R$119</f>
        <v>15</v>
      </c>
      <c r="C25" s="67">
        <f>'NFSN Chem Sampling'!$T$119+'NFSN Chem Sampling'!$V$119</f>
        <v>15</v>
      </c>
      <c r="D25" s="67">
        <f>'NFSN Chem Sampling'!$X$119</f>
        <v>1</v>
      </c>
      <c r="E25" s="67">
        <f>'NFSN Chem Sampling'!$Z$119+'NFSN Chem Sampling'!$AB$119</f>
        <v>15</v>
      </c>
      <c r="F25" s="67">
        <f>'NFSN Chem Sampling'!$AD$119</f>
        <v>1</v>
      </c>
      <c r="G25" s="67">
        <f>'NFSN Chem Sampling'!$AF$119</f>
        <v>1</v>
      </c>
      <c r="H25" s="67">
        <f>'NFSN Chem Sampling'!$AH$119</f>
        <v>1</v>
      </c>
      <c r="I25" s="67">
        <f>'NFSN Chem Sampling'!$AJ$119</f>
        <v>1</v>
      </c>
      <c r="J25" s="67">
        <f>'NFSN Chem Sampling'!AL119+'NFSN Chem Sampling'!AP119+'NFSN Chem Sampling'!AR119</f>
        <v>16</v>
      </c>
      <c r="K25" s="67">
        <f>'NFSN Chem Sampling'!$AN$119</f>
        <v>1</v>
      </c>
      <c r="L25" s="86">
        <v>0</v>
      </c>
      <c r="M25" s="86">
        <v>0</v>
      </c>
      <c r="N25" s="86">
        <v>0</v>
      </c>
      <c r="O25" s="86">
        <v>0</v>
      </c>
      <c r="Q25" s="222"/>
      <c r="R25" s="82"/>
      <c r="S25" s="82"/>
      <c r="T25" s="82"/>
      <c r="U25" s="78"/>
      <c r="V25" s="78"/>
    </row>
    <row r="26" spans="1:22" s="64" customFormat="1" x14ac:dyDescent="0.2">
      <c r="A26" s="60" t="s">
        <v>360</v>
      </c>
      <c r="B26" s="61">
        <f>'NFSN Chem Sampling'!$P$123+'NFSN Chem Sampling'!$R$123</f>
        <v>22</v>
      </c>
      <c r="C26" s="61">
        <f>'NFSN Chem Sampling'!$T$123+'NFSN Chem Sampling'!$V$123</f>
        <v>21</v>
      </c>
      <c r="D26" s="61">
        <f>'NFSN Chem Sampling'!$X$123</f>
        <v>2</v>
      </c>
      <c r="E26" s="61">
        <f>'NFSN Chem Sampling'!$Z$123+'NFSN Chem Sampling'!$AB$123</f>
        <v>21</v>
      </c>
      <c r="F26" s="61">
        <f>'NFSN Chem Sampling'!$AD$123</f>
        <v>2</v>
      </c>
      <c r="G26" s="61">
        <f>'NFSN Chem Sampling'!$AF$123</f>
        <v>2</v>
      </c>
      <c r="H26" s="61">
        <f>'NFSN Chem Sampling'!$AH$123</f>
        <v>2</v>
      </c>
      <c r="I26" s="61">
        <f>'NFSN Chem Sampling'!$AJ$139</f>
        <v>1</v>
      </c>
      <c r="J26" s="67">
        <f>'NFSN Chem Sampling'!AL123+'NFSN Chem Sampling'!AP123+'NFSN Chem Sampling'!AR123</f>
        <v>16</v>
      </c>
      <c r="K26" s="61">
        <f>'NFSN Chem Sampling'!$AN$139</f>
        <v>1</v>
      </c>
      <c r="L26" s="86">
        <f>'NFSN Eco Sampling'!$O$28</f>
        <v>1</v>
      </c>
      <c r="M26" s="86">
        <f>'NFSN Eco Sampling'!$Q$28</f>
        <v>0</v>
      </c>
      <c r="N26" s="86">
        <f>'NFSN Eco Sampling'!$S$28</f>
        <v>1</v>
      </c>
      <c r="O26" s="86">
        <f>'NFSN Eco Sampling'!$U$28</f>
        <v>1</v>
      </c>
      <c r="Q26" s="222"/>
      <c r="R26" s="82"/>
      <c r="S26" s="82"/>
      <c r="T26" s="82"/>
      <c r="U26" s="78"/>
      <c r="V26" s="78"/>
    </row>
    <row r="27" spans="1:22" s="64" customFormat="1" x14ac:dyDescent="0.2">
      <c r="A27" s="60" t="s">
        <v>334</v>
      </c>
      <c r="B27" s="61">
        <f>'NFSN Chem Sampling'!$P$128+'NFSN Chem Sampling'!$R$128</f>
        <v>55</v>
      </c>
      <c r="C27" s="61">
        <f>'NFSN Chem Sampling'!$T$128+'NFSN Chem Sampling'!$V$128</f>
        <v>55</v>
      </c>
      <c r="D27" s="61">
        <f>'NFSN Chem Sampling'!$X$128</f>
        <v>3</v>
      </c>
      <c r="E27" s="61">
        <f>'NFSN Chem Sampling'!$Z$128+'NFSN Chem Sampling'!$AB$128</f>
        <v>56</v>
      </c>
      <c r="F27" s="61">
        <f>'NFSN Chem Sampling'!$AD$128</f>
        <v>4</v>
      </c>
      <c r="G27" s="61">
        <f>'NFSN Chem Sampling'!$AF$128</f>
        <v>4</v>
      </c>
      <c r="H27" s="61">
        <f>'NFSN Chem Sampling'!$AH$128</f>
        <v>4</v>
      </c>
      <c r="I27" s="61">
        <f>'NFSN Chem Sampling'!$AJ$128</f>
        <v>4</v>
      </c>
      <c r="J27" s="67">
        <f>'NFSN Chem Sampling'!AL128+'NFSN Chem Sampling'!AP128+'NFSN Chem Sampling'!AR128</f>
        <v>58</v>
      </c>
      <c r="K27" s="61">
        <f>'NFSN Chem Sampling'!$AN$128</f>
        <v>3</v>
      </c>
      <c r="L27" s="86">
        <f>'NFSN Eco Sampling'!$O$29</f>
        <v>1</v>
      </c>
      <c r="M27" s="86">
        <f>'NFSN Eco Sampling'!$Q$29</f>
        <v>0</v>
      </c>
      <c r="N27" s="86">
        <f>'NFSN Eco Sampling'!$S$29</f>
        <v>1</v>
      </c>
      <c r="O27" s="86">
        <f>'NFSN Eco Sampling'!$U$29</f>
        <v>1</v>
      </c>
      <c r="Q27" s="222"/>
      <c r="R27" s="82"/>
      <c r="S27" s="82"/>
      <c r="T27" s="82"/>
      <c r="U27" s="78"/>
      <c r="V27" s="78"/>
    </row>
    <row r="28" spans="1:22" s="64" customFormat="1" x14ac:dyDescent="0.2">
      <c r="A28" s="60" t="s">
        <v>337</v>
      </c>
      <c r="B28" s="61">
        <f>'NFSN Chem Sampling'!$P$133+'NFSN Chem Sampling'!$R$133</f>
        <v>69</v>
      </c>
      <c r="C28" s="61">
        <f>'NFSN Chem Sampling'!$T$133+'NFSN Chem Sampling'!$V$133</f>
        <v>69</v>
      </c>
      <c r="D28" s="61">
        <f>'NFSN Chem Sampling'!$X$133</f>
        <v>3</v>
      </c>
      <c r="E28" s="61">
        <f>'NFSN Chem Sampling'!$Z$133+'NFSN Chem Sampling'!$AB$133</f>
        <v>71</v>
      </c>
      <c r="F28" s="61">
        <f>'NFSN Chem Sampling'!$AD$133</f>
        <v>5</v>
      </c>
      <c r="G28" s="61">
        <f>'NFSN Chem Sampling'!$AF$133</f>
        <v>5</v>
      </c>
      <c r="H28" s="61">
        <f>'NFSN Chem Sampling'!$AH$133</f>
        <v>5</v>
      </c>
      <c r="I28" s="61">
        <f>'NFSN Chem Sampling'!$AJ$133</f>
        <v>5</v>
      </c>
      <c r="J28" s="67">
        <f>'NFSN Chem Sampling'!AL133+'NFSN Chem Sampling'!AP133+'NFSN Chem Sampling'!AR133</f>
        <v>72</v>
      </c>
      <c r="K28" s="61">
        <f>'NFSN Chem Sampling'!$AN$133</f>
        <v>3</v>
      </c>
      <c r="L28" s="86">
        <f>'NFSN Eco Sampling'!$O$30+'NFSN Eco Sampling'!$O$31</f>
        <v>2</v>
      </c>
      <c r="M28" s="86">
        <f>'NFSN Eco Sampling'!$Q$30+'NFSN Eco Sampling'!$Q$31</f>
        <v>0</v>
      </c>
      <c r="N28" s="86">
        <f>'NFSN Eco Sampling'!$S$30+'NFSN Eco Sampling'!$S$31</f>
        <v>2</v>
      </c>
      <c r="O28" s="86">
        <f>'NFSN Eco Sampling'!$U$30+'NFSN Eco Sampling'!$U$31</f>
        <v>2</v>
      </c>
      <c r="Q28" s="222"/>
      <c r="R28" s="82"/>
      <c r="S28" s="82"/>
      <c r="T28" s="82"/>
      <c r="U28" s="78"/>
      <c r="V28" s="78"/>
    </row>
    <row r="29" spans="1:22" s="64" customFormat="1" x14ac:dyDescent="0.2">
      <c r="A29" s="60" t="s">
        <v>363</v>
      </c>
      <c r="B29" s="61">
        <f>'NFSN Chem Sampling'!$P$136+'NFSN Chem Sampling'!$R$136</f>
        <v>15</v>
      </c>
      <c r="C29" s="61">
        <f>'NFSN Chem Sampling'!$T$136+'NFSN Chem Sampling'!$V$136</f>
        <v>15</v>
      </c>
      <c r="D29" s="61">
        <f>'NFSN Chem Sampling'!$X$136</f>
        <v>1</v>
      </c>
      <c r="E29" s="61">
        <f>'NFSN Chem Sampling'!$Z$136+'NFSN Chem Sampling'!$AB$136</f>
        <v>15</v>
      </c>
      <c r="F29" s="61">
        <f>'NFSN Chem Sampling'!$AD$136</f>
        <v>1</v>
      </c>
      <c r="G29" s="61">
        <f>'NFSN Chem Sampling'!$AF$136</f>
        <v>1</v>
      </c>
      <c r="H29" s="61">
        <f>'NFSN Chem Sampling'!$AH$136</f>
        <v>1</v>
      </c>
      <c r="I29" s="61">
        <f>'NFSN Chem Sampling'!$AJ$136</f>
        <v>1</v>
      </c>
      <c r="J29" s="67">
        <f>'NFSN Chem Sampling'!AL136+'NFSN Chem Sampling'!AP136+'NFSN Chem Sampling'!AR136</f>
        <v>16</v>
      </c>
      <c r="K29" s="61">
        <f>'NFSN Chem Sampling'!$AN$136</f>
        <v>1</v>
      </c>
      <c r="L29" s="86">
        <v>0</v>
      </c>
      <c r="M29" s="86">
        <v>0</v>
      </c>
      <c r="N29" s="86">
        <v>0</v>
      </c>
      <c r="O29" s="86">
        <v>0</v>
      </c>
      <c r="Q29" s="222"/>
      <c r="R29" s="82"/>
      <c r="S29" s="82"/>
      <c r="T29" s="82"/>
      <c r="U29" s="78"/>
      <c r="V29" s="78"/>
    </row>
    <row r="30" spans="1:22" s="64" customFormat="1" x14ac:dyDescent="0.2">
      <c r="A30" s="60" t="s">
        <v>342</v>
      </c>
      <c r="B30" s="61">
        <f>'NFSN Chem Sampling'!$P$139+'NFSN Chem Sampling'!$R$139</f>
        <v>19</v>
      </c>
      <c r="C30" s="61">
        <f>'NFSN Chem Sampling'!$T$139+'NFSN Chem Sampling'!$V$139</f>
        <v>19</v>
      </c>
      <c r="D30" s="61">
        <f>'NFSN Chem Sampling'!$X$139</f>
        <v>1</v>
      </c>
      <c r="E30" s="61">
        <f>'NFSN Chem Sampling'!$Z$139+'NFSN Chem Sampling'!$AB$139</f>
        <v>19</v>
      </c>
      <c r="F30" s="61">
        <f>'NFSN Chem Sampling'!$AD$139</f>
        <v>1</v>
      </c>
      <c r="G30" s="61">
        <f>'NFSN Chem Sampling'!$AF$139</f>
        <v>1</v>
      </c>
      <c r="H30" s="61">
        <f>'NFSN Chem Sampling'!$AH$139</f>
        <v>1</v>
      </c>
      <c r="I30" s="61">
        <f>'NFSN Chem Sampling'!$AJ$139</f>
        <v>1</v>
      </c>
      <c r="J30" s="67">
        <f>'NFSN Chem Sampling'!AL139+'NFSN Chem Sampling'!AP139+'NFSN Chem Sampling'!AR139</f>
        <v>20</v>
      </c>
      <c r="K30" s="61">
        <f>'NFSN Chem Sampling'!$AN$139</f>
        <v>1</v>
      </c>
      <c r="L30" s="86">
        <f>'NFSN Eco Sampling'!$O$32</f>
        <v>1</v>
      </c>
      <c r="M30" s="86">
        <f>'NFSN Eco Sampling'!$Q$32</f>
        <v>0</v>
      </c>
      <c r="N30" s="86">
        <f>'NFSN Eco Sampling'!$S$32</f>
        <v>1</v>
      </c>
      <c r="O30" s="86">
        <f>'NFSN Eco Sampling'!$U$32</f>
        <v>1</v>
      </c>
      <c r="Q30" s="222"/>
      <c r="R30" s="82"/>
      <c r="S30" s="82"/>
      <c r="T30" s="82"/>
      <c r="U30" s="78"/>
      <c r="V30" s="78"/>
    </row>
    <row r="31" spans="1:22" s="63" customFormat="1" x14ac:dyDescent="0.2">
      <c r="A31" s="60" t="s">
        <v>362</v>
      </c>
      <c r="B31" s="61">
        <f>'NFSN Chem Sampling'!$P$142+'NFSN Chem Sampling'!$R$142</f>
        <v>19</v>
      </c>
      <c r="C31" s="61">
        <f>'NFSN Chem Sampling'!$T$142+'NFSN Chem Sampling'!$V$142</f>
        <v>19</v>
      </c>
      <c r="D31" s="61">
        <f>'NFSN Chem Sampling'!$X$142</f>
        <v>1</v>
      </c>
      <c r="E31" s="61">
        <f>'NFSN Chem Sampling'!$Z$142+'NFSN Chem Sampling'!$AB$142</f>
        <v>19</v>
      </c>
      <c r="F31" s="61">
        <f>'NFSN Chem Sampling'!$AD$142</f>
        <v>1</v>
      </c>
      <c r="G31" s="61">
        <f>'NFSN Chem Sampling'!$AF$142</f>
        <v>1</v>
      </c>
      <c r="H31" s="61">
        <f>'NFSN Chem Sampling'!$AH$142</f>
        <v>1</v>
      </c>
      <c r="I31" s="61">
        <f>'NFSN Chem Sampling'!$AJ$142</f>
        <v>1</v>
      </c>
      <c r="J31" s="67">
        <f>'NFSN Chem Sampling'!AL142+'NFSN Chem Sampling'!AP142+'NFSN Chem Sampling'!AR142</f>
        <v>20</v>
      </c>
      <c r="K31" s="61">
        <f>'NFSN Chem Sampling'!$AN$142</f>
        <v>1</v>
      </c>
      <c r="L31" s="86">
        <v>0</v>
      </c>
      <c r="M31" s="86">
        <v>0</v>
      </c>
      <c r="N31" s="86">
        <v>0</v>
      </c>
      <c r="O31" s="86">
        <v>0</v>
      </c>
      <c r="Q31" s="61"/>
      <c r="R31" s="81"/>
      <c r="S31" s="81"/>
      <c r="T31" s="81"/>
      <c r="U31" s="77"/>
      <c r="V31" s="77"/>
    </row>
    <row r="32" spans="1:22" s="63" customFormat="1" x14ac:dyDescent="0.2">
      <c r="A32" s="65" t="s">
        <v>357</v>
      </c>
      <c r="B32" s="61">
        <f>'NFSN Chem Sampling'!$P$149+'NFSN Chem Sampling'!$R$149</f>
        <v>89</v>
      </c>
      <c r="C32" s="61">
        <f>'NFSN Chem Sampling'!$T$149+'NFSN Chem Sampling'!$V$149</f>
        <v>89</v>
      </c>
      <c r="D32" s="61">
        <f>'NFSN Chem Sampling'!$X$149</f>
        <v>4</v>
      </c>
      <c r="E32" s="61">
        <f>'NFSN Chem Sampling'!$Z$149+'NFSN Chem Sampling'!$AB$149</f>
        <v>91</v>
      </c>
      <c r="F32" s="61">
        <f>'NFSN Chem Sampling'!$AD$149</f>
        <v>6</v>
      </c>
      <c r="G32" s="61">
        <f>'NFSN Chem Sampling'!$AF$149</f>
        <v>6</v>
      </c>
      <c r="H32" s="61">
        <f>'NFSN Chem Sampling'!$AH$149</f>
        <v>6</v>
      </c>
      <c r="I32" s="61">
        <f>'NFSN Chem Sampling'!$AJ$149</f>
        <v>6</v>
      </c>
      <c r="J32" s="67">
        <f>'NFSN Chem Sampling'!AL149+'NFSN Chem Sampling'!AP149+'NFSN Chem Sampling'!AR149</f>
        <v>86</v>
      </c>
      <c r="K32" s="61">
        <f>'NFSN Chem Sampling'!$AN$149</f>
        <v>4</v>
      </c>
      <c r="L32" s="86">
        <f>'NFSN Eco Sampling'!$O$33+'NFSN Eco Sampling'!$O$34+'NFSN Eco Sampling'!$O$35</f>
        <v>3</v>
      </c>
      <c r="M32" s="86">
        <f>'NFSN Eco Sampling'!$Q$33+'NFSN Eco Sampling'!$Q$34+'NFSN Eco Sampling'!$Q$35</f>
        <v>0</v>
      </c>
      <c r="N32" s="86">
        <f>'NFSN Eco Sampling'!$S$33+'NFSN Eco Sampling'!$S$34+'NFSN Eco Sampling'!$S$35</f>
        <v>3</v>
      </c>
      <c r="O32" s="86">
        <f>'NFSN Eco Sampling'!$U$33+'NFSN Eco Sampling'!$U$34+'NFSN Eco Sampling'!$U$35</f>
        <v>3</v>
      </c>
      <c r="P32" s="128"/>
      <c r="Q32" s="61"/>
      <c r="R32" s="81"/>
      <c r="S32" s="81"/>
      <c r="T32" s="81"/>
      <c r="U32" s="77"/>
      <c r="V32" s="77"/>
    </row>
    <row r="33" spans="1:23" s="63" customFormat="1" x14ac:dyDescent="0.2">
      <c r="A33" s="65" t="s">
        <v>339</v>
      </c>
      <c r="B33" s="61">
        <f>'NFSN Chem Sampling'!$P$153+'NFSN Chem Sampling'!$R$153</f>
        <v>26</v>
      </c>
      <c r="C33" s="61">
        <f>'NFSN Chem Sampling'!$T$153+'NFSN Chem Sampling'!$V$153</f>
        <v>25</v>
      </c>
      <c r="D33" s="61">
        <f>'NFSN Chem Sampling'!$X$153</f>
        <v>2</v>
      </c>
      <c r="E33" s="61">
        <f>'NFSN Chem Sampling'!$Z$153+'NFSN Chem Sampling'!$AB$153</f>
        <v>25</v>
      </c>
      <c r="F33" s="61">
        <f>'NFSN Chem Sampling'!$AD$153</f>
        <v>2</v>
      </c>
      <c r="G33" s="61">
        <f>'NFSN Chem Sampling'!$AF$153</f>
        <v>2</v>
      </c>
      <c r="H33" s="61">
        <f>'NFSN Chem Sampling'!$AH$153</f>
        <v>2</v>
      </c>
      <c r="I33" s="61">
        <f>'NFSN Chem Sampling'!$AJ$153</f>
        <v>2</v>
      </c>
      <c r="J33" s="67">
        <f>'NFSN Chem Sampling'!AL153+'NFSN Chem Sampling'!AP153+'NFSN Chem Sampling'!AR153</f>
        <v>20</v>
      </c>
      <c r="K33" s="61">
        <f>'NFSN Chem Sampling'!$AN$153</f>
        <v>1</v>
      </c>
      <c r="L33" s="86">
        <f>'NFSN Eco Sampling'!$O$36</f>
        <v>1</v>
      </c>
      <c r="M33" s="86">
        <f>'NFSN Eco Sampling'!$Q$36</f>
        <v>0</v>
      </c>
      <c r="N33" s="86">
        <f>'NFSN Eco Sampling'!$S$36</f>
        <v>1</v>
      </c>
      <c r="O33" s="86">
        <f>'NFSN Eco Sampling'!$U$36</f>
        <v>1</v>
      </c>
      <c r="P33" s="128"/>
      <c r="Q33" s="61"/>
      <c r="R33" s="81"/>
      <c r="S33" s="81"/>
      <c r="T33" s="81"/>
      <c r="U33" s="77"/>
      <c r="V33" s="77"/>
    </row>
    <row r="34" spans="1:23" s="63" customFormat="1" x14ac:dyDescent="0.2">
      <c r="A34" s="65" t="s">
        <v>352</v>
      </c>
      <c r="B34" s="61">
        <f>'NFSN Chem Sampling'!$P$160+'NFSN Chem Sampling'!$R$160</f>
        <v>79</v>
      </c>
      <c r="C34" s="61">
        <f>'NFSN Chem Sampling'!$T$160+'NFSN Chem Sampling'!$V$160</f>
        <v>79</v>
      </c>
      <c r="D34" s="61">
        <f>'NFSN Chem Sampling'!$X$160</f>
        <v>4</v>
      </c>
      <c r="E34" s="61">
        <f>'NFSN Chem Sampling'!$Z$160+'NFSN Chem Sampling'!$AB$160</f>
        <v>80</v>
      </c>
      <c r="F34" s="61">
        <f>'NFSN Chem Sampling'!$AD$160</f>
        <v>5</v>
      </c>
      <c r="G34" s="61">
        <f>'NFSN Chem Sampling'!$AF$160</f>
        <v>5</v>
      </c>
      <c r="H34" s="61">
        <f>'NFSN Chem Sampling'!$AH$160</f>
        <v>5</v>
      </c>
      <c r="I34" s="61">
        <f>'NFSN Chem Sampling'!$AJ$160</f>
        <v>5</v>
      </c>
      <c r="J34" s="67">
        <f>'NFSN Chem Sampling'!AL160+'NFSN Chem Sampling'!AP160+'NFSN Chem Sampling'!AR160</f>
        <v>76</v>
      </c>
      <c r="K34" s="61">
        <f>'NFSN Chem Sampling'!$AN$160</f>
        <v>4</v>
      </c>
      <c r="L34" s="86">
        <f>'NFSN Eco Sampling'!$O$37+'NFSN Eco Sampling'!$O$38</f>
        <v>2</v>
      </c>
      <c r="M34" s="86">
        <f>'NFSN Eco Sampling'!$Q$37+'NFSN Eco Sampling'!$Q$38</f>
        <v>0</v>
      </c>
      <c r="N34" s="86">
        <f>'NFSN Eco Sampling'!$S$37+'NFSN Eco Sampling'!$S$38</f>
        <v>2</v>
      </c>
      <c r="O34" s="86">
        <f>'NFSN Eco Sampling'!$U$37+'NFSN Eco Sampling'!$U$38</f>
        <v>2</v>
      </c>
      <c r="P34" s="128"/>
      <c r="Q34" s="61"/>
      <c r="R34" s="81"/>
      <c r="S34" s="81"/>
      <c r="T34" s="81"/>
      <c r="U34" s="77"/>
      <c r="V34" s="77"/>
    </row>
    <row r="35" spans="1:23" s="63" customFormat="1" x14ac:dyDescent="0.2">
      <c r="A35" s="65" t="s">
        <v>354</v>
      </c>
      <c r="B35" s="61">
        <f>'NFSN Chem Sampling'!$P$165+'NFSN Chem Sampling'!$R$165</f>
        <v>51</v>
      </c>
      <c r="C35" s="61">
        <f>'NFSN Chem Sampling'!$T$165+'NFSN Chem Sampling'!$V$165</f>
        <v>50</v>
      </c>
      <c r="D35" s="61">
        <f>'NFSN Chem Sampling'!$X$165</f>
        <v>3</v>
      </c>
      <c r="E35" s="61">
        <f>'NFSN Chem Sampling'!$Z$165+'NFSN Chem Sampling'!$AB$165</f>
        <v>51</v>
      </c>
      <c r="F35" s="61">
        <f>'NFSN Chem Sampling'!$AD$165</f>
        <v>4</v>
      </c>
      <c r="G35" s="61">
        <f>'NFSN Chem Sampling'!$AF$165</f>
        <v>4</v>
      </c>
      <c r="H35" s="61">
        <f>'NFSN Chem Sampling'!$AH$165</f>
        <v>4</v>
      </c>
      <c r="I35" s="61">
        <f>'NFSN Chem Sampling'!$AJ$165</f>
        <v>4</v>
      </c>
      <c r="J35" s="67">
        <f>'NFSN Chem Sampling'!AL165+'NFSN Chem Sampling'!AP165+'NFSN Chem Sampling'!AR165</f>
        <v>46</v>
      </c>
      <c r="K35" s="61">
        <f>'NFSN Chem Sampling'!$AN$165</f>
        <v>2</v>
      </c>
      <c r="L35" s="86">
        <f>'NFSN Eco Sampling'!$O$40+'NFSN Eco Sampling'!$O$41</f>
        <v>2</v>
      </c>
      <c r="M35" s="86">
        <f>'NFSN Eco Sampling'!$Q$40+'NFSN Eco Sampling'!$Q$41</f>
        <v>0</v>
      </c>
      <c r="N35" s="86">
        <f>'NFSN Eco Sampling'!$S$40+'NFSN Eco Sampling'!$S$41</f>
        <v>2</v>
      </c>
      <c r="O35" s="86">
        <f>'NFSN Eco Sampling'!$U$40+'NFSN Eco Sampling'!$U$41</f>
        <v>2</v>
      </c>
      <c r="P35" s="128"/>
      <c r="Q35" s="61"/>
      <c r="R35" s="81"/>
      <c r="S35" s="81"/>
      <c r="T35" s="81"/>
      <c r="U35" s="77"/>
      <c r="V35" s="77"/>
    </row>
    <row r="36" spans="1:23" s="63" customFormat="1" x14ac:dyDescent="0.2">
      <c r="A36" s="65" t="s">
        <v>359</v>
      </c>
      <c r="B36" s="61">
        <f>'NFSN Chem Sampling'!$P$170+'NFSN Chem Sampling'!$R$170</f>
        <v>51</v>
      </c>
      <c r="C36" s="61">
        <f>'NFSN Chem Sampling'!$T$170+'NFSN Chem Sampling'!$V$170</f>
        <v>51</v>
      </c>
      <c r="D36" s="61">
        <f>'NFSN Chem Sampling'!$X$170</f>
        <v>2</v>
      </c>
      <c r="E36" s="61">
        <f>'NFSN Chem Sampling'!$Z$170+'NFSN Chem Sampling'!$AB$170</f>
        <v>52</v>
      </c>
      <c r="F36" s="61">
        <f>'NFSN Chem Sampling'!$AD$170</f>
        <v>3</v>
      </c>
      <c r="G36" s="61">
        <f>'NFSN Chem Sampling'!$AF$170</f>
        <v>3</v>
      </c>
      <c r="H36" s="61">
        <f>'NFSN Chem Sampling'!$AH$170</f>
        <v>3</v>
      </c>
      <c r="I36" s="61">
        <f>'NFSN Chem Sampling'!$AJ$170</f>
        <v>3</v>
      </c>
      <c r="J36" s="67">
        <f>'NFSN Chem Sampling'!AL170+'NFSN Chem Sampling'!AP170+'NFSN Chem Sampling'!AR170</f>
        <v>46</v>
      </c>
      <c r="K36" s="61">
        <f>'NFSN Chem Sampling'!$AN$170</f>
        <v>2</v>
      </c>
      <c r="L36" s="86">
        <f>'NFSN Eco Sampling'!$O$42+'NFSN Eco Sampling'!$O$43</f>
        <v>2</v>
      </c>
      <c r="M36" s="86">
        <f>'NFSN Eco Sampling'!$Q$42+'NFSN Eco Sampling'!$Q$43</f>
        <v>0</v>
      </c>
      <c r="N36" s="86">
        <f>'NFSN Eco Sampling'!$S$42+'NFSN Eco Sampling'!$S$43</f>
        <v>2</v>
      </c>
      <c r="O36" s="86">
        <f>'NFSN Eco Sampling'!$U$42+'NFSN Eco Sampling'!$U$43</f>
        <v>2</v>
      </c>
      <c r="P36" s="128"/>
      <c r="Q36" s="61"/>
      <c r="R36" s="81"/>
      <c r="S36" s="81"/>
      <c r="T36" s="81"/>
      <c r="U36" s="77"/>
      <c r="V36" s="77"/>
    </row>
    <row r="37" spans="1:23" s="63" customFormat="1" x14ac:dyDescent="0.2">
      <c r="A37" s="65" t="s">
        <v>346</v>
      </c>
      <c r="B37" s="61">
        <f>'NFSN Chem Sampling'!$P$173+'NFSN Chem Sampling'!$R$173</f>
        <v>7</v>
      </c>
      <c r="C37" s="61">
        <f>'NFSN Chem Sampling'!$T$173+'NFSN Chem Sampling'!$V$173</f>
        <v>6</v>
      </c>
      <c r="D37" s="61">
        <f>'NFSN Chem Sampling'!$X$173</f>
        <v>1</v>
      </c>
      <c r="E37" s="61">
        <f>'NFSN Chem Sampling'!$Z$173+'NFSN Chem Sampling'!$AB$173</f>
        <v>6</v>
      </c>
      <c r="F37" s="61">
        <f>'NFSN Chem Sampling'!$AD$173</f>
        <v>1</v>
      </c>
      <c r="G37" s="61">
        <f>'NFSN Chem Sampling'!$AF$173</f>
        <v>1</v>
      </c>
      <c r="H37" s="61">
        <f>'NFSN Chem Sampling'!$AH$173</f>
        <v>1</v>
      </c>
      <c r="I37" s="61">
        <f>'NFSN Chem Sampling'!$AJ$173</f>
        <v>1</v>
      </c>
      <c r="J37" s="67">
        <f>'NFSN Chem Sampling'!AL173+'NFSN Chem Sampling'!AP173+'NFSN Chem Sampling'!AR173</f>
        <v>0</v>
      </c>
      <c r="K37" s="61">
        <f>'NFSN Chem Sampling'!$AN$173</f>
        <v>0</v>
      </c>
      <c r="L37" s="86">
        <f>'NFSN Eco Sampling'!$O$44</f>
        <v>1</v>
      </c>
      <c r="M37" s="86">
        <f>'NFSN Eco Sampling'!$Q$44</f>
        <v>0</v>
      </c>
      <c r="N37" s="86">
        <f>'NFSN Eco Sampling'!$S$44</f>
        <v>1</v>
      </c>
      <c r="O37" s="86">
        <f>'NFSN Eco Sampling'!$U$44</f>
        <v>1</v>
      </c>
      <c r="P37" s="128"/>
      <c r="Q37" s="61"/>
      <c r="R37" s="81"/>
      <c r="S37" s="81"/>
      <c r="T37" s="81"/>
      <c r="U37" s="77"/>
      <c r="V37" s="77"/>
    </row>
    <row r="38" spans="1:23" s="63" customFormat="1" x14ac:dyDescent="0.2">
      <c r="A38" s="65" t="s">
        <v>349</v>
      </c>
      <c r="B38" s="61">
        <f>'NFSN Chem Sampling'!$P$177+'NFSN Chem Sampling'!$R$177</f>
        <v>22</v>
      </c>
      <c r="C38" s="61">
        <f>'NFSN Chem Sampling'!$T$177+'NFSN Chem Sampling'!$V$177</f>
        <v>22</v>
      </c>
      <c r="D38" s="61">
        <f>'NFSN Chem Sampling'!$X$177</f>
        <v>1</v>
      </c>
      <c r="E38" s="61">
        <f>'NFSN Chem Sampling'!$Z$177+'NFSN Chem Sampling'!$AB$177</f>
        <v>22</v>
      </c>
      <c r="F38" s="61">
        <f>'NFSN Chem Sampling'!$AD$177</f>
        <v>1</v>
      </c>
      <c r="G38" s="61">
        <f>'NFSN Chem Sampling'!$AF$177</f>
        <v>1</v>
      </c>
      <c r="H38" s="61">
        <f>'NFSN Chem Sampling'!$AH$177</f>
        <v>1</v>
      </c>
      <c r="I38" s="61">
        <f>'NFSN Chem Sampling'!$AJ$177</f>
        <v>1</v>
      </c>
      <c r="J38" s="67">
        <f>'NFSN Chem Sampling'!AL177+'NFSN Chem Sampling'!AP177+'NFSN Chem Sampling'!AR177</f>
        <v>16</v>
      </c>
      <c r="K38" s="61">
        <f>'NFSN Chem Sampling'!$AN$177</f>
        <v>1</v>
      </c>
      <c r="L38" s="86">
        <f>'NFSN Eco Sampling'!$O$45</f>
        <v>1</v>
      </c>
      <c r="M38" s="86">
        <f>'NFSN Eco Sampling'!$Q$45</f>
        <v>0</v>
      </c>
      <c r="N38" s="86">
        <f>'NFSN Eco Sampling'!$S$45</f>
        <v>1</v>
      </c>
      <c r="O38" s="86">
        <f>'NFSN Eco Sampling'!$U$45</f>
        <v>1</v>
      </c>
      <c r="P38" s="128"/>
      <c r="Q38" s="61"/>
      <c r="R38" s="81"/>
      <c r="S38" s="81"/>
      <c r="T38" s="81"/>
      <c r="U38" s="77"/>
      <c r="V38" s="77"/>
    </row>
    <row r="39" spans="1:23" s="63" customFormat="1" x14ac:dyDescent="0.2">
      <c r="A39" s="139" t="s">
        <v>108</v>
      </c>
      <c r="B39" s="66">
        <f t="shared" ref="B39:O39" si="0">SUM(B2:B38)</f>
        <v>1619</v>
      </c>
      <c r="C39" s="66">
        <f t="shared" si="0"/>
        <v>1610</v>
      </c>
      <c r="D39" s="66">
        <f t="shared" si="0"/>
        <v>90</v>
      </c>
      <c r="E39" s="66">
        <f t="shared" si="0"/>
        <v>1630</v>
      </c>
      <c r="F39" s="66">
        <f t="shared" si="0"/>
        <v>110</v>
      </c>
      <c r="G39" s="66">
        <f t="shared" si="0"/>
        <v>110</v>
      </c>
      <c r="H39" s="66">
        <f t="shared" si="0"/>
        <v>109</v>
      </c>
      <c r="I39" s="66">
        <f t="shared" si="0"/>
        <v>108</v>
      </c>
      <c r="J39" s="66">
        <f t="shared" si="0"/>
        <v>1562</v>
      </c>
      <c r="K39" s="66">
        <f t="shared" si="0"/>
        <v>79</v>
      </c>
      <c r="L39" s="66">
        <f t="shared" si="0"/>
        <v>39</v>
      </c>
      <c r="M39" s="66">
        <f t="shared" si="0"/>
        <v>0</v>
      </c>
      <c r="N39" s="66">
        <f t="shared" si="0"/>
        <v>39</v>
      </c>
      <c r="O39" s="66">
        <f t="shared" si="0"/>
        <v>39</v>
      </c>
      <c r="P39" s="63">
        <f>SUM(C39:O39)</f>
        <v>5525</v>
      </c>
      <c r="Q39" s="61"/>
      <c r="R39" s="81"/>
      <c r="S39" s="81"/>
      <c r="T39" s="81"/>
      <c r="U39" s="77"/>
      <c r="V39" s="77"/>
    </row>
    <row r="40" spans="1:23" ht="12.75" x14ac:dyDescent="0.2">
      <c r="O40" s="59"/>
      <c r="P40" s="73" t="s">
        <v>140</v>
      </c>
    </row>
    <row r="41" spans="1:23" s="71" customFormat="1" ht="12.75" x14ac:dyDescent="0.2">
      <c r="A41" s="140" t="s">
        <v>475</v>
      </c>
      <c r="B41" s="140">
        <v>80</v>
      </c>
      <c r="C41" s="71">
        <v>246.45</v>
      </c>
      <c r="D41" s="71">
        <v>285.47000000000003</v>
      </c>
      <c r="E41" s="71">
        <v>352.97</v>
      </c>
      <c r="F41" s="71">
        <v>33</v>
      </c>
      <c r="G41" s="71">
        <v>191.58</v>
      </c>
      <c r="H41" s="140">
        <v>20.9</v>
      </c>
      <c r="I41" s="140">
        <v>53.52</v>
      </c>
      <c r="J41" s="140">
        <v>773.72</v>
      </c>
      <c r="K41" s="140">
        <v>773.72</v>
      </c>
      <c r="L41" s="140">
        <v>1662.84</v>
      </c>
      <c r="M41" s="140">
        <v>1236.4000000000001</v>
      </c>
      <c r="N41" s="229">
        <v>973</v>
      </c>
      <c r="O41" s="71">
        <v>226.89</v>
      </c>
      <c r="Q41" s="223"/>
      <c r="R41" s="84"/>
      <c r="S41" s="84"/>
      <c r="T41" s="84"/>
      <c r="U41" s="72"/>
      <c r="V41" s="72"/>
    </row>
    <row r="42" spans="1:23" s="73" customFormat="1" ht="12.75" x14ac:dyDescent="0.2">
      <c r="A42" s="138" t="s">
        <v>110</v>
      </c>
      <c r="B42" s="72">
        <f t="shared" ref="B42:N42" si="1">B39*B41</f>
        <v>129520</v>
      </c>
      <c r="C42" s="72">
        <f t="shared" si="1"/>
        <v>396784.5</v>
      </c>
      <c r="D42" s="72">
        <f t="shared" si="1"/>
        <v>25692.300000000003</v>
      </c>
      <c r="E42" s="72">
        <f t="shared" si="1"/>
        <v>575341.10000000009</v>
      </c>
      <c r="F42" s="72">
        <f t="shared" si="1"/>
        <v>3630</v>
      </c>
      <c r="G42" s="72">
        <f t="shared" si="1"/>
        <v>21073.800000000003</v>
      </c>
      <c r="H42" s="72">
        <f>H39*H41</f>
        <v>2278.1</v>
      </c>
      <c r="I42" s="72">
        <f t="shared" si="1"/>
        <v>5780.1600000000008</v>
      </c>
      <c r="J42" s="72">
        <f>J39*J41</f>
        <v>1208550.6400000001</v>
      </c>
      <c r="K42" s="72">
        <f>K39*K41</f>
        <v>61123.880000000005</v>
      </c>
      <c r="L42" s="72">
        <f>L39*L41</f>
        <v>64850.759999999995</v>
      </c>
      <c r="M42" s="72">
        <f t="shared" si="1"/>
        <v>0</v>
      </c>
      <c r="N42" s="72">
        <f t="shared" si="1"/>
        <v>37947</v>
      </c>
      <c r="O42" s="72">
        <f>O39*O41</f>
        <v>8848.7099999999991</v>
      </c>
      <c r="P42" s="72">
        <f>SUM(C42:O42)</f>
        <v>2411900.9500000002</v>
      </c>
      <c r="Q42" s="224"/>
      <c r="R42" s="85"/>
      <c r="S42" s="85"/>
      <c r="T42" s="85"/>
      <c r="U42" s="79"/>
      <c r="V42" s="79"/>
    </row>
    <row r="43" spans="1:23" ht="33.75" x14ac:dyDescent="0.2">
      <c r="J43" s="74"/>
      <c r="K43" s="74"/>
      <c r="L43" s="74"/>
      <c r="M43" s="74"/>
      <c r="N43" s="74"/>
      <c r="O43" s="74"/>
      <c r="R43" s="116" t="s">
        <v>176</v>
      </c>
      <c r="S43" s="116" t="s">
        <v>175</v>
      </c>
      <c r="T43" s="116" t="s">
        <v>177</v>
      </c>
      <c r="U43" s="75" t="s">
        <v>116</v>
      </c>
      <c r="V43" s="75" t="s">
        <v>315</v>
      </c>
      <c r="W43" s="56" t="s">
        <v>316</v>
      </c>
    </row>
    <row r="44" spans="1:23" ht="12.75" x14ac:dyDescent="0.2">
      <c r="A44" s="60" t="s">
        <v>338</v>
      </c>
      <c r="B44" s="74">
        <f>B2*$B$41</f>
        <v>2720</v>
      </c>
      <c r="C44" s="74">
        <f>C2*$C$41</f>
        <v>8379.2999999999993</v>
      </c>
      <c r="D44" s="74">
        <f>D2*$D$41</f>
        <v>570.94000000000005</v>
      </c>
      <c r="E44" s="74">
        <f>E2*$E$41</f>
        <v>12000.980000000001</v>
      </c>
      <c r="F44" s="74">
        <f>F2*$F$41</f>
        <v>66</v>
      </c>
      <c r="G44" s="74">
        <f>G2*$G$41</f>
        <v>383.16</v>
      </c>
      <c r="H44" s="74">
        <f>H2*$H$41</f>
        <v>41.8</v>
      </c>
      <c r="I44" s="74">
        <f>I2*$I$41</f>
        <v>107.04</v>
      </c>
      <c r="J44" s="74">
        <f>J2*$J$41</f>
        <v>27853.920000000002</v>
      </c>
      <c r="K44" s="74">
        <f>K2*$K$41</f>
        <v>1547.44</v>
      </c>
      <c r="L44" s="74">
        <f>L2*$L$41</f>
        <v>0</v>
      </c>
      <c r="M44" s="74">
        <f>M2*$M$41</f>
        <v>0</v>
      </c>
      <c r="N44" s="74">
        <f>N2*$N$41</f>
        <v>0</v>
      </c>
      <c r="O44" s="74">
        <f>O2*$O$41</f>
        <v>0</v>
      </c>
      <c r="P44" s="72">
        <f t="shared" ref="P44:P80" si="2">SUM(C44:O44)</f>
        <v>50950.58</v>
      </c>
      <c r="Q44" s="225" t="s">
        <v>338</v>
      </c>
      <c r="R44" s="124">
        <f t="shared" ref="R44:R80" si="3">SUM(C44:K44)</f>
        <v>50950.58</v>
      </c>
      <c r="S44" s="83">
        <f t="shared" ref="S44:S80" si="4">SUM(B44:B44)</f>
        <v>2720</v>
      </c>
      <c r="T44" s="83">
        <f>R44+S44</f>
        <v>53670.58</v>
      </c>
      <c r="U44" s="123">
        <f t="shared" ref="U44:U80" si="5">SUM(L44:O44)</f>
        <v>0</v>
      </c>
      <c r="V44" s="75">
        <f t="shared" ref="V44:V80" si="6">R44+L44+M44+O44</f>
        <v>50950.58</v>
      </c>
      <c r="W44" s="136">
        <f>T44+U44</f>
        <v>53670.58</v>
      </c>
    </row>
    <row r="45" spans="1:23" ht="12.75" x14ac:dyDescent="0.2">
      <c r="A45" s="60" t="s">
        <v>434</v>
      </c>
      <c r="B45" s="74">
        <f t="shared" ref="B45:B80" si="7">B3*$B$41</f>
        <v>640</v>
      </c>
      <c r="C45" s="74">
        <f t="shared" ref="C45:C80" si="8">C3*$C$41</f>
        <v>1971.6</v>
      </c>
      <c r="D45" s="74">
        <f t="shared" ref="D45:D80" si="9">D3*$D$41</f>
        <v>0</v>
      </c>
      <c r="E45" s="74">
        <f t="shared" ref="E45:E80" si="10">E3*$E$41</f>
        <v>2823.76</v>
      </c>
      <c r="F45" s="74">
        <f t="shared" ref="F45:F80" si="11">F3*$F$41</f>
        <v>0</v>
      </c>
      <c r="G45" s="74">
        <f t="shared" ref="G45:G80" si="12">G3*$G$41</f>
        <v>0</v>
      </c>
      <c r="H45" s="74">
        <f t="shared" ref="H45:H80" si="13">H3*$H$41</f>
        <v>0</v>
      </c>
      <c r="I45" s="74">
        <f t="shared" ref="I45:I80" si="14">I3*$I$41</f>
        <v>0</v>
      </c>
      <c r="J45" s="74">
        <f t="shared" ref="J45:J80" si="15">J3*$J$41</f>
        <v>3094.88</v>
      </c>
      <c r="K45" s="74">
        <f t="shared" ref="K45:K80" si="16">K3*$K$41</f>
        <v>0</v>
      </c>
      <c r="L45" s="74">
        <f t="shared" ref="L45:L80" si="17">L3*$L$41</f>
        <v>0</v>
      </c>
      <c r="M45" s="74">
        <f t="shared" ref="M45:M80" si="18">M3*$M$41</f>
        <v>0</v>
      </c>
      <c r="N45" s="74">
        <f t="shared" ref="N45:N80" si="19">N3*$N$41</f>
        <v>0</v>
      </c>
      <c r="O45" s="74">
        <f t="shared" ref="O45:O80" si="20">O3*$O$41</f>
        <v>0</v>
      </c>
      <c r="P45" s="72">
        <f t="shared" si="2"/>
        <v>7890.2400000000007</v>
      </c>
      <c r="Q45" s="225" t="s">
        <v>434</v>
      </c>
      <c r="R45" s="124">
        <f t="shared" si="3"/>
        <v>7890.2400000000007</v>
      </c>
      <c r="S45" s="83">
        <f t="shared" si="4"/>
        <v>640</v>
      </c>
      <c r="T45" s="83">
        <f t="shared" ref="T45:T80" si="21">R45+S45</f>
        <v>8530.2400000000016</v>
      </c>
      <c r="U45" s="123">
        <f t="shared" si="5"/>
        <v>0</v>
      </c>
      <c r="V45" s="75">
        <f t="shared" si="6"/>
        <v>7890.2400000000007</v>
      </c>
      <c r="W45" s="136">
        <f t="shared" ref="W45:W75" si="22">T45+U45</f>
        <v>8530.2400000000016</v>
      </c>
    </row>
    <row r="46" spans="1:23" ht="12.75" x14ac:dyDescent="0.2">
      <c r="A46" s="60" t="s">
        <v>353</v>
      </c>
      <c r="B46" s="74">
        <f t="shared" si="7"/>
        <v>3360</v>
      </c>
      <c r="C46" s="74">
        <f t="shared" si="8"/>
        <v>10104.449999999999</v>
      </c>
      <c r="D46" s="74">
        <f t="shared" si="9"/>
        <v>856.41000000000008</v>
      </c>
      <c r="E46" s="74">
        <f t="shared" si="10"/>
        <v>14471.77</v>
      </c>
      <c r="F46" s="74">
        <f t="shared" si="11"/>
        <v>99</v>
      </c>
      <c r="G46" s="74">
        <f t="shared" si="12"/>
        <v>574.74</v>
      </c>
      <c r="H46" s="74">
        <f t="shared" si="13"/>
        <v>62.699999999999996</v>
      </c>
      <c r="I46" s="74">
        <f t="shared" si="14"/>
        <v>160.56</v>
      </c>
      <c r="J46" s="74">
        <f t="shared" si="15"/>
        <v>23211.600000000002</v>
      </c>
      <c r="K46" s="74">
        <f t="shared" si="16"/>
        <v>1547.44</v>
      </c>
      <c r="L46" s="74">
        <f t="shared" si="17"/>
        <v>3325.68</v>
      </c>
      <c r="M46" s="74">
        <f t="shared" si="18"/>
        <v>0</v>
      </c>
      <c r="N46" s="74">
        <f t="shared" si="19"/>
        <v>1946</v>
      </c>
      <c r="O46" s="74">
        <f t="shared" si="20"/>
        <v>453.78</v>
      </c>
      <c r="P46" s="72">
        <f t="shared" si="2"/>
        <v>56814.130000000005</v>
      </c>
      <c r="Q46" s="225" t="s">
        <v>353</v>
      </c>
      <c r="R46" s="124">
        <f t="shared" si="3"/>
        <v>51088.670000000006</v>
      </c>
      <c r="S46" s="83">
        <f t="shared" si="4"/>
        <v>3360</v>
      </c>
      <c r="T46" s="83">
        <f t="shared" si="21"/>
        <v>54448.670000000006</v>
      </c>
      <c r="U46" s="123">
        <f t="shared" si="5"/>
        <v>5725.46</v>
      </c>
      <c r="V46" s="75">
        <f t="shared" si="6"/>
        <v>54868.130000000005</v>
      </c>
      <c r="W46" s="136">
        <f t="shared" si="22"/>
        <v>60174.130000000005</v>
      </c>
    </row>
    <row r="47" spans="1:23" ht="12.75" x14ac:dyDescent="0.2">
      <c r="A47" s="60" t="s">
        <v>351</v>
      </c>
      <c r="B47" s="74">
        <f t="shared" si="7"/>
        <v>2320</v>
      </c>
      <c r="C47" s="74">
        <f t="shared" si="8"/>
        <v>6900.5999999999995</v>
      </c>
      <c r="D47" s="74">
        <f t="shared" si="9"/>
        <v>570.94000000000005</v>
      </c>
      <c r="E47" s="74">
        <f t="shared" si="10"/>
        <v>9883.16</v>
      </c>
      <c r="F47" s="74">
        <f t="shared" si="11"/>
        <v>66</v>
      </c>
      <c r="G47" s="74">
        <f t="shared" si="12"/>
        <v>383.16</v>
      </c>
      <c r="H47" s="74">
        <f t="shared" si="13"/>
        <v>41.8</v>
      </c>
      <c r="I47" s="74">
        <f t="shared" si="14"/>
        <v>107.04</v>
      </c>
      <c r="J47" s="74">
        <f t="shared" si="15"/>
        <v>12379.52</v>
      </c>
      <c r="K47" s="74">
        <f t="shared" si="16"/>
        <v>773.72</v>
      </c>
      <c r="L47" s="74">
        <f t="shared" si="17"/>
        <v>3325.68</v>
      </c>
      <c r="M47" s="74">
        <f t="shared" si="18"/>
        <v>0</v>
      </c>
      <c r="N47" s="74">
        <f t="shared" si="19"/>
        <v>1946</v>
      </c>
      <c r="O47" s="74">
        <f t="shared" si="20"/>
        <v>453.78</v>
      </c>
      <c r="P47" s="72">
        <f t="shared" si="2"/>
        <v>36831.399999999994</v>
      </c>
      <c r="Q47" s="225" t="s">
        <v>351</v>
      </c>
      <c r="R47" s="124">
        <f t="shared" si="3"/>
        <v>31105.94</v>
      </c>
      <c r="S47" s="83">
        <f t="shared" si="4"/>
        <v>2320</v>
      </c>
      <c r="T47" s="83">
        <f t="shared" si="21"/>
        <v>33425.94</v>
      </c>
      <c r="U47" s="123">
        <f t="shared" si="5"/>
        <v>5725.46</v>
      </c>
      <c r="V47" s="75">
        <f t="shared" si="6"/>
        <v>34885.399999999994</v>
      </c>
      <c r="W47" s="136">
        <f t="shared" si="22"/>
        <v>39151.4</v>
      </c>
    </row>
    <row r="48" spans="1:23" ht="12.75" x14ac:dyDescent="0.2">
      <c r="A48" s="60" t="s">
        <v>356</v>
      </c>
      <c r="B48" s="74">
        <f t="shared" si="7"/>
        <v>7360</v>
      </c>
      <c r="C48" s="74">
        <f t="shared" si="8"/>
        <v>22426.95</v>
      </c>
      <c r="D48" s="74">
        <f t="shared" si="9"/>
        <v>1712.8200000000002</v>
      </c>
      <c r="E48" s="74">
        <f t="shared" si="10"/>
        <v>32473.24</v>
      </c>
      <c r="F48" s="74">
        <f t="shared" si="11"/>
        <v>231</v>
      </c>
      <c r="G48" s="74">
        <f t="shared" si="12"/>
        <v>1341.0600000000002</v>
      </c>
      <c r="H48" s="74">
        <f t="shared" si="13"/>
        <v>125.39999999999999</v>
      </c>
      <c r="I48" s="74">
        <f t="shared" si="14"/>
        <v>321.12</v>
      </c>
      <c r="J48" s="74">
        <f t="shared" si="15"/>
        <v>63445.04</v>
      </c>
      <c r="K48" s="74">
        <f t="shared" si="16"/>
        <v>3094.88</v>
      </c>
      <c r="L48" s="74">
        <f t="shared" si="17"/>
        <v>4988.5199999999995</v>
      </c>
      <c r="M48" s="74">
        <f t="shared" si="18"/>
        <v>0</v>
      </c>
      <c r="N48" s="74">
        <f t="shared" si="19"/>
        <v>2919</v>
      </c>
      <c r="O48" s="74">
        <f t="shared" si="20"/>
        <v>680.67</v>
      </c>
      <c r="P48" s="72">
        <f t="shared" si="2"/>
        <v>133759.70000000004</v>
      </c>
      <c r="Q48" s="225" t="s">
        <v>356</v>
      </c>
      <c r="R48" s="124">
        <f t="shared" si="3"/>
        <v>125171.51000000001</v>
      </c>
      <c r="S48" s="83">
        <f t="shared" si="4"/>
        <v>7360</v>
      </c>
      <c r="T48" s="83">
        <f t="shared" si="21"/>
        <v>132531.51</v>
      </c>
      <c r="U48" s="123">
        <f t="shared" si="5"/>
        <v>8588.1899999999987</v>
      </c>
      <c r="V48" s="75">
        <f t="shared" si="6"/>
        <v>130840.70000000001</v>
      </c>
      <c r="W48" s="136">
        <f t="shared" si="22"/>
        <v>141119.70000000001</v>
      </c>
    </row>
    <row r="49" spans="1:23" ht="12.75" x14ac:dyDescent="0.2">
      <c r="A49" s="60" t="s">
        <v>348</v>
      </c>
      <c r="B49" s="74">
        <f t="shared" si="7"/>
        <v>5040</v>
      </c>
      <c r="C49" s="74">
        <f t="shared" si="8"/>
        <v>15526.349999999999</v>
      </c>
      <c r="D49" s="74">
        <f t="shared" si="9"/>
        <v>856.41000000000008</v>
      </c>
      <c r="E49" s="74">
        <f t="shared" si="10"/>
        <v>22590.080000000002</v>
      </c>
      <c r="F49" s="74">
        <f t="shared" si="11"/>
        <v>132</v>
      </c>
      <c r="G49" s="74">
        <f t="shared" si="12"/>
        <v>766.32</v>
      </c>
      <c r="H49" s="74">
        <f t="shared" si="13"/>
        <v>83.6</v>
      </c>
      <c r="I49" s="74">
        <f t="shared" si="14"/>
        <v>214.08</v>
      </c>
      <c r="J49" s="74">
        <f t="shared" si="15"/>
        <v>51065.520000000004</v>
      </c>
      <c r="K49" s="74">
        <f t="shared" si="16"/>
        <v>2321.16</v>
      </c>
      <c r="L49" s="74">
        <f t="shared" si="17"/>
        <v>1662.84</v>
      </c>
      <c r="M49" s="74">
        <f t="shared" si="18"/>
        <v>0</v>
      </c>
      <c r="N49" s="74">
        <f t="shared" si="19"/>
        <v>973</v>
      </c>
      <c r="O49" s="74">
        <f t="shared" si="20"/>
        <v>226.89</v>
      </c>
      <c r="P49" s="72">
        <f t="shared" si="2"/>
        <v>96418.25</v>
      </c>
      <c r="Q49" s="225" t="s">
        <v>348</v>
      </c>
      <c r="R49" s="124">
        <f t="shared" si="3"/>
        <v>93555.520000000004</v>
      </c>
      <c r="S49" s="83">
        <f t="shared" si="4"/>
        <v>5040</v>
      </c>
      <c r="T49" s="83">
        <f t="shared" si="21"/>
        <v>98595.520000000004</v>
      </c>
      <c r="U49" s="123">
        <f t="shared" si="5"/>
        <v>2862.73</v>
      </c>
      <c r="V49" s="75">
        <f t="shared" si="6"/>
        <v>95445.25</v>
      </c>
      <c r="W49" s="136">
        <f t="shared" si="22"/>
        <v>101458.25</v>
      </c>
    </row>
    <row r="50" spans="1:23" ht="12.75" x14ac:dyDescent="0.2">
      <c r="A50" s="60" t="s">
        <v>332</v>
      </c>
      <c r="B50" s="74">
        <f t="shared" si="7"/>
        <v>4080</v>
      </c>
      <c r="C50" s="74">
        <f t="shared" si="8"/>
        <v>12568.949999999999</v>
      </c>
      <c r="D50" s="74">
        <f t="shared" si="9"/>
        <v>570.94000000000005</v>
      </c>
      <c r="E50" s="74">
        <f t="shared" si="10"/>
        <v>18354.440000000002</v>
      </c>
      <c r="F50" s="74">
        <f t="shared" si="11"/>
        <v>99</v>
      </c>
      <c r="G50" s="74">
        <f t="shared" si="12"/>
        <v>574.74</v>
      </c>
      <c r="H50" s="74">
        <f t="shared" si="13"/>
        <v>62.699999999999996</v>
      </c>
      <c r="I50" s="74">
        <f t="shared" si="14"/>
        <v>160.56</v>
      </c>
      <c r="J50" s="74">
        <f t="shared" si="15"/>
        <v>35591.120000000003</v>
      </c>
      <c r="K50" s="74">
        <f t="shared" si="16"/>
        <v>1547.44</v>
      </c>
      <c r="L50" s="74">
        <f t="shared" si="17"/>
        <v>3325.68</v>
      </c>
      <c r="M50" s="74">
        <f t="shared" si="18"/>
        <v>0</v>
      </c>
      <c r="N50" s="74">
        <f t="shared" si="19"/>
        <v>1946</v>
      </c>
      <c r="O50" s="74">
        <f t="shared" si="20"/>
        <v>453.78</v>
      </c>
      <c r="P50" s="72">
        <f t="shared" si="2"/>
        <v>75255.350000000006</v>
      </c>
      <c r="Q50" s="225" t="s">
        <v>332</v>
      </c>
      <c r="R50" s="124">
        <f t="shared" si="3"/>
        <v>69529.890000000014</v>
      </c>
      <c r="S50" s="83">
        <f t="shared" si="4"/>
        <v>4080</v>
      </c>
      <c r="T50" s="83">
        <f t="shared" si="21"/>
        <v>73609.890000000014</v>
      </c>
      <c r="U50" s="123">
        <f t="shared" si="5"/>
        <v>5725.46</v>
      </c>
      <c r="V50" s="75">
        <f t="shared" si="6"/>
        <v>73309.350000000006</v>
      </c>
      <c r="W50" s="136">
        <f t="shared" si="22"/>
        <v>79335.35000000002</v>
      </c>
    </row>
    <row r="51" spans="1:23" ht="12.75" x14ac:dyDescent="0.2">
      <c r="A51" s="60" t="s">
        <v>385</v>
      </c>
      <c r="B51" s="74">
        <f t="shared" si="7"/>
        <v>1200</v>
      </c>
      <c r="C51" s="74">
        <f t="shared" si="8"/>
        <v>3696.75</v>
      </c>
      <c r="D51" s="74">
        <f t="shared" si="9"/>
        <v>285.47000000000003</v>
      </c>
      <c r="E51" s="74">
        <f t="shared" si="10"/>
        <v>5294.55</v>
      </c>
      <c r="F51" s="74">
        <f t="shared" si="11"/>
        <v>33</v>
      </c>
      <c r="G51" s="74">
        <f t="shared" si="12"/>
        <v>191.58</v>
      </c>
      <c r="H51" s="74">
        <f t="shared" si="13"/>
        <v>20.9</v>
      </c>
      <c r="I51" s="74">
        <f t="shared" si="14"/>
        <v>53.52</v>
      </c>
      <c r="J51" s="74">
        <f t="shared" si="15"/>
        <v>12379.52</v>
      </c>
      <c r="K51" s="74">
        <f t="shared" si="16"/>
        <v>773.72</v>
      </c>
      <c r="L51" s="74">
        <f t="shared" si="17"/>
        <v>0</v>
      </c>
      <c r="M51" s="74">
        <f t="shared" si="18"/>
        <v>0</v>
      </c>
      <c r="N51" s="74">
        <f t="shared" si="19"/>
        <v>0</v>
      </c>
      <c r="O51" s="74">
        <f t="shared" si="20"/>
        <v>0</v>
      </c>
      <c r="P51" s="72">
        <f t="shared" si="2"/>
        <v>22729.010000000002</v>
      </c>
      <c r="Q51" s="225" t="s">
        <v>385</v>
      </c>
      <c r="R51" s="124">
        <f t="shared" si="3"/>
        <v>22729.010000000002</v>
      </c>
      <c r="S51" s="83">
        <f t="shared" si="4"/>
        <v>1200</v>
      </c>
      <c r="T51" s="83">
        <f t="shared" si="21"/>
        <v>23929.010000000002</v>
      </c>
      <c r="U51" s="123">
        <f t="shared" si="5"/>
        <v>0</v>
      </c>
      <c r="V51" s="75">
        <f t="shared" si="6"/>
        <v>22729.010000000002</v>
      </c>
      <c r="W51" s="136">
        <f t="shared" si="22"/>
        <v>23929.010000000002</v>
      </c>
    </row>
    <row r="52" spans="1:23" ht="12.75" x14ac:dyDescent="0.2">
      <c r="A52" s="60" t="s">
        <v>336</v>
      </c>
      <c r="B52" s="74">
        <f t="shared" si="7"/>
        <v>3760</v>
      </c>
      <c r="C52" s="74">
        <f t="shared" si="8"/>
        <v>11336.699999999999</v>
      </c>
      <c r="D52" s="74">
        <f t="shared" si="9"/>
        <v>856.41000000000008</v>
      </c>
      <c r="E52" s="74">
        <f t="shared" si="10"/>
        <v>16589.59</v>
      </c>
      <c r="F52" s="74">
        <f t="shared" si="11"/>
        <v>132</v>
      </c>
      <c r="G52" s="74">
        <f t="shared" si="12"/>
        <v>766.32</v>
      </c>
      <c r="H52" s="74">
        <f t="shared" si="13"/>
        <v>83.6</v>
      </c>
      <c r="I52" s="74">
        <f t="shared" si="14"/>
        <v>214.08</v>
      </c>
      <c r="J52" s="74">
        <f t="shared" si="15"/>
        <v>32496.240000000002</v>
      </c>
      <c r="K52" s="74">
        <f t="shared" si="16"/>
        <v>1547.44</v>
      </c>
      <c r="L52" s="74">
        <f t="shared" si="17"/>
        <v>3325.68</v>
      </c>
      <c r="M52" s="74">
        <f t="shared" si="18"/>
        <v>0</v>
      </c>
      <c r="N52" s="74">
        <f t="shared" si="19"/>
        <v>1946</v>
      </c>
      <c r="O52" s="74">
        <f t="shared" si="20"/>
        <v>453.78</v>
      </c>
      <c r="P52" s="72">
        <f t="shared" si="2"/>
        <v>69747.839999999997</v>
      </c>
      <c r="Q52" s="225" t="s">
        <v>336</v>
      </c>
      <c r="R52" s="124">
        <f t="shared" si="3"/>
        <v>64022.380000000005</v>
      </c>
      <c r="S52" s="83">
        <f t="shared" si="4"/>
        <v>3760</v>
      </c>
      <c r="T52" s="83">
        <f t="shared" si="21"/>
        <v>67782.38</v>
      </c>
      <c r="U52" s="123">
        <f t="shared" si="5"/>
        <v>5725.46</v>
      </c>
      <c r="V52" s="75">
        <f t="shared" si="6"/>
        <v>67801.84</v>
      </c>
      <c r="W52" s="136">
        <f t="shared" si="22"/>
        <v>73507.840000000011</v>
      </c>
    </row>
    <row r="53" spans="1:23" ht="12.75" x14ac:dyDescent="0.2">
      <c r="A53" s="60" t="s">
        <v>358</v>
      </c>
      <c r="B53" s="74">
        <f t="shared" si="7"/>
        <v>3200</v>
      </c>
      <c r="C53" s="74">
        <f t="shared" si="8"/>
        <v>9858</v>
      </c>
      <c r="D53" s="74">
        <f t="shared" si="9"/>
        <v>570.94000000000005</v>
      </c>
      <c r="E53" s="74">
        <f t="shared" si="10"/>
        <v>14471.77</v>
      </c>
      <c r="F53" s="74">
        <f t="shared" si="11"/>
        <v>99</v>
      </c>
      <c r="G53" s="74">
        <f t="shared" si="12"/>
        <v>574.74</v>
      </c>
      <c r="H53" s="74">
        <f t="shared" si="13"/>
        <v>62.699999999999996</v>
      </c>
      <c r="I53" s="74">
        <f t="shared" si="14"/>
        <v>160.56</v>
      </c>
      <c r="J53" s="74">
        <f t="shared" si="15"/>
        <v>32496.240000000002</v>
      </c>
      <c r="K53" s="74">
        <f t="shared" si="16"/>
        <v>1547.44</v>
      </c>
      <c r="L53" s="74">
        <f t="shared" si="17"/>
        <v>1662.84</v>
      </c>
      <c r="M53" s="74">
        <f t="shared" si="18"/>
        <v>0</v>
      </c>
      <c r="N53" s="74">
        <f t="shared" si="19"/>
        <v>973</v>
      </c>
      <c r="O53" s="74">
        <f t="shared" si="20"/>
        <v>226.89</v>
      </c>
      <c r="P53" s="72">
        <f t="shared" si="2"/>
        <v>62704.12</v>
      </c>
      <c r="Q53" s="225" t="s">
        <v>358</v>
      </c>
      <c r="R53" s="124">
        <f t="shared" si="3"/>
        <v>59841.390000000007</v>
      </c>
      <c r="S53" s="83">
        <f t="shared" si="4"/>
        <v>3200</v>
      </c>
      <c r="T53" s="83">
        <f t="shared" si="21"/>
        <v>63041.390000000007</v>
      </c>
      <c r="U53" s="123">
        <f t="shared" si="5"/>
        <v>2862.73</v>
      </c>
      <c r="V53" s="75">
        <f t="shared" si="6"/>
        <v>61731.12</v>
      </c>
      <c r="W53" s="136">
        <f t="shared" si="22"/>
        <v>65904.12000000001</v>
      </c>
    </row>
    <row r="54" spans="1:23" ht="12.75" x14ac:dyDescent="0.2">
      <c r="A54" s="60" t="s">
        <v>343</v>
      </c>
      <c r="B54" s="74">
        <f t="shared" si="7"/>
        <v>1200</v>
      </c>
      <c r="C54" s="74">
        <f t="shared" si="8"/>
        <v>3696.75</v>
      </c>
      <c r="D54" s="74">
        <f t="shared" si="9"/>
        <v>285.47000000000003</v>
      </c>
      <c r="E54" s="74">
        <f t="shared" si="10"/>
        <v>5294.55</v>
      </c>
      <c r="F54" s="74">
        <f t="shared" si="11"/>
        <v>33</v>
      </c>
      <c r="G54" s="74">
        <f t="shared" si="12"/>
        <v>191.58</v>
      </c>
      <c r="H54" s="74">
        <f t="shared" si="13"/>
        <v>20.9</v>
      </c>
      <c r="I54" s="74">
        <f t="shared" si="14"/>
        <v>53.52</v>
      </c>
      <c r="J54" s="74">
        <f t="shared" si="15"/>
        <v>12379.52</v>
      </c>
      <c r="K54" s="74">
        <f t="shared" si="16"/>
        <v>773.72</v>
      </c>
      <c r="L54" s="74">
        <f t="shared" si="17"/>
        <v>0</v>
      </c>
      <c r="M54" s="74">
        <f t="shared" si="18"/>
        <v>0</v>
      </c>
      <c r="N54" s="74">
        <f t="shared" si="19"/>
        <v>0</v>
      </c>
      <c r="O54" s="74">
        <f t="shared" si="20"/>
        <v>0</v>
      </c>
      <c r="P54" s="72">
        <f t="shared" si="2"/>
        <v>22729.010000000002</v>
      </c>
      <c r="Q54" s="225" t="s">
        <v>343</v>
      </c>
      <c r="R54" s="124">
        <f t="shared" si="3"/>
        <v>22729.010000000002</v>
      </c>
      <c r="S54" s="83">
        <f t="shared" si="4"/>
        <v>1200</v>
      </c>
      <c r="T54" s="83">
        <f t="shared" si="21"/>
        <v>23929.010000000002</v>
      </c>
      <c r="U54" s="123">
        <f t="shared" si="5"/>
        <v>0</v>
      </c>
      <c r="V54" s="75">
        <f t="shared" si="6"/>
        <v>22729.010000000002</v>
      </c>
      <c r="W54" s="136">
        <f t="shared" si="22"/>
        <v>23929.010000000002</v>
      </c>
    </row>
    <row r="55" spans="1:23" ht="12.75" x14ac:dyDescent="0.2">
      <c r="A55" s="60" t="s">
        <v>345</v>
      </c>
      <c r="B55" s="74">
        <f t="shared" si="7"/>
        <v>3520</v>
      </c>
      <c r="C55" s="74">
        <f t="shared" si="8"/>
        <v>10843.8</v>
      </c>
      <c r="D55" s="74">
        <f t="shared" si="9"/>
        <v>570.94000000000005</v>
      </c>
      <c r="E55" s="74">
        <f t="shared" si="10"/>
        <v>15883.650000000001</v>
      </c>
      <c r="F55" s="74">
        <f t="shared" si="11"/>
        <v>99</v>
      </c>
      <c r="G55" s="74">
        <f t="shared" si="12"/>
        <v>574.74</v>
      </c>
      <c r="H55" s="74">
        <f t="shared" si="13"/>
        <v>62.699999999999996</v>
      </c>
      <c r="I55" s="74">
        <f t="shared" si="14"/>
        <v>160.56</v>
      </c>
      <c r="J55" s="74">
        <f t="shared" si="15"/>
        <v>35591.120000000003</v>
      </c>
      <c r="K55" s="74">
        <f t="shared" si="16"/>
        <v>1547.44</v>
      </c>
      <c r="L55" s="74">
        <f t="shared" si="17"/>
        <v>1662.84</v>
      </c>
      <c r="M55" s="74">
        <f t="shared" si="18"/>
        <v>0</v>
      </c>
      <c r="N55" s="74">
        <f t="shared" si="19"/>
        <v>973</v>
      </c>
      <c r="O55" s="74">
        <f t="shared" si="20"/>
        <v>226.89</v>
      </c>
      <c r="P55" s="72">
        <f t="shared" si="2"/>
        <v>68196.680000000008</v>
      </c>
      <c r="Q55" s="225" t="s">
        <v>345</v>
      </c>
      <c r="R55" s="124">
        <f t="shared" si="3"/>
        <v>65333.950000000012</v>
      </c>
      <c r="S55" s="83">
        <f t="shared" si="4"/>
        <v>3520</v>
      </c>
      <c r="T55" s="83">
        <f t="shared" si="21"/>
        <v>68853.950000000012</v>
      </c>
      <c r="U55" s="123">
        <f t="shared" si="5"/>
        <v>2862.73</v>
      </c>
      <c r="V55" s="75">
        <f t="shared" si="6"/>
        <v>67223.680000000008</v>
      </c>
      <c r="W55" s="136">
        <f t="shared" si="22"/>
        <v>71716.680000000008</v>
      </c>
    </row>
    <row r="56" spans="1:23" ht="12.75" x14ac:dyDescent="0.2">
      <c r="A56" s="60" t="s">
        <v>340</v>
      </c>
      <c r="B56" s="74">
        <f t="shared" si="7"/>
        <v>6800</v>
      </c>
      <c r="C56" s="74">
        <f t="shared" si="8"/>
        <v>20948.25</v>
      </c>
      <c r="D56" s="74">
        <f t="shared" si="9"/>
        <v>1427.3500000000001</v>
      </c>
      <c r="E56" s="74">
        <f t="shared" si="10"/>
        <v>30355.420000000002</v>
      </c>
      <c r="F56" s="74">
        <f t="shared" si="11"/>
        <v>198</v>
      </c>
      <c r="G56" s="74">
        <f t="shared" si="12"/>
        <v>1149.48</v>
      </c>
      <c r="H56" s="74">
        <f t="shared" si="13"/>
        <v>125.39999999999999</v>
      </c>
      <c r="I56" s="74">
        <f t="shared" si="14"/>
        <v>321.12</v>
      </c>
      <c r="J56" s="74">
        <f t="shared" si="15"/>
        <v>69634.8</v>
      </c>
      <c r="K56" s="74">
        <f t="shared" si="16"/>
        <v>3868.6000000000004</v>
      </c>
      <c r="L56" s="74">
        <f t="shared" si="17"/>
        <v>1662.84</v>
      </c>
      <c r="M56" s="74">
        <f t="shared" si="18"/>
        <v>0</v>
      </c>
      <c r="N56" s="74">
        <f t="shared" si="19"/>
        <v>973</v>
      </c>
      <c r="O56" s="74">
        <f t="shared" si="20"/>
        <v>226.89</v>
      </c>
      <c r="P56" s="72">
        <f t="shared" si="2"/>
        <v>130891.15000000001</v>
      </c>
      <c r="Q56" s="225" t="s">
        <v>340</v>
      </c>
      <c r="R56" s="124">
        <f t="shared" si="3"/>
        <v>128028.42000000001</v>
      </c>
      <c r="S56" s="83">
        <f t="shared" si="4"/>
        <v>6800</v>
      </c>
      <c r="T56" s="83">
        <f t="shared" si="21"/>
        <v>134828.42000000001</v>
      </c>
      <c r="U56" s="123">
        <f t="shared" si="5"/>
        <v>2862.73</v>
      </c>
      <c r="V56" s="75">
        <f t="shared" si="6"/>
        <v>129918.15000000001</v>
      </c>
      <c r="W56" s="136">
        <f t="shared" si="22"/>
        <v>137691.15000000002</v>
      </c>
    </row>
    <row r="57" spans="1:23" ht="12.75" x14ac:dyDescent="0.2">
      <c r="A57" s="60" t="s">
        <v>361</v>
      </c>
      <c r="B57" s="74">
        <f t="shared" si="7"/>
        <v>2720</v>
      </c>
      <c r="C57" s="74">
        <f t="shared" si="8"/>
        <v>8379.2999999999993</v>
      </c>
      <c r="D57" s="74">
        <f t="shared" si="9"/>
        <v>570.94000000000005</v>
      </c>
      <c r="E57" s="74">
        <f t="shared" si="10"/>
        <v>12000.980000000001</v>
      </c>
      <c r="F57" s="74">
        <f t="shared" si="11"/>
        <v>66</v>
      </c>
      <c r="G57" s="74">
        <f t="shared" si="12"/>
        <v>383.16</v>
      </c>
      <c r="H57" s="74">
        <f t="shared" si="13"/>
        <v>41.8</v>
      </c>
      <c r="I57" s="74">
        <f t="shared" si="14"/>
        <v>107.04</v>
      </c>
      <c r="J57" s="74">
        <f t="shared" si="15"/>
        <v>27853.920000000002</v>
      </c>
      <c r="K57" s="74">
        <f t="shared" si="16"/>
        <v>1547.44</v>
      </c>
      <c r="L57" s="74">
        <f t="shared" si="17"/>
        <v>0</v>
      </c>
      <c r="M57" s="74">
        <f t="shared" si="18"/>
        <v>0</v>
      </c>
      <c r="N57" s="74">
        <f t="shared" si="19"/>
        <v>0</v>
      </c>
      <c r="O57" s="74">
        <f t="shared" si="20"/>
        <v>0</v>
      </c>
      <c r="P57" s="72">
        <f t="shared" si="2"/>
        <v>50950.58</v>
      </c>
      <c r="Q57" s="225" t="s">
        <v>361</v>
      </c>
      <c r="R57" s="124">
        <f t="shared" si="3"/>
        <v>50950.58</v>
      </c>
      <c r="S57" s="83">
        <f t="shared" si="4"/>
        <v>2720</v>
      </c>
      <c r="T57" s="83">
        <f t="shared" si="21"/>
        <v>53670.58</v>
      </c>
      <c r="U57" s="123">
        <f t="shared" si="5"/>
        <v>0</v>
      </c>
      <c r="V57" s="75">
        <f t="shared" si="6"/>
        <v>50950.58</v>
      </c>
      <c r="W57" s="136">
        <f t="shared" si="22"/>
        <v>53670.58</v>
      </c>
    </row>
    <row r="58" spans="1:23" ht="12.75" x14ac:dyDescent="0.2">
      <c r="A58" s="60" t="s">
        <v>390</v>
      </c>
      <c r="B58" s="74">
        <f t="shared" si="7"/>
        <v>4800</v>
      </c>
      <c r="C58" s="74">
        <f t="shared" si="8"/>
        <v>14787</v>
      </c>
      <c r="D58" s="74">
        <f t="shared" si="9"/>
        <v>1141.8800000000001</v>
      </c>
      <c r="E58" s="74">
        <f t="shared" si="10"/>
        <v>21178.2</v>
      </c>
      <c r="F58" s="74">
        <f t="shared" si="11"/>
        <v>132</v>
      </c>
      <c r="G58" s="74">
        <f t="shared" si="12"/>
        <v>766.32</v>
      </c>
      <c r="H58" s="74">
        <f t="shared" si="13"/>
        <v>83.6</v>
      </c>
      <c r="I58" s="74">
        <f t="shared" si="14"/>
        <v>214.08</v>
      </c>
      <c r="J58" s="74">
        <f t="shared" si="15"/>
        <v>49518.080000000002</v>
      </c>
      <c r="K58" s="74">
        <f t="shared" si="16"/>
        <v>3094.88</v>
      </c>
      <c r="L58" s="74">
        <f t="shared" si="17"/>
        <v>0</v>
      </c>
      <c r="M58" s="74">
        <f t="shared" si="18"/>
        <v>0</v>
      </c>
      <c r="N58" s="74">
        <f t="shared" si="19"/>
        <v>0</v>
      </c>
      <c r="O58" s="74">
        <f t="shared" si="20"/>
        <v>0</v>
      </c>
      <c r="P58" s="72">
        <f t="shared" si="2"/>
        <v>90916.040000000008</v>
      </c>
      <c r="Q58" s="225" t="s">
        <v>390</v>
      </c>
      <c r="R58" s="124">
        <f t="shared" si="3"/>
        <v>90916.040000000008</v>
      </c>
      <c r="S58" s="83">
        <f t="shared" si="4"/>
        <v>4800</v>
      </c>
      <c r="T58" s="83">
        <f t="shared" si="21"/>
        <v>95716.040000000008</v>
      </c>
      <c r="U58" s="123">
        <f t="shared" si="5"/>
        <v>0</v>
      </c>
      <c r="V58" s="75">
        <f t="shared" si="6"/>
        <v>90916.040000000008</v>
      </c>
      <c r="W58" s="136">
        <f t="shared" si="22"/>
        <v>95716.040000000008</v>
      </c>
    </row>
    <row r="59" spans="1:23" ht="12.75" x14ac:dyDescent="0.2">
      <c r="A59" s="60" t="s">
        <v>350</v>
      </c>
      <c r="B59" s="74">
        <f t="shared" si="7"/>
        <v>8080</v>
      </c>
      <c r="C59" s="74">
        <f t="shared" si="8"/>
        <v>24891.449999999997</v>
      </c>
      <c r="D59" s="74">
        <f t="shared" si="9"/>
        <v>1712.8200000000002</v>
      </c>
      <c r="E59" s="74">
        <f t="shared" si="10"/>
        <v>35649.97</v>
      </c>
      <c r="F59" s="74">
        <f t="shared" si="11"/>
        <v>198</v>
      </c>
      <c r="G59" s="74">
        <f t="shared" si="12"/>
        <v>1149.48</v>
      </c>
      <c r="H59" s="74">
        <f t="shared" si="13"/>
        <v>125.39999999999999</v>
      </c>
      <c r="I59" s="74">
        <f t="shared" si="14"/>
        <v>321.12</v>
      </c>
      <c r="J59" s="74">
        <f t="shared" si="15"/>
        <v>77372</v>
      </c>
      <c r="K59" s="74">
        <f t="shared" si="16"/>
        <v>4642.32</v>
      </c>
      <c r="L59" s="74">
        <f t="shared" si="17"/>
        <v>1662.84</v>
      </c>
      <c r="M59" s="74">
        <f t="shared" si="18"/>
        <v>0</v>
      </c>
      <c r="N59" s="74">
        <f t="shared" si="19"/>
        <v>973</v>
      </c>
      <c r="O59" s="74">
        <f t="shared" si="20"/>
        <v>226.89</v>
      </c>
      <c r="P59" s="72">
        <f t="shared" si="2"/>
        <v>148925.29</v>
      </c>
      <c r="Q59" s="225" t="s">
        <v>350</v>
      </c>
      <c r="R59" s="124">
        <f t="shared" si="3"/>
        <v>146062.56</v>
      </c>
      <c r="S59" s="83">
        <f t="shared" si="4"/>
        <v>8080</v>
      </c>
      <c r="T59" s="83">
        <f t="shared" si="21"/>
        <v>154142.56</v>
      </c>
      <c r="U59" s="123">
        <f t="shared" si="5"/>
        <v>2862.73</v>
      </c>
      <c r="V59" s="75">
        <f t="shared" si="6"/>
        <v>147952.29</v>
      </c>
      <c r="W59" s="136">
        <f t="shared" si="22"/>
        <v>157005.29</v>
      </c>
    </row>
    <row r="60" spans="1:23" ht="12.75" x14ac:dyDescent="0.2">
      <c r="A60" s="60" t="s">
        <v>335</v>
      </c>
      <c r="B60" s="74">
        <f t="shared" si="7"/>
        <v>5280</v>
      </c>
      <c r="C60" s="74">
        <f t="shared" si="8"/>
        <v>16019.25</v>
      </c>
      <c r="D60" s="74">
        <f t="shared" si="9"/>
        <v>1141.8800000000001</v>
      </c>
      <c r="E60" s="74">
        <f t="shared" si="10"/>
        <v>23296.02</v>
      </c>
      <c r="F60" s="74">
        <f t="shared" si="11"/>
        <v>165</v>
      </c>
      <c r="G60" s="74">
        <f t="shared" si="12"/>
        <v>957.90000000000009</v>
      </c>
      <c r="H60" s="74">
        <f t="shared" si="13"/>
        <v>104.5</v>
      </c>
      <c r="I60" s="74">
        <f t="shared" si="14"/>
        <v>267.60000000000002</v>
      </c>
      <c r="J60" s="74">
        <f t="shared" si="15"/>
        <v>47970.64</v>
      </c>
      <c r="K60" s="74">
        <f t="shared" si="16"/>
        <v>2321.16</v>
      </c>
      <c r="L60" s="74">
        <f t="shared" si="17"/>
        <v>3325.68</v>
      </c>
      <c r="M60" s="74">
        <f t="shared" si="18"/>
        <v>0</v>
      </c>
      <c r="N60" s="74">
        <f t="shared" si="19"/>
        <v>1946</v>
      </c>
      <c r="O60" s="74">
        <f t="shared" si="20"/>
        <v>453.78</v>
      </c>
      <c r="P60" s="72">
        <f t="shared" si="2"/>
        <v>97969.41</v>
      </c>
      <c r="Q60" s="225" t="s">
        <v>335</v>
      </c>
      <c r="R60" s="124">
        <f t="shared" si="3"/>
        <v>92243.950000000012</v>
      </c>
      <c r="S60" s="83">
        <f t="shared" si="4"/>
        <v>5280</v>
      </c>
      <c r="T60" s="83">
        <f t="shared" si="21"/>
        <v>97523.950000000012</v>
      </c>
      <c r="U60" s="123">
        <f t="shared" si="5"/>
        <v>5725.46</v>
      </c>
      <c r="V60" s="75">
        <f t="shared" si="6"/>
        <v>96023.41</v>
      </c>
      <c r="W60" s="136">
        <f t="shared" si="22"/>
        <v>103249.41000000002</v>
      </c>
    </row>
    <row r="61" spans="1:23" ht="12.75" x14ac:dyDescent="0.2">
      <c r="A61" s="60" t="s">
        <v>341</v>
      </c>
      <c r="B61" s="74">
        <f t="shared" si="7"/>
        <v>2000</v>
      </c>
      <c r="C61" s="74">
        <f t="shared" si="8"/>
        <v>6161.25</v>
      </c>
      <c r="D61" s="74">
        <f t="shared" si="9"/>
        <v>285.47000000000003</v>
      </c>
      <c r="E61" s="74">
        <f t="shared" si="10"/>
        <v>9177.2200000000012</v>
      </c>
      <c r="F61" s="74">
        <f t="shared" si="11"/>
        <v>66</v>
      </c>
      <c r="G61" s="74">
        <f t="shared" si="12"/>
        <v>383.16</v>
      </c>
      <c r="H61" s="74">
        <f t="shared" si="13"/>
        <v>41.8</v>
      </c>
      <c r="I61" s="74">
        <f t="shared" si="14"/>
        <v>107.04</v>
      </c>
      <c r="J61" s="74">
        <f t="shared" si="15"/>
        <v>20116.72</v>
      </c>
      <c r="K61" s="74">
        <f t="shared" si="16"/>
        <v>773.72</v>
      </c>
      <c r="L61" s="74">
        <f t="shared" si="17"/>
        <v>0</v>
      </c>
      <c r="M61" s="74">
        <f t="shared" si="18"/>
        <v>0</v>
      </c>
      <c r="N61" s="74">
        <f t="shared" si="19"/>
        <v>0</v>
      </c>
      <c r="O61" s="74">
        <f t="shared" si="20"/>
        <v>0</v>
      </c>
      <c r="P61" s="72">
        <f t="shared" si="2"/>
        <v>37112.380000000005</v>
      </c>
      <c r="Q61" s="225" t="s">
        <v>341</v>
      </c>
      <c r="R61" s="124">
        <f t="shared" si="3"/>
        <v>37112.380000000005</v>
      </c>
      <c r="S61" s="83">
        <f t="shared" si="4"/>
        <v>2000</v>
      </c>
      <c r="T61" s="83">
        <f t="shared" si="21"/>
        <v>39112.380000000005</v>
      </c>
      <c r="U61" s="123">
        <f t="shared" si="5"/>
        <v>0</v>
      </c>
      <c r="V61" s="75">
        <f t="shared" si="6"/>
        <v>37112.380000000005</v>
      </c>
      <c r="W61" s="136">
        <f t="shared" si="22"/>
        <v>39112.380000000005</v>
      </c>
    </row>
    <row r="62" spans="1:23" ht="12.75" x14ac:dyDescent="0.2">
      <c r="A62" s="60" t="s">
        <v>344</v>
      </c>
      <c r="B62" s="74">
        <f t="shared" si="7"/>
        <v>3200</v>
      </c>
      <c r="C62" s="74">
        <f t="shared" si="8"/>
        <v>9858</v>
      </c>
      <c r="D62" s="74">
        <f t="shared" si="9"/>
        <v>570.94000000000005</v>
      </c>
      <c r="E62" s="74">
        <f t="shared" si="10"/>
        <v>14471.77</v>
      </c>
      <c r="F62" s="74">
        <f t="shared" si="11"/>
        <v>99</v>
      </c>
      <c r="G62" s="74">
        <f t="shared" si="12"/>
        <v>574.74</v>
      </c>
      <c r="H62" s="74">
        <f t="shared" si="13"/>
        <v>62.699999999999996</v>
      </c>
      <c r="I62" s="74">
        <f t="shared" si="14"/>
        <v>160.56</v>
      </c>
      <c r="J62" s="74">
        <f t="shared" si="15"/>
        <v>32496.240000000002</v>
      </c>
      <c r="K62" s="74">
        <f t="shared" si="16"/>
        <v>773.72</v>
      </c>
      <c r="L62" s="74">
        <f t="shared" si="17"/>
        <v>1662.84</v>
      </c>
      <c r="M62" s="74">
        <f t="shared" si="18"/>
        <v>0</v>
      </c>
      <c r="N62" s="74">
        <f t="shared" si="19"/>
        <v>973</v>
      </c>
      <c r="O62" s="74">
        <f t="shared" si="20"/>
        <v>226.89</v>
      </c>
      <c r="P62" s="72">
        <f t="shared" si="2"/>
        <v>61930.400000000001</v>
      </c>
      <c r="Q62" s="225" t="s">
        <v>344</v>
      </c>
      <c r="R62" s="124">
        <f t="shared" si="3"/>
        <v>59067.670000000006</v>
      </c>
      <c r="S62" s="83">
        <f t="shared" si="4"/>
        <v>3200</v>
      </c>
      <c r="T62" s="83">
        <f t="shared" si="21"/>
        <v>62267.670000000006</v>
      </c>
      <c r="U62" s="123">
        <f t="shared" si="5"/>
        <v>2862.73</v>
      </c>
      <c r="V62" s="75">
        <f t="shared" si="6"/>
        <v>60957.4</v>
      </c>
      <c r="W62" s="136">
        <f t="shared" si="22"/>
        <v>65130.400000000009</v>
      </c>
    </row>
    <row r="63" spans="1:23" ht="12.75" x14ac:dyDescent="0.2">
      <c r="A63" s="60" t="s">
        <v>370</v>
      </c>
      <c r="B63" s="74">
        <f t="shared" si="7"/>
        <v>4720</v>
      </c>
      <c r="C63" s="74">
        <f t="shared" si="8"/>
        <v>14540.55</v>
      </c>
      <c r="D63" s="74">
        <f t="shared" si="9"/>
        <v>856.41000000000008</v>
      </c>
      <c r="E63" s="74">
        <f t="shared" si="10"/>
        <v>21178.2</v>
      </c>
      <c r="F63" s="74">
        <f t="shared" si="11"/>
        <v>132</v>
      </c>
      <c r="G63" s="74">
        <f t="shared" si="12"/>
        <v>766.32</v>
      </c>
      <c r="H63" s="74">
        <f t="shared" si="13"/>
        <v>83.6</v>
      </c>
      <c r="I63" s="74">
        <f t="shared" si="14"/>
        <v>214.08</v>
      </c>
      <c r="J63" s="74">
        <f t="shared" si="15"/>
        <v>47970.64</v>
      </c>
      <c r="K63" s="74">
        <f t="shared" si="16"/>
        <v>2321.16</v>
      </c>
      <c r="L63" s="74">
        <f t="shared" si="17"/>
        <v>1662.84</v>
      </c>
      <c r="M63" s="74">
        <f t="shared" si="18"/>
        <v>0</v>
      </c>
      <c r="N63" s="74">
        <f t="shared" si="19"/>
        <v>973</v>
      </c>
      <c r="O63" s="74">
        <f t="shared" si="20"/>
        <v>226.89</v>
      </c>
      <c r="P63" s="72">
        <f t="shared" si="2"/>
        <v>90925.69</v>
      </c>
      <c r="Q63" s="225" t="s">
        <v>370</v>
      </c>
      <c r="R63" s="124">
        <f t="shared" si="3"/>
        <v>88062.96</v>
      </c>
      <c r="S63" s="83">
        <f t="shared" si="4"/>
        <v>4720</v>
      </c>
      <c r="T63" s="83">
        <f t="shared" si="21"/>
        <v>92782.96</v>
      </c>
      <c r="U63" s="123">
        <f t="shared" si="5"/>
        <v>2862.73</v>
      </c>
      <c r="V63" s="75">
        <f t="shared" si="6"/>
        <v>89952.69</v>
      </c>
      <c r="W63" s="136">
        <f t="shared" si="22"/>
        <v>95645.69</v>
      </c>
    </row>
    <row r="64" spans="1:23" ht="12.75" x14ac:dyDescent="0.2">
      <c r="A64" s="60" t="s">
        <v>405</v>
      </c>
      <c r="B64" s="74">
        <f t="shared" si="7"/>
        <v>3600</v>
      </c>
      <c r="C64" s="74">
        <f t="shared" si="8"/>
        <v>11090.25</v>
      </c>
      <c r="D64" s="74">
        <f t="shared" si="9"/>
        <v>856.41000000000008</v>
      </c>
      <c r="E64" s="74">
        <f t="shared" si="10"/>
        <v>15883.650000000001</v>
      </c>
      <c r="F64" s="74">
        <f t="shared" si="11"/>
        <v>99</v>
      </c>
      <c r="G64" s="74">
        <f t="shared" si="12"/>
        <v>574.74</v>
      </c>
      <c r="H64" s="74">
        <f t="shared" si="13"/>
        <v>62.699999999999996</v>
      </c>
      <c r="I64" s="74">
        <f t="shared" si="14"/>
        <v>160.56</v>
      </c>
      <c r="J64" s="74">
        <f t="shared" si="15"/>
        <v>37138.559999999998</v>
      </c>
      <c r="K64" s="74">
        <f t="shared" si="16"/>
        <v>2321.16</v>
      </c>
      <c r="L64" s="74">
        <f t="shared" si="17"/>
        <v>0</v>
      </c>
      <c r="M64" s="74">
        <f t="shared" si="18"/>
        <v>0</v>
      </c>
      <c r="N64" s="74">
        <f t="shared" si="19"/>
        <v>0</v>
      </c>
      <c r="O64" s="74">
        <f t="shared" si="20"/>
        <v>0</v>
      </c>
      <c r="P64" s="72">
        <f t="shared" si="2"/>
        <v>68187.03</v>
      </c>
      <c r="Q64" s="225" t="s">
        <v>405</v>
      </c>
      <c r="R64" s="124">
        <f t="shared" si="3"/>
        <v>68187.03</v>
      </c>
      <c r="S64" s="83">
        <f t="shared" si="4"/>
        <v>3600</v>
      </c>
      <c r="T64" s="83">
        <f t="shared" si="21"/>
        <v>71787.03</v>
      </c>
      <c r="U64" s="123">
        <f t="shared" si="5"/>
        <v>0</v>
      </c>
      <c r="V64" s="75">
        <f t="shared" si="6"/>
        <v>68187.03</v>
      </c>
      <c r="W64" s="136">
        <f t="shared" si="22"/>
        <v>71787.03</v>
      </c>
    </row>
    <row r="65" spans="1:24" ht="12.75" x14ac:dyDescent="0.2">
      <c r="A65" s="60" t="s">
        <v>347</v>
      </c>
      <c r="B65" s="74">
        <f t="shared" si="7"/>
        <v>5280</v>
      </c>
      <c r="C65" s="74">
        <f t="shared" si="8"/>
        <v>16265.699999999999</v>
      </c>
      <c r="D65" s="74">
        <f t="shared" si="9"/>
        <v>856.41000000000008</v>
      </c>
      <c r="E65" s="74">
        <f t="shared" si="10"/>
        <v>23648.99</v>
      </c>
      <c r="F65" s="74">
        <f t="shared" si="11"/>
        <v>132</v>
      </c>
      <c r="G65" s="74">
        <f t="shared" si="12"/>
        <v>766.32</v>
      </c>
      <c r="H65" s="74">
        <f t="shared" si="13"/>
        <v>83.6</v>
      </c>
      <c r="I65" s="74">
        <f t="shared" si="14"/>
        <v>214.08</v>
      </c>
      <c r="J65" s="74">
        <f t="shared" si="15"/>
        <v>47970.64</v>
      </c>
      <c r="K65" s="74">
        <f t="shared" si="16"/>
        <v>2321.16</v>
      </c>
      <c r="L65" s="74">
        <f t="shared" si="17"/>
        <v>3325.68</v>
      </c>
      <c r="M65" s="74">
        <f t="shared" si="18"/>
        <v>0</v>
      </c>
      <c r="N65" s="74">
        <f t="shared" si="19"/>
        <v>1946</v>
      </c>
      <c r="O65" s="74">
        <f t="shared" si="20"/>
        <v>453.78</v>
      </c>
      <c r="P65" s="72">
        <f t="shared" si="2"/>
        <v>97984.36</v>
      </c>
      <c r="Q65" s="225" t="s">
        <v>347</v>
      </c>
      <c r="R65" s="124">
        <f t="shared" si="3"/>
        <v>92258.900000000009</v>
      </c>
      <c r="S65" s="83">
        <f t="shared" si="4"/>
        <v>5280</v>
      </c>
      <c r="T65" s="83">
        <f t="shared" si="21"/>
        <v>97538.900000000009</v>
      </c>
      <c r="U65" s="123">
        <f t="shared" si="5"/>
        <v>5725.46</v>
      </c>
      <c r="V65" s="75">
        <f t="shared" si="6"/>
        <v>96038.36</v>
      </c>
      <c r="W65" s="136">
        <f t="shared" si="22"/>
        <v>103264.36000000002</v>
      </c>
    </row>
    <row r="66" spans="1:24" ht="12.75" x14ac:dyDescent="0.2">
      <c r="A66" s="60" t="s">
        <v>355</v>
      </c>
      <c r="B66" s="74">
        <f t="shared" si="7"/>
        <v>1520</v>
      </c>
      <c r="C66" s="74">
        <f t="shared" si="8"/>
        <v>4682.55</v>
      </c>
      <c r="D66" s="74">
        <f t="shared" si="9"/>
        <v>285.47000000000003</v>
      </c>
      <c r="E66" s="74">
        <f t="shared" si="10"/>
        <v>6706.43</v>
      </c>
      <c r="F66" s="74">
        <f t="shared" si="11"/>
        <v>33</v>
      </c>
      <c r="G66" s="74">
        <f t="shared" si="12"/>
        <v>191.58</v>
      </c>
      <c r="H66" s="74">
        <f t="shared" si="13"/>
        <v>20.9</v>
      </c>
      <c r="I66" s="74">
        <f t="shared" si="14"/>
        <v>53.52</v>
      </c>
      <c r="J66" s="74">
        <f t="shared" si="15"/>
        <v>15474.400000000001</v>
      </c>
      <c r="K66" s="74">
        <f t="shared" si="16"/>
        <v>773.72</v>
      </c>
      <c r="L66" s="74">
        <f t="shared" si="17"/>
        <v>0</v>
      </c>
      <c r="M66" s="74">
        <f t="shared" si="18"/>
        <v>0</v>
      </c>
      <c r="N66" s="74">
        <f t="shared" si="19"/>
        <v>0</v>
      </c>
      <c r="O66" s="74">
        <f t="shared" si="20"/>
        <v>0</v>
      </c>
      <c r="P66" s="72">
        <f t="shared" si="2"/>
        <v>28221.570000000003</v>
      </c>
      <c r="Q66" s="225" t="s">
        <v>355</v>
      </c>
      <c r="R66" s="124">
        <f t="shared" si="3"/>
        <v>28221.570000000003</v>
      </c>
      <c r="S66" s="83">
        <f t="shared" si="4"/>
        <v>1520</v>
      </c>
      <c r="T66" s="83">
        <f t="shared" si="21"/>
        <v>29741.570000000003</v>
      </c>
      <c r="U66" s="123">
        <f t="shared" si="5"/>
        <v>0</v>
      </c>
      <c r="V66" s="75">
        <f t="shared" si="6"/>
        <v>28221.570000000003</v>
      </c>
      <c r="W66" s="136">
        <f t="shared" si="22"/>
        <v>29741.570000000003</v>
      </c>
    </row>
    <row r="67" spans="1:24" ht="12.75" x14ac:dyDescent="0.2">
      <c r="A67" s="60" t="s">
        <v>333</v>
      </c>
      <c r="B67" s="74">
        <f t="shared" si="7"/>
        <v>1200</v>
      </c>
      <c r="C67" s="74">
        <f t="shared" si="8"/>
        <v>3696.75</v>
      </c>
      <c r="D67" s="74">
        <f t="shared" si="9"/>
        <v>285.47000000000003</v>
      </c>
      <c r="E67" s="74">
        <f t="shared" si="10"/>
        <v>5294.55</v>
      </c>
      <c r="F67" s="74">
        <f t="shared" si="11"/>
        <v>33</v>
      </c>
      <c r="G67" s="74">
        <f t="shared" si="12"/>
        <v>191.58</v>
      </c>
      <c r="H67" s="74">
        <f t="shared" si="13"/>
        <v>20.9</v>
      </c>
      <c r="I67" s="74">
        <f t="shared" si="14"/>
        <v>53.52</v>
      </c>
      <c r="J67" s="74">
        <f t="shared" si="15"/>
        <v>12379.52</v>
      </c>
      <c r="K67" s="74">
        <f t="shared" si="16"/>
        <v>773.72</v>
      </c>
      <c r="L67" s="74">
        <f t="shared" si="17"/>
        <v>0</v>
      </c>
      <c r="M67" s="74">
        <f t="shared" si="18"/>
        <v>0</v>
      </c>
      <c r="N67" s="74">
        <f t="shared" si="19"/>
        <v>0</v>
      </c>
      <c r="O67" s="74">
        <f t="shared" si="20"/>
        <v>0</v>
      </c>
      <c r="P67" s="72">
        <f t="shared" si="2"/>
        <v>22729.010000000002</v>
      </c>
      <c r="Q67" s="225" t="s">
        <v>333</v>
      </c>
      <c r="R67" s="124">
        <f t="shared" si="3"/>
        <v>22729.010000000002</v>
      </c>
      <c r="S67" s="83">
        <f t="shared" si="4"/>
        <v>1200</v>
      </c>
      <c r="T67" s="83">
        <f t="shared" si="21"/>
        <v>23929.010000000002</v>
      </c>
      <c r="U67" s="123">
        <f t="shared" si="5"/>
        <v>0</v>
      </c>
      <c r="V67" s="75">
        <f t="shared" si="6"/>
        <v>22729.010000000002</v>
      </c>
      <c r="W67" s="136">
        <f t="shared" si="22"/>
        <v>23929.010000000002</v>
      </c>
    </row>
    <row r="68" spans="1:24" ht="12.75" x14ac:dyDescent="0.2">
      <c r="A68" s="60" t="s">
        <v>360</v>
      </c>
      <c r="B68" s="74">
        <f t="shared" si="7"/>
        <v>1760</v>
      </c>
      <c r="C68" s="74">
        <f t="shared" si="8"/>
        <v>5175.45</v>
      </c>
      <c r="D68" s="74">
        <f t="shared" si="9"/>
        <v>570.94000000000005</v>
      </c>
      <c r="E68" s="74">
        <f t="shared" si="10"/>
        <v>7412.3700000000008</v>
      </c>
      <c r="F68" s="74">
        <f t="shared" si="11"/>
        <v>66</v>
      </c>
      <c r="G68" s="74">
        <f t="shared" si="12"/>
        <v>383.16</v>
      </c>
      <c r="H68" s="74">
        <f t="shared" si="13"/>
        <v>41.8</v>
      </c>
      <c r="I68" s="74">
        <f t="shared" si="14"/>
        <v>53.52</v>
      </c>
      <c r="J68" s="74">
        <f t="shared" si="15"/>
        <v>12379.52</v>
      </c>
      <c r="K68" s="74">
        <f t="shared" si="16"/>
        <v>773.72</v>
      </c>
      <c r="L68" s="74">
        <f t="shared" si="17"/>
        <v>1662.84</v>
      </c>
      <c r="M68" s="74">
        <f t="shared" si="18"/>
        <v>0</v>
      </c>
      <c r="N68" s="74">
        <f t="shared" si="19"/>
        <v>973</v>
      </c>
      <c r="O68" s="74">
        <f t="shared" si="20"/>
        <v>226.89</v>
      </c>
      <c r="P68" s="72">
        <f t="shared" si="2"/>
        <v>29719.210000000003</v>
      </c>
      <c r="Q68" s="225" t="s">
        <v>360</v>
      </c>
      <c r="R68" s="124">
        <f t="shared" si="3"/>
        <v>26856.480000000003</v>
      </c>
      <c r="S68" s="83">
        <f t="shared" si="4"/>
        <v>1760</v>
      </c>
      <c r="T68" s="83">
        <f t="shared" si="21"/>
        <v>28616.480000000003</v>
      </c>
      <c r="U68" s="123">
        <f t="shared" si="5"/>
        <v>2862.73</v>
      </c>
      <c r="V68" s="75">
        <f t="shared" si="6"/>
        <v>28746.210000000003</v>
      </c>
      <c r="W68" s="136">
        <f t="shared" si="22"/>
        <v>31479.210000000003</v>
      </c>
    </row>
    <row r="69" spans="1:24" ht="12.75" x14ac:dyDescent="0.2">
      <c r="A69" s="60" t="s">
        <v>334</v>
      </c>
      <c r="B69" s="74">
        <f t="shared" si="7"/>
        <v>4400</v>
      </c>
      <c r="C69" s="74">
        <f t="shared" si="8"/>
        <v>13554.75</v>
      </c>
      <c r="D69" s="74">
        <f t="shared" si="9"/>
        <v>856.41000000000008</v>
      </c>
      <c r="E69" s="74">
        <f t="shared" si="10"/>
        <v>19766.32</v>
      </c>
      <c r="F69" s="74">
        <f t="shared" si="11"/>
        <v>132</v>
      </c>
      <c r="G69" s="74">
        <f t="shared" si="12"/>
        <v>766.32</v>
      </c>
      <c r="H69" s="74">
        <f t="shared" si="13"/>
        <v>83.6</v>
      </c>
      <c r="I69" s="74">
        <f t="shared" si="14"/>
        <v>214.08</v>
      </c>
      <c r="J69" s="74">
        <f t="shared" si="15"/>
        <v>44875.76</v>
      </c>
      <c r="K69" s="74">
        <f t="shared" si="16"/>
        <v>2321.16</v>
      </c>
      <c r="L69" s="74">
        <f t="shared" si="17"/>
        <v>1662.84</v>
      </c>
      <c r="M69" s="74">
        <f t="shared" si="18"/>
        <v>0</v>
      </c>
      <c r="N69" s="74">
        <f t="shared" si="19"/>
        <v>973</v>
      </c>
      <c r="O69" s="74">
        <f t="shared" si="20"/>
        <v>226.89</v>
      </c>
      <c r="P69" s="72">
        <f t="shared" si="2"/>
        <v>85433.12999999999</v>
      </c>
      <c r="Q69" s="225" t="s">
        <v>334</v>
      </c>
      <c r="R69" s="124">
        <f t="shared" si="3"/>
        <v>82570.399999999994</v>
      </c>
      <c r="S69" s="83">
        <f t="shared" si="4"/>
        <v>4400</v>
      </c>
      <c r="T69" s="83">
        <f t="shared" si="21"/>
        <v>86970.4</v>
      </c>
      <c r="U69" s="123">
        <f t="shared" si="5"/>
        <v>2862.73</v>
      </c>
      <c r="V69" s="75">
        <f t="shared" si="6"/>
        <v>84460.12999999999</v>
      </c>
      <c r="W69" s="136">
        <f t="shared" si="22"/>
        <v>89833.12999999999</v>
      </c>
    </row>
    <row r="70" spans="1:24" ht="12.75" x14ac:dyDescent="0.2">
      <c r="A70" s="60" t="s">
        <v>337</v>
      </c>
      <c r="B70" s="74">
        <f t="shared" si="7"/>
        <v>5520</v>
      </c>
      <c r="C70" s="74">
        <f t="shared" si="8"/>
        <v>17005.05</v>
      </c>
      <c r="D70" s="74">
        <f t="shared" si="9"/>
        <v>856.41000000000008</v>
      </c>
      <c r="E70" s="74">
        <f t="shared" si="10"/>
        <v>25060.870000000003</v>
      </c>
      <c r="F70" s="74">
        <f t="shared" si="11"/>
        <v>165</v>
      </c>
      <c r="G70" s="74">
        <f t="shared" si="12"/>
        <v>957.90000000000009</v>
      </c>
      <c r="H70" s="74">
        <f t="shared" si="13"/>
        <v>104.5</v>
      </c>
      <c r="I70" s="74">
        <f t="shared" si="14"/>
        <v>267.60000000000002</v>
      </c>
      <c r="J70" s="74">
        <f t="shared" si="15"/>
        <v>55707.840000000004</v>
      </c>
      <c r="K70" s="74">
        <f t="shared" si="16"/>
        <v>2321.16</v>
      </c>
      <c r="L70" s="74">
        <f t="shared" si="17"/>
        <v>3325.68</v>
      </c>
      <c r="M70" s="74">
        <f t="shared" si="18"/>
        <v>0</v>
      </c>
      <c r="N70" s="74">
        <f t="shared" si="19"/>
        <v>1946</v>
      </c>
      <c r="O70" s="74">
        <f t="shared" si="20"/>
        <v>453.78</v>
      </c>
      <c r="P70" s="72">
        <f t="shared" si="2"/>
        <v>108171.79000000001</v>
      </c>
      <c r="Q70" s="225" t="s">
        <v>337</v>
      </c>
      <c r="R70" s="124">
        <f t="shared" si="3"/>
        <v>102446.33000000002</v>
      </c>
      <c r="S70" s="83">
        <f t="shared" si="4"/>
        <v>5520</v>
      </c>
      <c r="T70" s="83">
        <f t="shared" si="21"/>
        <v>107966.33000000002</v>
      </c>
      <c r="U70" s="123">
        <f t="shared" si="5"/>
        <v>5725.46</v>
      </c>
      <c r="V70" s="75">
        <f t="shared" si="6"/>
        <v>106225.79000000001</v>
      </c>
      <c r="W70" s="136">
        <f t="shared" si="22"/>
        <v>113691.79000000002</v>
      </c>
    </row>
    <row r="71" spans="1:24" ht="12.75" x14ac:dyDescent="0.2">
      <c r="A71" s="60" t="s">
        <v>363</v>
      </c>
      <c r="B71" s="74">
        <f t="shared" si="7"/>
        <v>1200</v>
      </c>
      <c r="C71" s="74">
        <f t="shared" si="8"/>
        <v>3696.75</v>
      </c>
      <c r="D71" s="74">
        <f t="shared" si="9"/>
        <v>285.47000000000003</v>
      </c>
      <c r="E71" s="74">
        <f t="shared" si="10"/>
        <v>5294.55</v>
      </c>
      <c r="F71" s="74">
        <f t="shared" si="11"/>
        <v>33</v>
      </c>
      <c r="G71" s="74">
        <f t="shared" si="12"/>
        <v>191.58</v>
      </c>
      <c r="H71" s="74">
        <f t="shared" si="13"/>
        <v>20.9</v>
      </c>
      <c r="I71" s="74">
        <f t="shared" si="14"/>
        <v>53.52</v>
      </c>
      <c r="J71" s="74">
        <f t="shared" si="15"/>
        <v>12379.52</v>
      </c>
      <c r="K71" s="74">
        <f t="shared" si="16"/>
        <v>773.72</v>
      </c>
      <c r="L71" s="74">
        <f t="shared" si="17"/>
        <v>0</v>
      </c>
      <c r="M71" s="74">
        <f t="shared" si="18"/>
        <v>0</v>
      </c>
      <c r="N71" s="74">
        <f t="shared" si="19"/>
        <v>0</v>
      </c>
      <c r="O71" s="74">
        <f t="shared" si="20"/>
        <v>0</v>
      </c>
      <c r="P71" s="72">
        <f t="shared" si="2"/>
        <v>22729.010000000002</v>
      </c>
      <c r="Q71" s="225" t="s">
        <v>363</v>
      </c>
      <c r="R71" s="124">
        <f t="shared" si="3"/>
        <v>22729.010000000002</v>
      </c>
      <c r="S71" s="83">
        <f t="shared" si="4"/>
        <v>1200</v>
      </c>
      <c r="T71" s="83">
        <f t="shared" si="21"/>
        <v>23929.010000000002</v>
      </c>
      <c r="U71" s="123">
        <f t="shared" si="5"/>
        <v>0</v>
      </c>
      <c r="V71" s="75">
        <f t="shared" si="6"/>
        <v>22729.010000000002</v>
      </c>
      <c r="W71" s="136">
        <f t="shared" si="22"/>
        <v>23929.010000000002</v>
      </c>
    </row>
    <row r="72" spans="1:24" ht="12.75" x14ac:dyDescent="0.2">
      <c r="A72" s="60" t="s">
        <v>342</v>
      </c>
      <c r="B72" s="74">
        <f t="shared" si="7"/>
        <v>1520</v>
      </c>
      <c r="C72" s="74">
        <f t="shared" si="8"/>
        <v>4682.55</v>
      </c>
      <c r="D72" s="74">
        <f t="shared" si="9"/>
        <v>285.47000000000003</v>
      </c>
      <c r="E72" s="74">
        <f t="shared" si="10"/>
        <v>6706.43</v>
      </c>
      <c r="F72" s="74">
        <f t="shared" si="11"/>
        <v>33</v>
      </c>
      <c r="G72" s="74">
        <f t="shared" si="12"/>
        <v>191.58</v>
      </c>
      <c r="H72" s="74">
        <f t="shared" si="13"/>
        <v>20.9</v>
      </c>
      <c r="I72" s="74">
        <f t="shared" si="14"/>
        <v>53.52</v>
      </c>
      <c r="J72" s="74">
        <f t="shared" si="15"/>
        <v>15474.400000000001</v>
      </c>
      <c r="K72" s="74">
        <f t="shared" si="16"/>
        <v>773.72</v>
      </c>
      <c r="L72" s="74">
        <f t="shared" si="17"/>
        <v>1662.84</v>
      </c>
      <c r="M72" s="74">
        <f t="shared" si="18"/>
        <v>0</v>
      </c>
      <c r="N72" s="74">
        <f t="shared" si="19"/>
        <v>973</v>
      </c>
      <c r="O72" s="74">
        <f t="shared" si="20"/>
        <v>226.89</v>
      </c>
      <c r="P72" s="72">
        <f t="shared" si="2"/>
        <v>31084.300000000003</v>
      </c>
      <c r="Q72" s="225" t="s">
        <v>342</v>
      </c>
      <c r="R72" s="124">
        <f t="shared" si="3"/>
        <v>28221.570000000003</v>
      </c>
      <c r="S72" s="83">
        <f t="shared" si="4"/>
        <v>1520</v>
      </c>
      <c r="T72" s="83">
        <f t="shared" si="21"/>
        <v>29741.570000000003</v>
      </c>
      <c r="U72" s="123">
        <f t="shared" si="5"/>
        <v>2862.73</v>
      </c>
      <c r="V72" s="75">
        <f t="shared" si="6"/>
        <v>30111.300000000003</v>
      </c>
      <c r="W72" s="136">
        <f t="shared" si="22"/>
        <v>32604.300000000003</v>
      </c>
    </row>
    <row r="73" spans="1:24" ht="12.75" x14ac:dyDescent="0.2">
      <c r="A73" s="60" t="s">
        <v>362</v>
      </c>
      <c r="B73" s="74">
        <f t="shared" si="7"/>
        <v>1520</v>
      </c>
      <c r="C73" s="74">
        <f t="shared" si="8"/>
        <v>4682.55</v>
      </c>
      <c r="D73" s="74">
        <f t="shared" si="9"/>
        <v>285.47000000000003</v>
      </c>
      <c r="E73" s="74">
        <f t="shared" si="10"/>
        <v>6706.43</v>
      </c>
      <c r="F73" s="74">
        <f t="shared" si="11"/>
        <v>33</v>
      </c>
      <c r="G73" s="74">
        <f t="shared" si="12"/>
        <v>191.58</v>
      </c>
      <c r="H73" s="74">
        <f t="shared" si="13"/>
        <v>20.9</v>
      </c>
      <c r="I73" s="74">
        <f t="shared" si="14"/>
        <v>53.52</v>
      </c>
      <c r="J73" s="74">
        <f t="shared" si="15"/>
        <v>15474.400000000001</v>
      </c>
      <c r="K73" s="74">
        <f t="shared" si="16"/>
        <v>773.72</v>
      </c>
      <c r="L73" s="74">
        <f t="shared" si="17"/>
        <v>0</v>
      </c>
      <c r="M73" s="74">
        <f t="shared" si="18"/>
        <v>0</v>
      </c>
      <c r="N73" s="74">
        <f t="shared" si="19"/>
        <v>0</v>
      </c>
      <c r="O73" s="74">
        <f t="shared" si="20"/>
        <v>0</v>
      </c>
      <c r="P73" s="72">
        <f t="shared" si="2"/>
        <v>28221.570000000003</v>
      </c>
      <c r="Q73" s="225" t="s">
        <v>362</v>
      </c>
      <c r="R73" s="124">
        <f t="shared" si="3"/>
        <v>28221.570000000003</v>
      </c>
      <c r="S73" s="83">
        <f t="shared" si="4"/>
        <v>1520</v>
      </c>
      <c r="T73" s="83">
        <f t="shared" si="21"/>
        <v>29741.570000000003</v>
      </c>
      <c r="U73" s="123">
        <f t="shared" si="5"/>
        <v>0</v>
      </c>
      <c r="V73" s="75">
        <f t="shared" si="6"/>
        <v>28221.570000000003</v>
      </c>
      <c r="W73" s="136">
        <f t="shared" si="22"/>
        <v>29741.570000000003</v>
      </c>
    </row>
    <row r="74" spans="1:24" ht="12.75" x14ac:dyDescent="0.2">
      <c r="A74" s="65" t="s">
        <v>357</v>
      </c>
      <c r="B74" s="74">
        <f t="shared" si="7"/>
        <v>7120</v>
      </c>
      <c r="C74" s="74">
        <f t="shared" si="8"/>
        <v>21934.05</v>
      </c>
      <c r="D74" s="74">
        <f t="shared" si="9"/>
        <v>1141.8800000000001</v>
      </c>
      <c r="E74" s="74">
        <f t="shared" si="10"/>
        <v>32120.270000000004</v>
      </c>
      <c r="F74" s="74">
        <f t="shared" si="11"/>
        <v>198</v>
      </c>
      <c r="G74" s="74">
        <f t="shared" si="12"/>
        <v>1149.48</v>
      </c>
      <c r="H74" s="74">
        <f t="shared" si="13"/>
        <v>125.39999999999999</v>
      </c>
      <c r="I74" s="74">
        <f t="shared" si="14"/>
        <v>321.12</v>
      </c>
      <c r="J74" s="74">
        <f t="shared" si="15"/>
        <v>66539.92</v>
      </c>
      <c r="K74" s="74">
        <f t="shared" si="16"/>
        <v>3094.88</v>
      </c>
      <c r="L74" s="74">
        <f t="shared" si="17"/>
        <v>4988.5199999999995</v>
      </c>
      <c r="M74" s="74">
        <f t="shared" si="18"/>
        <v>0</v>
      </c>
      <c r="N74" s="74">
        <f t="shared" si="19"/>
        <v>2919</v>
      </c>
      <c r="O74" s="74">
        <f t="shared" si="20"/>
        <v>680.67</v>
      </c>
      <c r="P74" s="72">
        <f t="shared" si="2"/>
        <v>135213.19000000003</v>
      </c>
      <c r="Q74" s="226" t="s">
        <v>357</v>
      </c>
      <c r="R74" s="124">
        <f t="shared" si="3"/>
        <v>126625.00000000001</v>
      </c>
      <c r="S74" s="83">
        <f t="shared" si="4"/>
        <v>7120</v>
      </c>
      <c r="T74" s="83">
        <f t="shared" si="21"/>
        <v>133745</v>
      </c>
      <c r="U74" s="123">
        <f t="shared" si="5"/>
        <v>8588.1899999999987</v>
      </c>
      <c r="V74" s="75">
        <f t="shared" si="6"/>
        <v>132294.19000000003</v>
      </c>
      <c r="W74" s="136">
        <f t="shared" si="22"/>
        <v>142333.19</v>
      </c>
    </row>
    <row r="75" spans="1:24" ht="12.75" x14ac:dyDescent="0.2">
      <c r="A75" s="65" t="s">
        <v>339</v>
      </c>
      <c r="B75" s="74">
        <f t="shared" si="7"/>
        <v>2080</v>
      </c>
      <c r="C75" s="74">
        <f t="shared" si="8"/>
        <v>6161.25</v>
      </c>
      <c r="D75" s="74">
        <f t="shared" si="9"/>
        <v>570.94000000000005</v>
      </c>
      <c r="E75" s="74">
        <f t="shared" si="10"/>
        <v>8824.25</v>
      </c>
      <c r="F75" s="74">
        <f t="shared" si="11"/>
        <v>66</v>
      </c>
      <c r="G75" s="74">
        <f t="shared" si="12"/>
        <v>383.16</v>
      </c>
      <c r="H75" s="74">
        <f t="shared" si="13"/>
        <v>41.8</v>
      </c>
      <c r="I75" s="74">
        <f t="shared" si="14"/>
        <v>107.04</v>
      </c>
      <c r="J75" s="74">
        <f t="shared" si="15"/>
        <v>15474.400000000001</v>
      </c>
      <c r="K75" s="74">
        <f t="shared" si="16"/>
        <v>773.72</v>
      </c>
      <c r="L75" s="74">
        <f t="shared" si="17"/>
        <v>1662.84</v>
      </c>
      <c r="M75" s="74">
        <f t="shared" si="18"/>
        <v>0</v>
      </c>
      <c r="N75" s="74">
        <f t="shared" si="19"/>
        <v>973</v>
      </c>
      <c r="O75" s="74">
        <f t="shared" si="20"/>
        <v>226.89</v>
      </c>
      <c r="P75" s="72">
        <f t="shared" si="2"/>
        <v>35265.29</v>
      </c>
      <c r="Q75" s="226" t="s">
        <v>339</v>
      </c>
      <c r="R75" s="124">
        <f t="shared" si="3"/>
        <v>32402.560000000005</v>
      </c>
      <c r="S75" s="83">
        <f t="shared" si="4"/>
        <v>2080</v>
      </c>
      <c r="T75" s="83">
        <f t="shared" si="21"/>
        <v>34482.560000000005</v>
      </c>
      <c r="U75" s="123">
        <f t="shared" si="5"/>
        <v>2862.73</v>
      </c>
      <c r="V75" s="75">
        <f t="shared" si="6"/>
        <v>34292.29</v>
      </c>
      <c r="W75" s="136">
        <f t="shared" si="22"/>
        <v>37345.290000000008</v>
      </c>
    </row>
    <row r="76" spans="1:24" ht="12.75" x14ac:dyDescent="0.2">
      <c r="A76" s="65" t="s">
        <v>352</v>
      </c>
      <c r="B76" s="74">
        <f t="shared" si="7"/>
        <v>6320</v>
      </c>
      <c r="C76" s="74">
        <f t="shared" si="8"/>
        <v>19469.55</v>
      </c>
      <c r="D76" s="74">
        <f t="shared" si="9"/>
        <v>1141.8800000000001</v>
      </c>
      <c r="E76" s="74">
        <f t="shared" si="10"/>
        <v>28237.600000000002</v>
      </c>
      <c r="F76" s="74">
        <f t="shared" si="11"/>
        <v>165</v>
      </c>
      <c r="G76" s="74">
        <f t="shared" si="12"/>
        <v>957.90000000000009</v>
      </c>
      <c r="H76" s="74">
        <f t="shared" si="13"/>
        <v>104.5</v>
      </c>
      <c r="I76" s="74">
        <f t="shared" si="14"/>
        <v>267.60000000000002</v>
      </c>
      <c r="J76" s="74">
        <f t="shared" si="15"/>
        <v>58802.720000000001</v>
      </c>
      <c r="K76" s="74">
        <f t="shared" si="16"/>
        <v>3094.88</v>
      </c>
      <c r="L76" s="74">
        <f t="shared" si="17"/>
        <v>3325.68</v>
      </c>
      <c r="M76" s="74">
        <f t="shared" si="18"/>
        <v>0</v>
      </c>
      <c r="N76" s="74">
        <f t="shared" si="19"/>
        <v>1946</v>
      </c>
      <c r="O76" s="74">
        <f t="shared" si="20"/>
        <v>453.78</v>
      </c>
      <c r="P76" s="72">
        <f t="shared" si="2"/>
        <v>117967.09</v>
      </c>
      <c r="Q76" s="226" t="s">
        <v>352</v>
      </c>
      <c r="R76" s="124">
        <f t="shared" si="3"/>
        <v>112241.63</v>
      </c>
      <c r="S76" s="83">
        <f t="shared" si="4"/>
        <v>6320</v>
      </c>
      <c r="T76" s="83">
        <f t="shared" si="21"/>
        <v>118561.63</v>
      </c>
      <c r="U76" s="123">
        <f t="shared" si="5"/>
        <v>5725.46</v>
      </c>
      <c r="V76" s="75">
        <f t="shared" si="6"/>
        <v>116021.09</v>
      </c>
      <c r="W76" s="136">
        <f>T76+U76</f>
        <v>124287.09000000001</v>
      </c>
    </row>
    <row r="77" spans="1:24" ht="12.75" x14ac:dyDescent="0.2">
      <c r="A77" s="65" t="s">
        <v>354</v>
      </c>
      <c r="B77" s="74">
        <f t="shared" si="7"/>
        <v>4080</v>
      </c>
      <c r="C77" s="74">
        <f t="shared" si="8"/>
        <v>12322.5</v>
      </c>
      <c r="D77" s="74">
        <f t="shared" si="9"/>
        <v>856.41000000000008</v>
      </c>
      <c r="E77" s="74">
        <f t="shared" si="10"/>
        <v>18001.47</v>
      </c>
      <c r="F77" s="74">
        <f t="shared" si="11"/>
        <v>132</v>
      </c>
      <c r="G77" s="74">
        <f t="shared" si="12"/>
        <v>766.32</v>
      </c>
      <c r="H77" s="74">
        <f t="shared" si="13"/>
        <v>83.6</v>
      </c>
      <c r="I77" s="74">
        <f t="shared" si="14"/>
        <v>214.08</v>
      </c>
      <c r="J77" s="74">
        <f t="shared" si="15"/>
        <v>35591.120000000003</v>
      </c>
      <c r="K77" s="74">
        <f t="shared" si="16"/>
        <v>1547.44</v>
      </c>
      <c r="L77" s="74">
        <f t="shared" si="17"/>
        <v>3325.68</v>
      </c>
      <c r="M77" s="74">
        <f t="shared" si="18"/>
        <v>0</v>
      </c>
      <c r="N77" s="74">
        <f t="shared" si="19"/>
        <v>1946</v>
      </c>
      <c r="O77" s="74">
        <f t="shared" si="20"/>
        <v>453.78</v>
      </c>
      <c r="P77" s="72">
        <f t="shared" si="2"/>
        <v>75240.399999999994</v>
      </c>
      <c r="Q77" s="226" t="s">
        <v>354</v>
      </c>
      <c r="R77" s="124">
        <f t="shared" si="3"/>
        <v>69514.94</v>
      </c>
      <c r="S77" s="83">
        <f t="shared" si="4"/>
        <v>4080</v>
      </c>
      <c r="T77" s="83">
        <f t="shared" si="21"/>
        <v>73594.94</v>
      </c>
      <c r="U77" s="123">
        <f t="shared" si="5"/>
        <v>5725.46</v>
      </c>
      <c r="V77" s="75">
        <f t="shared" si="6"/>
        <v>73294.399999999994</v>
      </c>
      <c r="W77" s="136">
        <f>T77+U77</f>
        <v>79320.400000000009</v>
      </c>
    </row>
    <row r="78" spans="1:24" ht="12.75" x14ac:dyDescent="0.2">
      <c r="A78" s="65" t="s">
        <v>359</v>
      </c>
      <c r="B78" s="74">
        <f t="shared" si="7"/>
        <v>4080</v>
      </c>
      <c r="C78" s="74">
        <f t="shared" si="8"/>
        <v>12568.949999999999</v>
      </c>
      <c r="D78" s="74">
        <f t="shared" si="9"/>
        <v>570.94000000000005</v>
      </c>
      <c r="E78" s="74">
        <f t="shared" si="10"/>
        <v>18354.440000000002</v>
      </c>
      <c r="F78" s="74">
        <f t="shared" si="11"/>
        <v>99</v>
      </c>
      <c r="G78" s="74">
        <f t="shared" si="12"/>
        <v>574.74</v>
      </c>
      <c r="H78" s="74">
        <f t="shared" si="13"/>
        <v>62.699999999999996</v>
      </c>
      <c r="I78" s="74">
        <f t="shared" si="14"/>
        <v>160.56</v>
      </c>
      <c r="J78" s="74">
        <f t="shared" si="15"/>
        <v>35591.120000000003</v>
      </c>
      <c r="K78" s="74">
        <f t="shared" si="16"/>
        <v>1547.44</v>
      </c>
      <c r="L78" s="74">
        <f t="shared" si="17"/>
        <v>3325.68</v>
      </c>
      <c r="M78" s="74">
        <f t="shared" si="18"/>
        <v>0</v>
      </c>
      <c r="N78" s="74">
        <f t="shared" si="19"/>
        <v>1946</v>
      </c>
      <c r="O78" s="74">
        <f t="shared" si="20"/>
        <v>453.78</v>
      </c>
      <c r="P78" s="72">
        <f t="shared" si="2"/>
        <v>75255.350000000006</v>
      </c>
      <c r="Q78" s="226" t="s">
        <v>359</v>
      </c>
      <c r="R78" s="124">
        <f t="shared" si="3"/>
        <v>69529.890000000014</v>
      </c>
      <c r="S78" s="83">
        <f t="shared" si="4"/>
        <v>4080</v>
      </c>
      <c r="T78" s="83">
        <f t="shared" si="21"/>
        <v>73609.890000000014</v>
      </c>
      <c r="U78" s="123">
        <f t="shared" si="5"/>
        <v>5725.46</v>
      </c>
      <c r="V78" s="75">
        <f t="shared" si="6"/>
        <v>73309.350000000006</v>
      </c>
      <c r="W78" s="136">
        <f>T78+U78</f>
        <v>79335.35000000002</v>
      </c>
      <c r="X78" s="75"/>
    </row>
    <row r="79" spans="1:24" ht="12.75" x14ac:dyDescent="0.2">
      <c r="A79" s="65" t="s">
        <v>346</v>
      </c>
      <c r="B79" s="74">
        <f t="shared" si="7"/>
        <v>560</v>
      </c>
      <c r="C79" s="74">
        <f t="shared" si="8"/>
        <v>1478.6999999999998</v>
      </c>
      <c r="D79" s="74">
        <f t="shared" si="9"/>
        <v>285.47000000000003</v>
      </c>
      <c r="E79" s="74">
        <f t="shared" si="10"/>
        <v>2117.8200000000002</v>
      </c>
      <c r="F79" s="74">
        <f t="shared" si="11"/>
        <v>33</v>
      </c>
      <c r="G79" s="74">
        <f t="shared" si="12"/>
        <v>191.58</v>
      </c>
      <c r="H79" s="74">
        <f t="shared" si="13"/>
        <v>20.9</v>
      </c>
      <c r="I79" s="74">
        <f t="shared" si="14"/>
        <v>53.52</v>
      </c>
      <c r="J79" s="74">
        <f t="shared" si="15"/>
        <v>0</v>
      </c>
      <c r="K79" s="74">
        <f t="shared" si="16"/>
        <v>0</v>
      </c>
      <c r="L79" s="74">
        <f t="shared" si="17"/>
        <v>1662.84</v>
      </c>
      <c r="M79" s="74">
        <f t="shared" si="18"/>
        <v>0</v>
      </c>
      <c r="N79" s="74">
        <f t="shared" si="19"/>
        <v>973</v>
      </c>
      <c r="O79" s="74">
        <f t="shared" si="20"/>
        <v>226.89</v>
      </c>
      <c r="P79" s="72">
        <f t="shared" si="2"/>
        <v>7043.72</v>
      </c>
      <c r="Q79" s="226" t="s">
        <v>346</v>
      </c>
      <c r="R79" s="124">
        <f t="shared" si="3"/>
        <v>4180.99</v>
      </c>
      <c r="S79" s="83">
        <f t="shared" si="4"/>
        <v>560</v>
      </c>
      <c r="T79" s="83">
        <f t="shared" si="21"/>
        <v>4740.99</v>
      </c>
      <c r="U79" s="123">
        <f t="shared" si="5"/>
        <v>2862.73</v>
      </c>
      <c r="V79" s="75">
        <f t="shared" si="6"/>
        <v>6070.72</v>
      </c>
      <c r="W79" s="136">
        <f>T79+U79</f>
        <v>7603.7199999999993</v>
      </c>
    </row>
    <row r="80" spans="1:24" ht="12.75" x14ac:dyDescent="0.2">
      <c r="A80" s="65" t="s">
        <v>349</v>
      </c>
      <c r="B80" s="74">
        <f t="shared" si="7"/>
        <v>1760</v>
      </c>
      <c r="C80" s="74">
        <f t="shared" si="8"/>
        <v>5421.9</v>
      </c>
      <c r="D80" s="74">
        <f t="shared" si="9"/>
        <v>285.47000000000003</v>
      </c>
      <c r="E80" s="74">
        <f t="shared" si="10"/>
        <v>7765.34</v>
      </c>
      <c r="F80" s="74">
        <f t="shared" si="11"/>
        <v>33</v>
      </c>
      <c r="G80" s="74">
        <f t="shared" si="12"/>
        <v>191.58</v>
      </c>
      <c r="H80" s="74">
        <f t="shared" si="13"/>
        <v>20.9</v>
      </c>
      <c r="I80" s="74">
        <f t="shared" si="14"/>
        <v>53.52</v>
      </c>
      <c r="J80" s="74">
        <f t="shared" si="15"/>
        <v>12379.52</v>
      </c>
      <c r="K80" s="74">
        <f t="shared" si="16"/>
        <v>773.72</v>
      </c>
      <c r="L80" s="74">
        <f t="shared" si="17"/>
        <v>1662.84</v>
      </c>
      <c r="M80" s="74">
        <f t="shared" si="18"/>
        <v>0</v>
      </c>
      <c r="N80" s="74">
        <f t="shared" si="19"/>
        <v>973</v>
      </c>
      <c r="O80" s="74">
        <f t="shared" si="20"/>
        <v>226.89</v>
      </c>
      <c r="P80" s="72">
        <f t="shared" si="2"/>
        <v>29787.68</v>
      </c>
      <c r="Q80" s="226" t="s">
        <v>349</v>
      </c>
      <c r="R80" s="124">
        <f t="shared" si="3"/>
        <v>26924.95</v>
      </c>
      <c r="S80" s="83">
        <f t="shared" si="4"/>
        <v>1760</v>
      </c>
      <c r="T80" s="83">
        <f t="shared" si="21"/>
        <v>28684.95</v>
      </c>
      <c r="U80" s="123">
        <f t="shared" si="5"/>
        <v>2862.73</v>
      </c>
      <c r="V80" s="75">
        <f t="shared" si="6"/>
        <v>28814.68</v>
      </c>
      <c r="W80" s="136">
        <f>T80+U80</f>
        <v>31547.68</v>
      </c>
    </row>
    <row r="82" spans="2:23" x14ac:dyDescent="0.2">
      <c r="B82" s="75">
        <f t="shared" ref="B82:O82" si="23">SUM(B44:B80)</f>
        <v>129520</v>
      </c>
      <c r="C82" s="75">
        <f t="shared" si="23"/>
        <v>396784.5</v>
      </c>
      <c r="D82" s="75">
        <f t="shared" si="23"/>
        <v>25692.300000000007</v>
      </c>
      <c r="E82" s="75">
        <f t="shared" si="23"/>
        <v>575341.09999999986</v>
      </c>
      <c r="F82" s="75">
        <f t="shared" si="23"/>
        <v>3630</v>
      </c>
      <c r="G82" s="75">
        <f t="shared" si="23"/>
        <v>21073.800000000007</v>
      </c>
      <c r="H82" s="75">
        <f t="shared" si="23"/>
        <v>2278.1</v>
      </c>
      <c r="I82" s="75">
        <f t="shared" si="23"/>
        <v>5780.1600000000026</v>
      </c>
      <c r="J82" s="75">
        <f t="shared" si="23"/>
        <v>1208550.6400000004</v>
      </c>
      <c r="K82" s="75">
        <f t="shared" si="23"/>
        <v>61123.880000000019</v>
      </c>
      <c r="L82" s="75">
        <f t="shared" si="23"/>
        <v>64850.759999999973</v>
      </c>
      <c r="M82" s="75">
        <f t="shared" si="23"/>
        <v>0</v>
      </c>
      <c r="N82" s="75">
        <f t="shared" si="23"/>
        <v>37947</v>
      </c>
      <c r="O82" s="75">
        <f t="shared" si="23"/>
        <v>8848.7099999999991</v>
      </c>
      <c r="P82" s="75">
        <f>SUM(P44:P80)</f>
        <v>2411900.9500000002</v>
      </c>
      <c r="R82" s="75">
        <f t="shared" ref="R82:W82" si="24">SUM(R44:R80)</f>
        <v>2300254.4800000004</v>
      </c>
      <c r="S82" s="75">
        <f t="shared" si="24"/>
        <v>129520</v>
      </c>
      <c r="T82" s="75">
        <f t="shared" si="24"/>
        <v>2429774.4800000004</v>
      </c>
      <c r="U82" s="75">
        <f t="shared" si="24"/>
        <v>111646.47000000003</v>
      </c>
      <c r="V82" s="75">
        <f t="shared" si="24"/>
        <v>2373953.9500000007</v>
      </c>
      <c r="W82" s="75">
        <f t="shared" si="24"/>
        <v>2541420.9500000007</v>
      </c>
    </row>
  </sheetData>
  <autoFilter ref="A1:Y47"/>
  <phoneticPr fontId="0" type="noConversion"/>
  <printOptions gridLines="1"/>
  <pageMargins left="0.17" right="0.18" top="0.5" bottom="0.5" header="0.5" footer="0.3"/>
  <pageSetup scale="90" orientation="landscape" r:id="rId1"/>
  <headerFooter alignWithMargins="0">
    <oddFooter>&amp;L&amp;F,  &amp;A&amp;C&amp;D&amp;R&amp;P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E134"/>
  <sheetViews>
    <sheetView topLeftCell="C1" workbookViewId="0">
      <pane ySplit="2" topLeftCell="A63" activePane="bottomLeft" state="frozen"/>
      <selection pane="bottomLeft" activeCell="K85" sqref="K85"/>
    </sheetView>
  </sheetViews>
  <sheetFormatPr defaultRowHeight="12.75" x14ac:dyDescent="0.2"/>
  <cols>
    <col min="1" max="1" width="16.85546875" customWidth="1"/>
    <col min="2" max="2" width="60" customWidth="1"/>
    <col min="3" max="3" width="13.7109375" customWidth="1"/>
    <col min="4" max="4" width="22.28515625" style="131" customWidth="1"/>
    <col min="5" max="5" width="11.28515625" customWidth="1"/>
    <col min="18" max="18" width="47.42578125" style="131" customWidth="1"/>
    <col min="19" max="19" width="46.7109375" style="131" customWidth="1"/>
  </cols>
  <sheetData>
    <row r="1" spans="1:31" x14ac:dyDescent="0.2">
      <c r="A1" s="338" t="s">
        <v>269</v>
      </c>
      <c r="B1" s="336" t="s">
        <v>442</v>
      </c>
      <c r="C1" s="227"/>
      <c r="F1" s="334" t="s">
        <v>543</v>
      </c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234"/>
      <c r="S1" s="232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</row>
    <row r="2" spans="1:31" ht="36.75" thickBot="1" x14ac:dyDescent="0.25">
      <c r="A2" s="339"/>
      <c r="B2" s="337"/>
      <c r="C2" s="228" t="s">
        <v>339</v>
      </c>
      <c r="D2" s="235" t="s">
        <v>270</v>
      </c>
      <c r="E2" s="129" t="s">
        <v>453</v>
      </c>
      <c r="F2" s="130" t="s">
        <v>271</v>
      </c>
      <c r="G2" s="130" t="s">
        <v>272</v>
      </c>
      <c r="H2" s="130" t="s">
        <v>273</v>
      </c>
      <c r="I2" s="130" t="s">
        <v>274</v>
      </c>
      <c r="J2" s="130" t="s">
        <v>275</v>
      </c>
      <c r="K2" s="130" t="s">
        <v>276</v>
      </c>
      <c r="L2" s="130" t="s">
        <v>277</v>
      </c>
      <c r="M2" s="130" t="s">
        <v>278</v>
      </c>
      <c r="N2" s="130" t="s">
        <v>279</v>
      </c>
      <c r="O2" s="130" t="s">
        <v>280</v>
      </c>
      <c r="P2" s="130" t="s">
        <v>281</v>
      </c>
      <c r="Q2" s="130" t="s">
        <v>282</v>
      </c>
      <c r="R2" s="233" t="s">
        <v>495</v>
      </c>
      <c r="S2" s="233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</row>
    <row r="3" spans="1:31" x14ac:dyDescent="0.2">
      <c r="A3" t="s">
        <v>435</v>
      </c>
      <c r="B3" t="s">
        <v>436</v>
      </c>
      <c r="C3" t="s">
        <v>434</v>
      </c>
      <c r="D3" s="131" t="s">
        <v>455</v>
      </c>
      <c r="E3" s="236">
        <f t="shared" ref="E3:E33" si="0">SUM(F3:Q3)</f>
        <v>7</v>
      </c>
      <c r="I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 s="131" t="s">
        <v>487</v>
      </c>
      <c r="S3"/>
    </row>
    <row r="4" spans="1:31" x14ac:dyDescent="0.2">
      <c r="A4" t="s">
        <v>52</v>
      </c>
      <c r="B4" t="s">
        <v>228</v>
      </c>
      <c r="C4" t="s">
        <v>338</v>
      </c>
      <c r="D4" s="131" t="s">
        <v>289</v>
      </c>
      <c r="E4" s="237">
        <f t="shared" si="0"/>
        <v>18</v>
      </c>
      <c r="F4">
        <v>1</v>
      </c>
      <c r="G4">
        <v>2</v>
      </c>
      <c r="H4">
        <v>1</v>
      </c>
      <c r="I4">
        <v>2</v>
      </c>
      <c r="J4">
        <v>1</v>
      </c>
      <c r="K4">
        <v>2</v>
      </c>
      <c r="L4">
        <v>1</v>
      </c>
      <c r="M4">
        <v>2</v>
      </c>
      <c r="N4">
        <v>1</v>
      </c>
      <c r="O4">
        <v>2</v>
      </c>
      <c r="P4">
        <v>1</v>
      </c>
      <c r="Q4">
        <v>2</v>
      </c>
      <c r="S4"/>
    </row>
    <row r="5" spans="1:31" x14ac:dyDescent="0.2">
      <c r="A5" t="s">
        <v>388</v>
      </c>
      <c r="B5" t="s">
        <v>389</v>
      </c>
      <c r="C5" t="s">
        <v>338</v>
      </c>
      <c r="D5" s="131" t="s">
        <v>289</v>
      </c>
      <c r="E5" s="237">
        <f t="shared" si="0"/>
        <v>14</v>
      </c>
      <c r="F5">
        <v>1</v>
      </c>
      <c r="H5">
        <v>1</v>
      </c>
      <c r="I5">
        <v>1</v>
      </c>
      <c r="J5">
        <v>2</v>
      </c>
      <c r="K5">
        <v>2</v>
      </c>
      <c r="L5">
        <v>2</v>
      </c>
      <c r="M5">
        <v>2</v>
      </c>
      <c r="N5">
        <v>1</v>
      </c>
      <c r="O5">
        <v>1</v>
      </c>
      <c r="P5">
        <v>1</v>
      </c>
      <c r="S5"/>
    </row>
    <row r="6" spans="1:31" x14ac:dyDescent="0.2">
      <c r="A6" t="s">
        <v>53</v>
      </c>
      <c r="B6" t="s">
        <v>85</v>
      </c>
      <c r="C6" t="s">
        <v>351</v>
      </c>
      <c r="D6" s="131" t="s">
        <v>300</v>
      </c>
      <c r="E6" s="237">
        <f t="shared" si="0"/>
        <v>6</v>
      </c>
      <c r="F6">
        <v>1</v>
      </c>
      <c r="H6">
        <v>1</v>
      </c>
      <c r="J6">
        <v>1</v>
      </c>
      <c r="L6">
        <v>1</v>
      </c>
      <c r="N6">
        <v>1</v>
      </c>
      <c r="P6">
        <v>1</v>
      </c>
      <c r="R6" s="131" t="s">
        <v>476</v>
      </c>
      <c r="S6"/>
    </row>
    <row r="7" spans="1:31" x14ac:dyDescent="0.2">
      <c r="A7" t="s">
        <v>54</v>
      </c>
      <c r="B7" t="s">
        <v>86</v>
      </c>
      <c r="C7" t="s">
        <v>351</v>
      </c>
      <c r="D7" s="131" t="s">
        <v>300</v>
      </c>
      <c r="E7" s="237">
        <f t="shared" si="0"/>
        <v>6</v>
      </c>
      <c r="G7">
        <v>1</v>
      </c>
      <c r="I7">
        <v>1</v>
      </c>
      <c r="K7">
        <v>1</v>
      </c>
      <c r="M7">
        <v>1</v>
      </c>
      <c r="O7">
        <v>1</v>
      </c>
      <c r="Q7">
        <v>1</v>
      </c>
      <c r="R7" s="131" t="s">
        <v>476</v>
      </c>
      <c r="S7"/>
    </row>
    <row r="8" spans="1:31" x14ac:dyDescent="0.2">
      <c r="A8" t="s">
        <v>411</v>
      </c>
      <c r="B8" t="s">
        <v>446</v>
      </c>
      <c r="C8" t="s">
        <v>351</v>
      </c>
      <c r="D8" s="131" t="s">
        <v>300</v>
      </c>
      <c r="E8" s="237">
        <f t="shared" si="0"/>
        <v>14</v>
      </c>
      <c r="F8">
        <v>1</v>
      </c>
      <c r="H8">
        <v>1</v>
      </c>
      <c r="I8">
        <v>1</v>
      </c>
      <c r="J8">
        <v>1</v>
      </c>
      <c r="K8">
        <v>2</v>
      </c>
      <c r="L8">
        <v>2</v>
      </c>
      <c r="M8">
        <v>2</v>
      </c>
      <c r="N8">
        <v>2</v>
      </c>
      <c r="O8">
        <v>1</v>
      </c>
      <c r="P8">
        <v>1</v>
      </c>
      <c r="S8"/>
    </row>
    <row r="9" spans="1:31" x14ac:dyDescent="0.2">
      <c r="A9" t="s">
        <v>330</v>
      </c>
      <c r="B9" t="s">
        <v>331</v>
      </c>
      <c r="C9" t="s">
        <v>353</v>
      </c>
      <c r="D9" s="131" t="s">
        <v>493</v>
      </c>
      <c r="E9" s="237">
        <f t="shared" si="0"/>
        <v>14</v>
      </c>
      <c r="F9">
        <v>1</v>
      </c>
      <c r="G9">
        <v>1</v>
      </c>
      <c r="H9">
        <v>1</v>
      </c>
      <c r="I9">
        <v>1</v>
      </c>
      <c r="J9">
        <v>2</v>
      </c>
      <c r="K9">
        <v>2</v>
      </c>
      <c r="L9">
        <v>2</v>
      </c>
      <c r="M9">
        <v>1</v>
      </c>
      <c r="N9">
        <v>1</v>
      </c>
      <c r="O9">
        <v>1</v>
      </c>
      <c r="P9">
        <v>1</v>
      </c>
      <c r="S9"/>
    </row>
    <row r="10" spans="1:31" x14ac:dyDescent="0.2">
      <c r="A10" t="s">
        <v>260</v>
      </c>
      <c r="B10" t="s">
        <v>261</v>
      </c>
      <c r="C10" t="s">
        <v>353</v>
      </c>
      <c r="D10" s="131" t="s">
        <v>302</v>
      </c>
      <c r="E10" s="237">
        <f t="shared" si="0"/>
        <v>6</v>
      </c>
      <c r="G10">
        <v>1</v>
      </c>
      <c r="I10">
        <v>1</v>
      </c>
      <c r="K10">
        <v>1</v>
      </c>
      <c r="M10">
        <v>1</v>
      </c>
      <c r="O10">
        <v>1</v>
      </c>
      <c r="Q10">
        <v>1</v>
      </c>
      <c r="R10" s="131" t="s">
        <v>476</v>
      </c>
      <c r="S10"/>
    </row>
    <row r="11" spans="1:31" x14ac:dyDescent="0.2">
      <c r="A11" t="s">
        <v>262</v>
      </c>
      <c r="B11" t="s">
        <v>263</v>
      </c>
      <c r="C11" t="s">
        <v>353</v>
      </c>
      <c r="D11" s="131" t="s">
        <v>302</v>
      </c>
      <c r="E11" s="237">
        <f t="shared" si="0"/>
        <v>6</v>
      </c>
      <c r="F11">
        <v>1</v>
      </c>
      <c r="H11">
        <v>1</v>
      </c>
      <c r="J11">
        <v>1</v>
      </c>
      <c r="L11">
        <v>1</v>
      </c>
      <c r="N11">
        <v>1</v>
      </c>
      <c r="P11">
        <v>1</v>
      </c>
      <c r="R11" s="131" t="s">
        <v>476</v>
      </c>
      <c r="S11"/>
    </row>
    <row r="12" spans="1:31" x14ac:dyDescent="0.2">
      <c r="A12" t="s">
        <v>429</v>
      </c>
      <c r="B12" t="s">
        <v>449</v>
      </c>
      <c r="C12" t="s">
        <v>353</v>
      </c>
      <c r="D12" s="131" t="s">
        <v>484</v>
      </c>
      <c r="E12" s="237">
        <f t="shared" si="0"/>
        <v>12</v>
      </c>
      <c r="F12">
        <v>1</v>
      </c>
      <c r="H12">
        <v>1</v>
      </c>
      <c r="I12">
        <v>2</v>
      </c>
      <c r="J12">
        <v>2</v>
      </c>
      <c r="K12">
        <v>2</v>
      </c>
      <c r="L12">
        <v>2</v>
      </c>
      <c r="N12">
        <v>1</v>
      </c>
      <c r="P12">
        <v>1</v>
      </c>
      <c r="S12"/>
    </row>
    <row r="13" spans="1:31" x14ac:dyDescent="0.2">
      <c r="A13" t="s">
        <v>197</v>
      </c>
      <c r="B13" t="s">
        <v>155</v>
      </c>
      <c r="C13" t="s">
        <v>356</v>
      </c>
      <c r="D13" s="131" t="s">
        <v>486</v>
      </c>
      <c r="E13" s="237">
        <f t="shared" si="0"/>
        <v>6</v>
      </c>
      <c r="F13">
        <v>1</v>
      </c>
      <c r="H13">
        <v>1</v>
      </c>
      <c r="J13">
        <v>1</v>
      </c>
      <c r="L13">
        <v>1</v>
      </c>
      <c r="N13">
        <v>1</v>
      </c>
      <c r="P13">
        <v>1</v>
      </c>
      <c r="R13" s="131" t="s">
        <v>476</v>
      </c>
      <c r="S13"/>
    </row>
    <row r="14" spans="1:31" x14ac:dyDescent="0.2">
      <c r="A14" t="s">
        <v>188</v>
      </c>
      <c r="B14" t="s">
        <v>189</v>
      </c>
      <c r="C14" t="s">
        <v>356</v>
      </c>
      <c r="D14" s="131" t="s">
        <v>486</v>
      </c>
      <c r="E14" s="237">
        <f t="shared" si="0"/>
        <v>18</v>
      </c>
      <c r="F14">
        <v>1</v>
      </c>
      <c r="G14">
        <v>1</v>
      </c>
      <c r="H14">
        <v>1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1</v>
      </c>
      <c r="P14">
        <v>1</v>
      </c>
      <c r="Q14">
        <v>1</v>
      </c>
      <c r="S14"/>
    </row>
    <row r="15" spans="1:31" x14ac:dyDescent="0.2">
      <c r="A15" t="s">
        <v>65</v>
      </c>
      <c r="B15" t="s">
        <v>66</v>
      </c>
      <c r="C15" t="s">
        <v>356</v>
      </c>
      <c r="D15" s="131" t="s">
        <v>310</v>
      </c>
      <c r="E15" s="237">
        <f t="shared" si="0"/>
        <v>24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2</v>
      </c>
      <c r="Q15">
        <v>2</v>
      </c>
      <c r="S15"/>
    </row>
    <row r="16" spans="1:31" x14ac:dyDescent="0.2">
      <c r="A16" t="s">
        <v>67</v>
      </c>
      <c r="B16" t="s">
        <v>68</v>
      </c>
      <c r="C16" t="s">
        <v>356</v>
      </c>
      <c r="D16" s="131" t="s">
        <v>310</v>
      </c>
      <c r="E16" s="237">
        <f t="shared" si="0"/>
        <v>18</v>
      </c>
      <c r="F16">
        <v>1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v>2</v>
      </c>
      <c r="N16">
        <v>2</v>
      </c>
      <c r="O16">
        <v>2</v>
      </c>
      <c r="P16">
        <v>1</v>
      </c>
      <c r="Q16">
        <v>1</v>
      </c>
      <c r="S16"/>
    </row>
    <row r="17" spans="1:19" x14ac:dyDescent="0.2">
      <c r="A17" t="s">
        <v>195</v>
      </c>
      <c r="B17" t="s">
        <v>64</v>
      </c>
      <c r="C17" t="s">
        <v>356</v>
      </c>
      <c r="D17" s="131" t="s">
        <v>310</v>
      </c>
      <c r="E17" s="237">
        <f t="shared" si="0"/>
        <v>6</v>
      </c>
      <c r="F17">
        <v>1</v>
      </c>
      <c r="H17">
        <v>1</v>
      </c>
      <c r="J17">
        <v>1</v>
      </c>
      <c r="L17">
        <v>1</v>
      </c>
      <c r="N17">
        <v>1</v>
      </c>
      <c r="P17">
        <v>1</v>
      </c>
      <c r="R17" s="131" t="s">
        <v>476</v>
      </c>
      <c r="S17"/>
    </row>
    <row r="18" spans="1:19" x14ac:dyDescent="0.2">
      <c r="A18" t="s">
        <v>62</v>
      </c>
      <c r="B18" t="s">
        <v>311</v>
      </c>
      <c r="C18" t="s">
        <v>356</v>
      </c>
      <c r="D18" s="131" t="s">
        <v>310</v>
      </c>
      <c r="E18" s="237">
        <f t="shared" si="0"/>
        <v>14</v>
      </c>
      <c r="F18">
        <v>1</v>
      </c>
      <c r="H18">
        <v>1</v>
      </c>
      <c r="I18">
        <v>2</v>
      </c>
      <c r="J18">
        <v>2</v>
      </c>
      <c r="K18">
        <v>1</v>
      </c>
      <c r="L18">
        <v>1</v>
      </c>
      <c r="M18">
        <v>2</v>
      </c>
      <c r="N18">
        <v>2</v>
      </c>
      <c r="O18">
        <v>1</v>
      </c>
      <c r="P18">
        <v>1</v>
      </c>
      <c r="S18"/>
    </row>
    <row r="19" spans="1:19" x14ac:dyDescent="0.2">
      <c r="A19" t="s">
        <v>214</v>
      </c>
      <c r="B19" t="s">
        <v>215</v>
      </c>
      <c r="C19" t="s">
        <v>348</v>
      </c>
      <c r="D19" s="131" t="s">
        <v>479</v>
      </c>
      <c r="E19" s="237">
        <f t="shared" si="0"/>
        <v>24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3</v>
      </c>
      <c r="M19">
        <v>3</v>
      </c>
      <c r="N19">
        <v>3</v>
      </c>
      <c r="O19">
        <v>3</v>
      </c>
      <c r="P19">
        <v>3</v>
      </c>
      <c r="Q19">
        <v>3</v>
      </c>
      <c r="S19"/>
    </row>
    <row r="20" spans="1:19" x14ac:dyDescent="0.2">
      <c r="A20" t="s">
        <v>216</v>
      </c>
      <c r="B20" t="s">
        <v>217</v>
      </c>
      <c r="C20" t="s">
        <v>348</v>
      </c>
      <c r="D20" s="131" t="s">
        <v>479</v>
      </c>
      <c r="E20" s="237">
        <f t="shared" si="0"/>
        <v>18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2</v>
      </c>
      <c r="M20">
        <v>2</v>
      </c>
      <c r="N20">
        <v>2</v>
      </c>
      <c r="O20">
        <v>2</v>
      </c>
      <c r="P20">
        <v>2</v>
      </c>
      <c r="Q20">
        <v>2</v>
      </c>
      <c r="S20"/>
    </row>
    <row r="21" spans="1:19" x14ac:dyDescent="0.2">
      <c r="A21" t="s">
        <v>209</v>
      </c>
      <c r="B21" t="s">
        <v>190</v>
      </c>
      <c r="C21" t="s">
        <v>348</v>
      </c>
      <c r="D21" s="131" t="s">
        <v>492</v>
      </c>
      <c r="E21" s="237">
        <f t="shared" si="0"/>
        <v>18</v>
      </c>
      <c r="F21">
        <v>1</v>
      </c>
      <c r="G21">
        <v>1</v>
      </c>
      <c r="H21">
        <v>1</v>
      </c>
      <c r="I21">
        <v>1</v>
      </c>
      <c r="J21">
        <v>1</v>
      </c>
      <c r="K21">
        <v>2</v>
      </c>
      <c r="L21">
        <v>2</v>
      </c>
      <c r="M21">
        <v>2</v>
      </c>
      <c r="N21">
        <v>2</v>
      </c>
      <c r="O21">
        <v>2</v>
      </c>
      <c r="P21">
        <v>2</v>
      </c>
      <c r="Q21">
        <v>1</v>
      </c>
      <c r="S21"/>
    </row>
    <row r="22" spans="1:19" x14ac:dyDescent="0.2">
      <c r="A22" t="s">
        <v>33</v>
      </c>
      <c r="B22" t="s">
        <v>37</v>
      </c>
      <c r="C22" t="s">
        <v>332</v>
      </c>
      <c r="D22" s="131" t="s">
        <v>283</v>
      </c>
      <c r="E22" s="237">
        <f t="shared" si="0"/>
        <v>6</v>
      </c>
      <c r="F22">
        <v>1</v>
      </c>
      <c r="H22">
        <v>1</v>
      </c>
      <c r="J22">
        <v>1</v>
      </c>
      <c r="L22">
        <v>1</v>
      </c>
      <c r="N22">
        <v>1</v>
      </c>
      <c r="P22">
        <v>1</v>
      </c>
      <c r="R22" s="131" t="s">
        <v>476</v>
      </c>
      <c r="S22"/>
    </row>
    <row r="23" spans="1:19" x14ac:dyDescent="0.2">
      <c r="A23" t="s">
        <v>34</v>
      </c>
      <c r="B23" t="s">
        <v>35</v>
      </c>
      <c r="C23" t="s">
        <v>332</v>
      </c>
      <c r="D23" s="131" t="s">
        <v>283</v>
      </c>
      <c r="E23" s="237">
        <f t="shared" si="0"/>
        <v>18</v>
      </c>
      <c r="F23">
        <v>1</v>
      </c>
      <c r="G23">
        <v>1</v>
      </c>
      <c r="H23">
        <v>1</v>
      </c>
      <c r="I23">
        <v>1</v>
      </c>
      <c r="J23">
        <v>1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1</v>
      </c>
      <c r="S23"/>
    </row>
    <row r="24" spans="1:19" x14ac:dyDescent="0.2">
      <c r="A24" t="s">
        <v>36</v>
      </c>
      <c r="B24" t="s">
        <v>38</v>
      </c>
      <c r="C24" t="s">
        <v>332</v>
      </c>
      <c r="D24" s="131" t="s">
        <v>283</v>
      </c>
      <c r="E24" s="237">
        <f t="shared" si="0"/>
        <v>24</v>
      </c>
      <c r="F24">
        <v>1</v>
      </c>
      <c r="G24">
        <v>1</v>
      </c>
      <c r="H24">
        <v>1</v>
      </c>
      <c r="I24">
        <v>1</v>
      </c>
      <c r="J24">
        <v>2</v>
      </c>
      <c r="K24">
        <v>2</v>
      </c>
      <c r="L24">
        <v>2</v>
      </c>
      <c r="M24">
        <v>3</v>
      </c>
      <c r="N24">
        <v>3</v>
      </c>
      <c r="O24">
        <v>3</v>
      </c>
      <c r="P24">
        <v>3</v>
      </c>
      <c r="Q24">
        <v>2</v>
      </c>
      <c r="S24"/>
    </row>
    <row r="25" spans="1:19" x14ac:dyDescent="0.2">
      <c r="A25" t="s">
        <v>387</v>
      </c>
      <c r="B25" t="s">
        <v>386</v>
      </c>
      <c r="C25" t="s">
        <v>385</v>
      </c>
      <c r="D25" s="131" t="s">
        <v>288</v>
      </c>
      <c r="E25" s="237">
        <f t="shared" si="0"/>
        <v>14</v>
      </c>
      <c r="F25">
        <v>1</v>
      </c>
      <c r="H25">
        <v>1</v>
      </c>
      <c r="I25">
        <v>1</v>
      </c>
      <c r="J25">
        <v>2</v>
      </c>
      <c r="K25">
        <v>2</v>
      </c>
      <c r="L25">
        <v>2</v>
      </c>
      <c r="M25">
        <v>2</v>
      </c>
      <c r="N25">
        <v>1</v>
      </c>
      <c r="O25">
        <v>1</v>
      </c>
      <c r="P25">
        <v>1</v>
      </c>
      <c r="S25"/>
    </row>
    <row r="26" spans="1:19" x14ac:dyDescent="0.2">
      <c r="A26" t="s">
        <v>384</v>
      </c>
      <c r="B26" t="s">
        <v>383</v>
      </c>
      <c r="C26" t="s">
        <v>336</v>
      </c>
      <c r="D26" s="131" t="s">
        <v>286</v>
      </c>
      <c r="E26" s="237">
        <f t="shared" si="0"/>
        <v>14</v>
      </c>
      <c r="F26">
        <v>1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  <c r="S26"/>
    </row>
    <row r="27" spans="1:19" x14ac:dyDescent="0.2">
      <c r="A27" t="s">
        <v>255</v>
      </c>
      <c r="B27" t="s">
        <v>29</v>
      </c>
      <c r="C27" t="s">
        <v>336</v>
      </c>
      <c r="D27" s="131" t="s">
        <v>286</v>
      </c>
      <c r="E27" s="237">
        <f t="shared" si="0"/>
        <v>24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S27"/>
    </row>
    <row r="28" spans="1:19" x14ac:dyDescent="0.2">
      <c r="A28" t="s">
        <v>256</v>
      </c>
      <c r="B28" t="s">
        <v>156</v>
      </c>
      <c r="C28" t="s">
        <v>336</v>
      </c>
      <c r="D28" s="131" t="s">
        <v>286</v>
      </c>
      <c r="E28" s="237">
        <f t="shared" si="0"/>
        <v>6</v>
      </c>
      <c r="F28">
        <v>1</v>
      </c>
      <c r="H28">
        <v>1</v>
      </c>
      <c r="J28">
        <v>1</v>
      </c>
      <c r="L28">
        <v>1</v>
      </c>
      <c r="N28">
        <v>1</v>
      </c>
      <c r="P28">
        <v>1</v>
      </c>
      <c r="R28" s="131" t="s">
        <v>476</v>
      </c>
      <c r="S28"/>
    </row>
    <row r="29" spans="1:19" x14ac:dyDescent="0.2">
      <c r="A29" t="s">
        <v>400</v>
      </c>
      <c r="B29" t="s">
        <v>401</v>
      </c>
      <c r="C29" t="s">
        <v>340</v>
      </c>
      <c r="D29" s="131" t="s">
        <v>291</v>
      </c>
      <c r="E29" s="237">
        <f t="shared" si="0"/>
        <v>14</v>
      </c>
      <c r="F29">
        <v>1</v>
      </c>
      <c r="H29">
        <v>1</v>
      </c>
      <c r="J29">
        <v>1</v>
      </c>
      <c r="K29">
        <v>2</v>
      </c>
      <c r="L29">
        <v>2</v>
      </c>
      <c r="M29">
        <v>2</v>
      </c>
      <c r="N29">
        <v>2</v>
      </c>
      <c r="O29">
        <v>2</v>
      </c>
      <c r="P29">
        <v>1</v>
      </c>
      <c r="S29"/>
    </row>
    <row r="30" spans="1:19" x14ac:dyDescent="0.2">
      <c r="A30" t="s">
        <v>41</v>
      </c>
      <c r="B30" t="s">
        <v>79</v>
      </c>
      <c r="C30" t="s">
        <v>340</v>
      </c>
      <c r="D30" s="131" t="s">
        <v>291</v>
      </c>
      <c r="E30" s="237">
        <f t="shared" si="0"/>
        <v>24</v>
      </c>
      <c r="F30">
        <v>1</v>
      </c>
      <c r="G30">
        <v>1</v>
      </c>
      <c r="H30">
        <v>1</v>
      </c>
      <c r="I30">
        <v>1</v>
      </c>
      <c r="J30">
        <v>2</v>
      </c>
      <c r="K30">
        <v>2</v>
      </c>
      <c r="L30">
        <v>2</v>
      </c>
      <c r="M30">
        <v>3</v>
      </c>
      <c r="N30">
        <v>3</v>
      </c>
      <c r="O30">
        <v>3</v>
      </c>
      <c r="P30">
        <v>3</v>
      </c>
      <c r="Q30">
        <v>2</v>
      </c>
      <c r="S30"/>
    </row>
    <row r="31" spans="1:19" x14ac:dyDescent="0.2">
      <c r="A31" t="s">
        <v>42</v>
      </c>
      <c r="B31" t="s">
        <v>80</v>
      </c>
      <c r="C31" t="s">
        <v>340</v>
      </c>
      <c r="D31" s="131" t="s">
        <v>291</v>
      </c>
      <c r="E31" s="237">
        <f t="shared" si="0"/>
        <v>14</v>
      </c>
      <c r="F31">
        <v>1</v>
      </c>
      <c r="H31">
        <v>1</v>
      </c>
      <c r="J31">
        <v>1</v>
      </c>
      <c r="K31">
        <v>2</v>
      </c>
      <c r="L31">
        <v>2</v>
      </c>
      <c r="M31">
        <v>2</v>
      </c>
      <c r="N31">
        <v>2</v>
      </c>
      <c r="O31">
        <v>2</v>
      </c>
      <c r="P31">
        <v>1</v>
      </c>
      <c r="S31"/>
    </row>
    <row r="32" spans="1:19" x14ac:dyDescent="0.2">
      <c r="A32" t="s">
        <v>102</v>
      </c>
      <c r="B32" t="s">
        <v>103</v>
      </c>
      <c r="C32" t="s">
        <v>340</v>
      </c>
      <c r="D32" s="131" t="s">
        <v>291</v>
      </c>
      <c r="E32" s="237">
        <f t="shared" si="0"/>
        <v>14</v>
      </c>
      <c r="F32">
        <v>1</v>
      </c>
      <c r="H32">
        <v>1</v>
      </c>
      <c r="J32">
        <v>1</v>
      </c>
      <c r="K32">
        <v>2</v>
      </c>
      <c r="L32">
        <v>2</v>
      </c>
      <c r="M32">
        <v>2</v>
      </c>
      <c r="N32">
        <v>2</v>
      </c>
      <c r="O32">
        <v>2</v>
      </c>
      <c r="P32">
        <v>1</v>
      </c>
      <c r="S32"/>
    </row>
    <row r="33" spans="1:19" x14ac:dyDescent="0.2">
      <c r="A33" t="s">
        <v>47</v>
      </c>
      <c r="B33" t="s">
        <v>48</v>
      </c>
      <c r="C33" t="s">
        <v>343</v>
      </c>
      <c r="D33" s="131" t="s">
        <v>293</v>
      </c>
      <c r="E33" s="237">
        <f t="shared" si="0"/>
        <v>14</v>
      </c>
      <c r="F33">
        <v>1</v>
      </c>
      <c r="H33">
        <v>1</v>
      </c>
      <c r="J33">
        <v>1</v>
      </c>
      <c r="K33">
        <v>2</v>
      </c>
      <c r="L33">
        <v>2</v>
      </c>
      <c r="M33">
        <v>2</v>
      </c>
      <c r="N33">
        <v>2</v>
      </c>
      <c r="O33">
        <v>2</v>
      </c>
      <c r="P33">
        <v>1</v>
      </c>
      <c r="S33"/>
    </row>
    <row r="34" spans="1:19" x14ac:dyDescent="0.2">
      <c r="A34" t="s">
        <v>451</v>
      </c>
      <c r="B34" t="s">
        <v>445</v>
      </c>
      <c r="C34" t="s">
        <v>340</v>
      </c>
      <c r="D34" s="131" t="s">
        <v>491</v>
      </c>
      <c r="E34" s="237">
        <f t="shared" ref="E34:E66" si="1">SUM(F34:Q34)</f>
        <v>14</v>
      </c>
      <c r="F34">
        <v>1</v>
      </c>
      <c r="H34">
        <v>1</v>
      </c>
      <c r="J34">
        <v>1</v>
      </c>
      <c r="K34">
        <v>2</v>
      </c>
      <c r="L34">
        <v>2</v>
      </c>
      <c r="M34">
        <v>2</v>
      </c>
      <c r="N34">
        <v>2</v>
      </c>
      <c r="O34">
        <v>2</v>
      </c>
      <c r="P34">
        <v>1</v>
      </c>
      <c r="S34"/>
    </row>
    <row r="35" spans="1:19" x14ac:dyDescent="0.2">
      <c r="A35" t="s">
        <v>220</v>
      </c>
      <c r="B35" t="s">
        <v>211</v>
      </c>
      <c r="C35" t="s">
        <v>358</v>
      </c>
      <c r="D35" s="131" t="s">
        <v>307</v>
      </c>
      <c r="E35" s="237">
        <f t="shared" si="1"/>
        <v>24</v>
      </c>
      <c r="F35">
        <v>2</v>
      </c>
      <c r="G35">
        <v>2</v>
      </c>
      <c r="H35">
        <v>2</v>
      </c>
      <c r="I35">
        <v>2</v>
      </c>
      <c r="J35">
        <v>2</v>
      </c>
      <c r="K35">
        <v>2</v>
      </c>
      <c r="L35">
        <v>2</v>
      </c>
      <c r="M35">
        <v>2</v>
      </c>
      <c r="N35">
        <v>2</v>
      </c>
      <c r="O35">
        <v>2</v>
      </c>
      <c r="P35">
        <v>2</v>
      </c>
      <c r="Q35">
        <v>2</v>
      </c>
      <c r="S35"/>
    </row>
    <row r="36" spans="1:19" x14ac:dyDescent="0.2">
      <c r="A36" t="s">
        <v>221</v>
      </c>
      <c r="B36" t="s">
        <v>212</v>
      </c>
      <c r="C36" t="s">
        <v>358</v>
      </c>
      <c r="D36" s="131" t="s">
        <v>307</v>
      </c>
      <c r="E36" s="237">
        <f t="shared" si="1"/>
        <v>14</v>
      </c>
      <c r="F36">
        <v>1</v>
      </c>
      <c r="H36">
        <v>1</v>
      </c>
      <c r="I36">
        <v>1</v>
      </c>
      <c r="J36">
        <v>1</v>
      </c>
      <c r="K36">
        <v>1</v>
      </c>
      <c r="L36">
        <v>2</v>
      </c>
      <c r="M36">
        <v>2</v>
      </c>
      <c r="N36">
        <v>2</v>
      </c>
      <c r="O36">
        <v>2</v>
      </c>
      <c r="P36">
        <v>1</v>
      </c>
      <c r="S36"/>
    </row>
    <row r="37" spans="1:19" x14ac:dyDescent="0.2">
      <c r="A37" t="s">
        <v>131</v>
      </c>
      <c r="B37" t="s">
        <v>136</v>
      </c>
      <c r="C37" t="s">
        <v>345</v>
      </c>
      <c r="D37" s="131" t="s">
        <v>295</v>
      </c>
      <c r="E37" s="237">
        <f t="shared" si="1"/>
        <v>18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3</v>
      </c>
      <c r="N37">
        <v>3</v>
      </c>
      <c r="O37">
        <v>2</v>
      </c>
      <c r="P37">
        <v>2</v>
      </c>
      <c r="Q37">
        <v>1</v>
      </c>
      <c r="S37"/>
    </row>
    <row r="38" spans="1:19" x14ac:dyDescent="0.2">
      <c r="A38" t="s">
        <v>132</v>
      </c>
      <c r="B38" t="s">
        <v>137</v>
      </c>
      <c r="C38" t="s">
        <v>345</v>
      </c>
      <c r="D38" s="131" t="s">
        <v>295</v>
      </c>
      <c r="E38" s="237">
        <f t="shared" si="1"/>
        <v>24</v>
      </c>
      <c r="F38">
        <v>1</v>
      </c>
      <c r="G38">
        <v>1</v>
      </c>
      <c r="H38">
        <v>1</v>
      </c>
      <c r="I38">
        <v>1</v>
      </c>
      <c r="J38">
        <v>2</v>
      </c>
      <c r="K38">
        <v>2</v>
      </c>
      <c r="L38">
        <v>2</v>
      </c>
      <c r="M38">
        <v>3</v>
      </c>
      <c r="N38">
        <v>3</v>
      </c>
      <c r="O38">
        <v>3</v>
      </c>
      <c r="P38">
        <v>3</v>
      </c>
      <c r="Q38">
        <v>2</v>
      </c>
      <c r="S38"/>
    </row>
    <row r="39" spans="1:19" x14ac:dyDescent="0.2">
      <c r="A39" t="s">
        <v>324</v>
      </c>
      <c r="B39" t="s">
        <v>325</v>
      </c>
      <c r="C39" t="s">
        <v>361</v>
      </c>
      <c r="D39" s="131" t="s">
        <v>456</v>
      </c>
      <c r="E39" s="237">
        <f t="shared" si="1"/>
        <v>14</v>
      </c>
      <c r="F39">
        <v>1</v>
      </c>
      <c r="H39">
        <v>1</v>
      </c>
      <c r="I39">
        <v>1</v>
      </c>
      <c r="J39">
        <v>1</v>
      </c>
      <c r="K39">
        <v>2</v>
      </c>
      <c r="L39">
        <v>2</v>
      </c>
      <c r="M39">
        <v>2</v>
      </c>
      <c r="N39">
        <v>2</v>
      </c>
      <c r="O39">
        <v>1</v>
      </c>
      <c r="P39">
        <v>1</v>
      </c>
      <c r="S39"/>
    </row>
    <row r="40" spans="1:19" x14ac:dyDescent="0.2">
      <c r="A40" t="s">
        <v>326</v>
      </c>
      <c r="B40" t="s">
        <v>480</v>
      </c>
      <c r="C40" t="s">
        <v>361</v>
      </c>
      <c r="D40" s="131" t="s">
        <v>456</v>
      </c>
      <c r="E40" s="237">
        <f t="shared" si="1"/>
        <v>18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3</v>
      </c>
      <c r="N40">
        <v>3</v>
      </c>
      <c r="O40">
        <v>2</v>
      </c>
      <c r="P40">
        <v>2</v>
      </c>
      <c r="Q40">
        <v>1</v>
      </c>
      <c r="S40"/>
    </row>
    <row r="41" spans="1:19" x14ac:dyDescent="0.2">
      <c r="A41" t="s">
        <v>391</v>
      </c>
      <c r="B41" t="s">
        <v>392</v>
      </c>
      <c r="C41" t="s">
        <v>390</v>
      </c>
      <c r="D41" s="131" t="s">
        <v>488</v>
      </c>
      <c r="E41" s="237">
        <f t="shared" si="1"/>
        <v>14</v>
      </c>
      <c r="F41">
        <v>1</v>
      </c>
      <c r="H41">
        <v>1</v>
      </c>
      <c r="I41">
        <v>2</v>
      </c>
      <c r="J41">
        <v>2</v>
      </c>
      <c r="K41">
        <v>2</v>
      </c>
      <c r="L41">
        <v>2</v>
      </c>
      <c r="M41">
        <v>2</v>
      </c>
      <c r="N41">
        <v>1</v>
      </c>
      <c r="P41">
        <v>1</v>
      </c>
      <c r="S41"/>
    </row>
    <row r="42" spans="1:19" x14ac:dyDescent="0.2">
      <c r="A42" t="s">
        <v>398</v>
      </c>
      <c r="B42" t="s">
        <v>393</v>
      </c>
      <c r="C42" t="s">
        <v>390</v>
      </c>
      <c r="D42" s="131" t="s">
        <v>488</v>
      </c>
      <c r="E42" s="237">
        <f t="shared" si="1"/>
        <v>14</v>
      </c>
      <c r="F42">
        <v>1</v>
      </c>
      <c r="H42">
        <v>1</v>
      </c>
      <c r="I42">
        <v>2</v>
      </c>
      <c r="J42">
        <v>2</v>
      </c>
      <c r="K42">
        <v>2</v>
      </c>
      <c r="L42">
        <v>2</v>
      </c>
      <c r="M42">
        <v>1</v>
      </c>
      <c r="N42">
        <v>1</v>
      </c>
      <c r="O42">
        <v>1</v>
      </c>
      <c r="P42">
        <v>1</v>
      </c>
      <c r="S42"/>
    </row>
    <row r="43" spans="1:19" x14ac:dyDescent="0.2">
      <c r="A43" t="s">
        <v>397</v>
      </c>
      <c r="B43" t="s">
        <v>394</v>
      </c>
      <c r="C43" t="s">
        <v>390</v>
      </c>
      <c r="D43" s="131" t="s">
        <v>488</v>
      </c>
      <c r="E43" s="237">
        <f t="shared" si="1"/>
        <v>14</v>
      </c>
      <c r="F43">
        <v>1</v>
      </c>
      <c r="H43">
        <v>1</v>
      </c>
      <c r="I43">
        <v>2</v>
      </c>
      <c r="J43">
        <v>2</v>
      </c>
      <c r="K43">
        <v>2</v>
      </c>
      <c r="L43">
        <v>2</v>
      </c>
      <c r="M43">
        <v>1</v>
      </c>
      <c r="N43">
        <v>1</v>
      </c>
      <c r="O43">
        <v>1</v>
      </c>
      <c r="P43">
        <v>1</v>
      </c>
      <c r="S43"/>
    </row>
    <row r="44" spans="1:19" x14ac:dyDescent="0.2">
      <c r="A44" t="s">
        <v>396</v>
      </c>
      <c r="B44" t="s">
        <v>395</v>
      </c>
      <c r="C44" t="s">
        <v>390</v>
      </c>
      <c r="D44" s="131" t="s">
        <v>488</v>
      </c>
      <c r="E44" s="237">
        <f t="shared" si="1"/>
        <v>14</v>
      </c>
      <c r="F44">
        <v>1</v>
      </c>
      <c r="H44">
        <v>1</v>
      </c>
      <c r="I44">
        <v>2</v>
      </c>
      <c r="J44">
        <v>2</v>
      </c>
      <c r="K44">
        <v>2</v>
      </c>
      <c r="L44">
        <v>2</v>
      </c>
      <c r="M44">
        <v>1</v>
      </c>
      <c r="N44">
        <v>1</v>
      </c>
      <c r="O44">
        <v>1</v>
      </c>
      <c r="P44">
        <v>1</v>
      </c>
      <c r="S44"/>
    </row>
    <row r="45" spans="1:19" x14ac:dyDescent="0.2">
      <c r="A45" t="s">
        <v>452</v>
      </c>
      <c r="B45" t="s">
        <v>448</v>
      </c>
      <c r="C45" t="s">
        <v>350</v>
      </c>
      <c r="D45" s="131" t="s">
        <v>298</v>
      </c>
      <c r="E45" s="237">
        <f t="shared" si="1"/>
        <v>16</v>
      </c>
      <c r="F45">
        <v>1</v>
      </c>
      <c r="H45">
        <v>1</v>
      </c>
      <c r="I45">
        <v>1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1</v>
      </c>
      <c r="S45"/>
    </row>
    <row r="46" spans="1:19" x14ac:dyDescent="0.2">
      <c r="A46" t="s">
        <v>415</v>
      </c>
      <c r="B46" t="s">
        <v>414</v>
      </c>
      <c r="C46" t="s">
        <v>350</v>
      </c>
      <c r="D46" s="131" t="s">
        <v>298</v>
      </c>
      <c r="E46" s="237">
        <f t="shared" si="1"/>
        <v>14</v>
      </c>
      <c r="F46">
        <v>1</v>
      </c>
      <c r="H46">
        <v>1</v>
      </c>
      <c r="I46">
        <v>1</v>
      </c>
      <c r="J46">
        <v>1</v>
      </c>
      <c r="K46">
        <v>2</v>
      </c>
      <c r="L46">
        <v>2</v>
      </c>
      <c r="M46">
        <v>2</v>
      </c>
      <c r="N46">
        <v>2</v>
      </c>
      <c r="O46">
        <v>1</v>
      </c>
      <c r="P46">
        <v>1</v>
      </c>
      <c r="S46"/>
    </row>
    <row r="47" spans="1:19" x14ac:dyDescent="0.2">
      <c r="A47" t="s">
        <v>416</v>
      </c>
      <c r="B47" t="s">
        <v>419</v>
      </c>
      <c r="C47" t="s">
        <v>350</v>
      </c>
      <c r="D47" s="131" t="s">
        <v>298</v>
      </c>
      <c r="E47" s="237">
        <f t="shared" si="1"/>
        <v>14</v>
      </c>
      <c r="F47">
        <v>1</v>
      </c>
      <c r="H47">
        <v>1</v>
      </c>
      <c r="I47">
        <v>1</v>
      </c>
      <c r="J47">
        <v>1</v>
      </c>
      <c r="K47">
        <v>2</v>
      </c>
      <c r="L47">
        <v>2</v>
      </c>
      <c r="M47">
        <v>2</v>
      </c>
      <c r="N47">
        <v>2</v>
      </c>
      <c r="O47">
        <v>1</v>
      </c>
      <c r="P47">
        <v>1</v>
      </c>
      <c r="S47"/>
    </row>
    <row r="48" spans="1:19" x14ac:dyDescent="0.2">
      <c r="A48" t="s">
        <v>417</v>
      </c>
      <c r="B48" t="s">
        <v>420</v>
      </c>
      <c r="C48" t="s">
        <v>350</v>
      </c>
      <c r="D48" s="131" t="s">
        <v>298</v>
      </c>
      <c r="E48" s="237">
        <f t="shared" si="1"/>
        <v>16</v>
      </c>
      <c r="F48">
        <v>1</v>
      </c>
      <c r="H48">
        <v>1</v>
      </c>
      <c r="I48">
        <v>1</v>
      </c>
      <c r="J48">
        <v>2</v>
      </c>
      <c r="K48">
        <v>2</v>
      </c>
      <c r="L48">
        <v>2</v>
      </c>
      <c r="M48">
        <v>2</v>
      </c>
      <c r="N48">
        <v>2</v>
      </c>
      <c r="O48">
        <v>2</v>
      </c>
      <c r="P48">
        <v>1</v>
      </c>
      <c r="S48"/>
    </row>
    <row r="49" spans="1:19" x14ac:dyDescent="0.2">
      <c r="A49" t="s">
        <v>418</v>
      </c>
      <c r="B49" t="s">
        <v>421</v>
      </c>
      <c r="C49" t="s">
        <v>350</v>
      </c>
      <c r="D49" s="131" t="s">
        <v>298</v>
      </c>
      <c r="E49" s="237">
        <f t="shared" si="1"/>
        <v>14</v>
      </c>
      <c r="F49">
        <v>1</v>
      </c>
      <c r="H49">
        <v>1</v>
      </c>
      <c r="I49">
        <v>1</v>
      </c>
      <c r="J49">
        <v>1</v>
      </c>
      <c r="K49">
        <v>1</v>
      </c>
      <c r="L49">
        <v>2</v>
      </c>
      <c r="M49">
        <v>2</v>
      </c>
      <c r="N49">
        <v>2</v>
      </c>
      <c r="O49">
        <v>2</v>
      </c>
      <c r="P49">
        <v>1</v>
      </c>
      <c r="S49"/>
    </row>
    <row r="50" spans="1:19" x14ac:dyDescent="0.2">
      <c r="A50" t="s">
        <v>422</v>
      </c>
      <c r="B50" t="s">
        <v>481</v>
      </c>
      <c r="C50" t="s">
        <v>350</v>
      </c>
      <c r="D50" s="131" t="s">
        <v>298</v>
      </c>
      <c r="E50" s="237">
        <f t="shared" si="1"/>
        <v>14</v>
      </c>
      <c r="F50">
        <v>1</v>
      </c>
      <c r="H50">
        <v>1</v>
      </c>
      <c r="I50">
        <v>1</v>
      </c>
      <c r="J50">
        <v>1</v>
      </c>
      <c r="K50">
        <v>1</v>
      </c>
      <c r="L50">
        <v>2</v>
      </c>
      <c r="M50">
        <v>2</v>
      </c>
      <c r="N50">
        <v>2</v>
      </c>
      <c r="O50">
        <v>2</v>
      </c>
      <c r="P50">
        <v>1</v>
      </c>
      <c r="S50"/>
    </row>
    <row r="51" spans="1:19" x14ac:dyDescent="0.2">
      <c r="A51" t="s">
        <v>254</v>
      </c>
      <c r="B51" t="s">
        <v>28</v>
      </c>
      <c r="C51" t="s">
        <v>350</v>
      </c>
      <c r="D51" s="131" t="s">
        <v>298</v>
      </c>
      <c r="E51" s="237">
        <f t="shared" si="1"/>
        <v>6</v>
      </c>
      <c r="G51">
        <v>1</v>
      </c>
      <c r="I51">
        <v>1</v>
      </c>
      <c r="K51">
        <v>1</v>
      </c>
      <c r="M51">
        <v>1</v>
      </c>
      <c r="O51">
        <v>1</v>
      </c>
      <c r="Q51">
        <v>1</v>
      </c>
      <c r="R51" s="131" t="s">
        <v>476</v>
      </c>
      <c r="S51"/>
    </row>
    <row r="52" spans="1:19" x14ac:dyDescent="0.2">
      <c r="A52" t="s">
        <v>49</v>
      </c>
      <c r="B52" t="s">
        <v>192</v>
      </c>
      <c r="C52" t="s">
        <v>335</v>
      </c>
      <c r="D52" s="131" t="s">
        <v>285</v>
      </c>
      <c r="E52" s="237">
        <f t="shared" si="1"/>
        <v>14</v>
      </c>
      <c r="F52">
        <v>1</v>
      </c>
      <c r="H52">
        <v>1</v>
      </c>
      <c r="I52">
        <v>2</v>
      </c>
      <c r="J52">
        <v>2</v>
      </c>
      <c r="K52">
        <v>2</v>
      </c>
      <c r="L52">
        <v>2</v>
      </c>
      <c r="M52">
        <v>2</v>
      </c>
      <c r="N52">
        <v>1</v>
      </c>
      <c r="P52">
        <v>1</v>
      </c>
      <c r="S52"/>
    </row>
    <row r="53" spans="1:19" x14ac:dyDescent="0.2">
      <c r="A53" t="s">
        <v>264</v>
      </c>
      <c r="B53" t="s">
        <v>161</v>
      </c>
      <c r="C53" t="s">
        <v>335</v>
      </c>
      <c r="D53" s="131" t="s">
        <v>285</v>
      </c>
      <c r="E53" s="237">
        <f t="shared" si="1"/>
        <v>6</v>
      </c>
      <c r="F53">
        <v>1</v>
      </c>
      <c r="H53">
        <v>1</v>
      </c>
      <c r="J53">
        <v>1</v>
      </c>
      <c r="L53">
        <v>1</v>
      </c>
      <c r="N53">
        <v>1</v>
      </c>
      <c r="P53">
        <v>1</v>
      </c>
      <c r="R53" s="131" t="s">
        <v>476</v>
      </c>
      <c r="S53"/>
    </row>
    <row r="54" spans="1:19" x14ac:dyDescent="0.2">
      <c r="A54" t="s">
        <v>55</v>
      </c>
      <c r="B54" t="s">
        <v>443</v>
      </c>
      <c r="C54" t="s">
        <v>335</v>
      </c>
      <c r="D54" s="131" t="s">
        <v>285</v>
      </c>
      <c r="E54" s="237">
        <f t="shared" si="1"/>
        <v>18</v>
      </c>
      <c r="F54">
        <v>1</v>
      </c>
      <c r="G54">
        <v>1</v>
      </c>
      <c r="H54">
        <v>1</v>
      </c>
      <c r="I54">
        <v>1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1</v>
      </c>
      <c r="Q54">
        <v>1</v>
      </c>
      <c r="S54"/>
    </row>
    <row r="55" spans="1:19" x14ac:dyDescent="0.2">
      <c r="A55" t="s">
        <v>56</v>
      </c>
      <c r="B55" t="s">
        <v>57</v>
      </c>
      <c r="C55" t="s">
        <v>335</v>
      </c>
      <c r="D55" s="131" t="s">
        <v>285</v>
      </c>
      <c r="E55" s="237">
        <f t="shared" si="1"/>
        <v>24</v>
      </c>
      <c r="F55">
        <v>1</v>
      </c>
      <c r="G55">
        <v>1</v>
      </c>
      <c r="H55">
        <v>1</v>
      </c>
      <c r="I55">
        <v>1</v>
      </c>
      <c r="J55">
        <v>2</v>
      </c>
      <c r="K55">
        <v>2</v>
      </c>
      <c r="L55">
        <v>2</v>
      </c>
      <c r="M55">
        <v>3</v>
      </c>
      <c r="N55">
        <v>3</v>
      </c>
      <c r="O55">
        <v>3</v>
      </c>
      <c r="P55">
        <v>3</v>
      </c>
      <c r="Q55">
        <v>2</v>
      </c>
      <c r="S55"/>
    </row>
    <row r="56" spans="1:19" x14ac:dyDescent="0.2">
      <c r="A56" s="239" t="s">
        <v>45</v>
      </c>
      <c r="B56" t="s">
        <v>81</v>
      </c>
      <c r="C56" s="132" t="s">
        <v>341</v>
      </c>
      <c r="D56" s="131" t="s">
        <v>490</v>
      </c>
      <c r="E56" s="237">
        <f t="shared" si="1"/>
        <v>24</v>
      </c>
      <c r="F56">
        <v>1</v>
      </c>
      <c r="G56">
        <v>1</v>
      </c>
      <c r="H56">
        <v>1</v>
      </c>
      <c r="I56">
        <v>1</v>
      </c>
      <c r="J56">
        <v>2</v>
      </c>
      <c r="K56">
        <v>2</v>
      </c>
      <c r="L56">
        <v>2</v>
      </c>
      <c r="M56">
        <v>3</v>
      </c>
      <c r="N56">
        <v>3</v>
      </c>
      <c r="O56">
        <v>3</v>
      </c>
      <c r="P56">
        <v>3</v>
      </c>
      <c r="Q56">
        <v>2</v>
      </c>
      <c r="S56"/>
    </row>
    <row r="57" spans="1:19" x14ac:dyDescent="0.2">
      <c r="A57" s="265" t="s">
        <v>539</v>
      </c>
      <c r="B57" t="s">
        <v>540</v>
      </c>
      <c r="C57" t="s">
        <v>344</v>
      </c>
      <c r="D57" s="131" t="s">
        <v>294</v>
      </c>
      <c r="E57" s="237">
        <f t="shared" ref="E57" si="2">SUM(F57:Q57)</f>
        <v>24</v>
      </c>
      <c r="F57">
        <v>1</v>
      </c>
      <c r="G57">
        <v>1</v>
      </c>
      <c r="H57">
        <v>1</v>
      </c>
      <c r="I57">
        <v>1</v>
      </c>
      <c r="J57">
        <v>2</v>
      </c>
      <c r="K57">
        <v>2</v>
      </c>
      <c r="L57">
        <v>2</v>
      </c>
      <c r="M57">
        <v>3</v>
      </c>
      <c r="N57">
        <v>3</v>
      </c>
      <c r="O57">
        <v>3</v>
      </c>
      <c r="P57">
        <v>3</v>
      </c>
      <c r="Q57">
        <v>2</v>
      </c>
      <c r="S57"/>
    </row>
    <row r="58" spans="1:19" x14ac:dyDescent="0.2">
      <c r="A58" t="s">
        <v>210</v>
      </c>
      <c r="B58" t="s">
        <v>219</v>
      </c>
      <c r="C58" t="s">
        <v>344</v>
      </c>
      <c r="D58" s="131" t="s">
        <v>294</v>
      </c>
      <c r="E58" s="237">
        <f t="shared" si="1"/>
        <v>14</v>
      </c>
      <c r="F58">
        <v>1</v>
      </c>
      <c r="H58">
        <v>1</v>
      </c>
      <c r="I58">
        <v>1</v>
      </c>
      <c r="J58">
        <v>1</v>
      </c>
      <c r="K58">
        <v>1</v>
      </c>
      <c r="L58">
        <v>2</v>
      </c>
      <c r="M58">
        <v>2</v>
      </c>
      <c r="N58">
        <v>2</v>
      </c>
      <c r="O58">
        <v>2</v>
      </c>
      <c r="P58">
        <v>1</v>
      </c>
      <c r="S58"/>
    </row>
    <row r="59" spans="1:19" x14ac:dyDescent="0.2">
      <c r="A59" t="s">
        <v>404</v>
      </c>
      <c r="B59" t="s">
        <v>403</v>
      </c>
      <c r="C59" t="s">
        <v>405</v>
      </c>
      <c r="D59" s="131" t="s">
        <v>454</v>
      </c>
      <c r="E59" s="237">
        <f t="shared" si="1"/>
        <v>14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2</v>
      </c>
      <c r="M59">
        <v>2</v>
      </c>
      <c r="N59">
        <v>1</v>
      </c>
      <c r="O59">
        <v>1</v>
      </c>
      <c r="P59">
        <v>1</v>
      </c>
      <c r="Q59">
        <v>1</v>
      </c>
      <c r="S59"/>
    </row>
    <row r="60" spans="1:19" x14ac:dyDescent="0.2">
      <c r="A60" t="s">
        <v>407</v>
      </c>
      <c r="B60" t="s">
        <v>406</v>
      </c>
      <c r="C60" t="s">
        <v>405</v>
      </c>
      <c r="D60" s="131" t="s">
        <v>454</v>
      </c>
      <c r="E60" s="237">
        <f t="shared" si="1"/>
        <v>14</v>
      </c>
      <c r="F60">
        <v>1</v>
      </c>
      <c r="H60">
        <v>1</v>
      </c>
      <c r="J60">
        <v>1</v>
      </c>
      <c r="K60">
        <v>2</v>
      </c>
      <c r="L60">
        <v>2</v>
      </c>
      <c r="M60">
        <v>2</v>
      </c>
      <c r="N60">
        <v>2</v>
      </c>
      <c r="O60">
        <v>2</v>
      </c>
      <c r="P60">
        <v>1</v>
      </c>
      <c r="S60"/>
    </row>
    <row r="61" spans="1:19" x14ac:dyDescent="0.2">
      <c r="A61" t="s">
        <v>409</v>
      </c>
      <c r="B61" t="s">
        <v>408</v>
      </c>
      <c r="C61" t="s">
        <v>405</v>
      </c>
      <c r="D61" s="131" t="s">
        <v>454</v>
      </c>
      <c r="E61" s="237">
        <f t="shared" si="1"/>
        <v>14</v>
      </c>
      <c r="F61">
        <v>1</v>
      </c>
      <c r="H61">
        <v>1</v>
      </c>
      <c r="J61">
        <v>1</v>
      </c>
      <c r="K61">
        <v>2</v>
      </c>
      <c r="L61">
        <v>2</v>
      </c>
      <c r="M61">
        <v>2</v>
      </c>
      <c r="N61">
        <v>2</v>
      </c>
      <c r="O61">
        <v>2</v>
      </c>
      <c r="P61">
        <v>1</v>
      </c>
      <c r="S61"/>
    </row>
    <row r="62" spans="1:19" x14ac:dyDescent="0.2">
      <c r="A62" t="s">
        <v>50</v>
      </c>
      <c r="B62" t="s">
        <v>83</v>
      </c>
      <c r="C62" t="s">
        <v>370</v>
      </c>
      <c r="D62" s="131" t="s">
        <v>299</v>
      </c>
      <c r="E62" s="237">
        <f t="shared" si="1"/>
        <v>24</v>
      </c>
      <c r="F62">
        <v>2</v>
      </c>
      <c r="G62">
        <v>1</v>
      </c>
      <c r="H62">
        <v>1</v>
      </c>
      <c r="I62">
        <v>1</v>
      </c>
      <c r="J62">
        <v>1</v>
      </c>
      <c r="K62">
        <v>2</v>
      </c>
      <c r="L62">
        <v>2</v>
      </c>
      <c r="M62">
        <v>3</v>
      </c>
      <c r="N62">
        <v>3</v>
      </c>
      <c r="O62">
        <v>3</v>
      </c>
      <c r="P62">
        <v>3</v>
      </c>
      <c r="Q62">
        <v>2</v>
      </c>
      <c r="S62"/>
    </row>
    <row r="63" spans="1:19" x14ac:dyDescent="0.2">
      <c r="A63" t="s">
        <v>51</v>
      </c>
      <c r="B63" t="s">
        <v>447</v>
      </c>
      <c r="C63" t="s">
        <v>370</v>
      </c>
      <c r="D63" s="131" t="s">
        <v>299</v>
      </c>
      <c r="E63" s="237">
        <f t="shared" si="1"/>
        <v>18</v>
      </c>
      <c r="F63">
        <v>1</v>
      </c>
      <c r="G63">
        <v>1</v>
      </c>
      <c r="H63">
        <v>1</v>
      </c>
      <c r="I63">
        <v>2</v>
      </c>
      <c r="J63">
        <v>2</v>
      </c>
      <c r="K63">
        <v>2</v>
      </c>
      <c r="L63">
        <v>2</v>
      </c>
      <c r="M63">
        <v>2</v>
      </c>
      <c r="N63">
        <v>2</v>
      </c>
      <c r="O63">
        <v>1</v>
      </c>
      <c r="P63">
        <v>1</v>
      </c>
      <c r="Q63">
        <v>1</v>
      </c>
      <c r="S63"/>
    </row>
    <row r="64" spans="1:19" x14ac:dyDescent="0.2">
      <c r="A64" t="s">
        <v>413</v>
      </c>
      <c r="B64" t="s">
        <v>412</v>
      </c>
      <c r="C64" t="s">
        <v>370</v>
      </c>
      <c r="D64" s="131" t="s">
        <v>299</v>
      </c>
      <c r="E64" s="237">
        <f t="shared" si="1"/>
        <v>14</v>
      </c>
      <c r="F64">
        <v>1</v>
      </c>
      <c r="H64">
        <v>1</v>
      </c>
      <c r="I64">
        <v>1</v>
      </c>
      <c r="J64">
        <v>1</v>
      </c>
      <c r="K64">
        <v>2</v>
      </c>
      <c r="L64">
        <v>2</v>
      </c>
      <c r="M64">
        <v>2</v>
      </c>
      <c r="N64">
        <v>2</v>
      </c>
      <c r="O64">
        <v>1</v>
      </c>
      <c r="P64">
        <v>1</v>
      </c>
      <c r="S64"/>
    </row>
    <row r="65" spans="1:19" x14ac:dyDescent="0.2">
      <c r="A65" t="s">
        <v>193</v>
      </c>
      <c r="B65" t="s">
        <v>194</v>
      </c>
      <c r="C65" t="s">
        <v>337</v>
      </c>
      <c r="D65" s="131" t="s">
        <v>287</v>
      </c>
      <c r="E65" s="237">
        <f t="shared" si="1"/>
        <v>24</v>
      </c>
      <c r="F65">
        <v>2</v>
      </c>
      <c r="G65">
        <v>2</v>
      </c>
      <c r="H65">
        <v>2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  <c r="O65">
        <v>2</v>
      </c>
      <c r="P65">
        <v>2</v>
      </c>
      <c r="Q65">
        <v>2</v>
      </c>
      <c r="S65"/>
    </row>
    <row r="66" spans="1:19" x14ac:dyDescent="0.2">
      <c r="A66" t="s">
        <v>257</v>
      </c>
      <c r="B66" t="s">
        <v>258</v>
      </c>
      <c r="C66" t="s">
        <v>337</v>
      </c>
      <c r="D66" s="131" t="s">
        <v>287</v>
      </c>
      <c r="E66" s="237">
        <f t="shared" si="1"/>
        <v>18</v>
      </c>
      <c r="F66">
        <v>1</v>
      </c>
      <c r="G66">
        <v>2</v>
      </c>
      <c r="H66">
        <v>1</v>
      </c>
      <c r="I66">
        <v>2</v>
      </c>
      <c r="J66">
        <v>1</v>
      </c>
      <c r="K66">
        <v>2</v>
      </c>
      <c r="L66">
        <v>1</v>
      </c>
      <c r="M66">
        <v>2</v>
      </c>
      <c r="N66">
        <v>1</v>
      </c>
      <c r="O66">
        <v>2</v>
      </c>
      <c r="P66">
        <v>1</v>
      </c>
      <c r="Q66">
        <v>2</v>
      </c>
      <c r="S66"/>
    </row>
    <row r="67" spans="1:19" x14ac:dyDescent="0.2">
      <c r="A67" t="s">
        <v>259</v>
      </c>
      <c r="B67" t="s">
        <v>75</v>
      </c>
      <c r="C67" t="s">
        <v>337</v>
      </c>
      <c r="D67" s="131" t="s">
        <v>287</v>
      </c>
      <c r="E67" s="237">
        <f t="shared" ref="E67:E98" si="3">SUM(F67:Q67)</f>
        <v>24</v>
      </c>
      <c r="F67">
        <v>2</v>
      </c>
      <c r="G67">
        <v>2</v>
      </c>
      <c r="H67">
        <v>2</v>
      </c>
      <c r="I67">
        <v>2</v>
      </c>
      <c r="J67">
        <v>2</v>
      </c>
      <c r="K67">
        <v>2</v>
      </c>
      <c r="L67">
        <v>2</v>
      </c>
      <c r="M67">
        <v>2</v>
      </c>
      <c r="N67">
        <v>2</v>
      </c>
      <c r="O67">
        <v>2</v>
      </c>
      <c r="P67">
        <v>2</v>
      </c>
      <c r="Q67">
        <v>2</v>
      </c>
      <c r="S67"/>
    </row>
    <row r="68" spans="1:19" x14ac:dyDescent="0.2">
      <c r="A68" t="s">
        <v>322</v>
      </c>
      <c r="B68" t="s">
        <v>323</v>
      </c>
      <c r="C68" t="s">
        <v>363</v>
      </c>
      <c r="D68" s="131" t="s">
        <v>478</v>
      </c>
      <c r="E68" s="237">
        <f t="shared" si="3"/>
        <v>14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2</v>
      </c>
      <c r="M68">
        <v>2</v>
      </c>
      <c r="N68">
        <v>1</v>
      </c>
      <c r="O68">
        <v>1</v>
      </c>
      <c r="P68">
        <v>1</v>
      </c>
      <c r="Q68">
        <v>1</v>
      </c>
      <c r="S68"/>
    </row>
    <row r="69" spans="1:19" x14ac:dyDescent="0.2">
      <c r="A69" t="s">
        <v>181</v>
      </c>
      <c r="B69" t="s">
        <v>182</v>
      </c>
      <c r="C69" s="132" t="s">
        <v>347</v>
      </c>
      <c r="D69" s="131" t="s">
        <v>296</v>
      </c>
      <c r="E69" s="237">
        <f t="shared" si="3"/>
        <v>6</v>
      </c>
      <c r="F69">
        <v>1</v>
      </c>
      <c r="H69">
        <v>1</v>
      </c>
      <c r="J69">
        <v>1</v>
      </c>
      <c r="L69">
        <v>1</v>
      </c>
      <c r="N69">
        <v>1</v>
      </c>
      <c r="P69">
        <v>1</v>
      </c>
      <c r="R69" s="131" t="s">
        <v>476</v>
      </c>
      <c r="S69"/>
    </row>
    <row r="70" spans="1:19" x14ac:dyDescent="0.2">
      <c r="A70" t="s">
        <v>183</v>
      </c>
      <c r="B70" t="s">
        <v>184</v>
      </c>
      <c r="C70" s="132" t="s">
        <v>347</v>
      </c>
      <c r="D70" s="131" t="s">
        <v>296</v>
      </c>
      <c r="E70" s="237">
        <f t="shared" si="3"/>
        <v>24</v>
      </c>
      <c r="F70">
        <v>1</v>
      </c>
      <c r="G70">
        <v>1</v>
      </c>
      <c r="H70">
        <v>1</v>
      </c>
      <c r="I70">
        <v>1</v>
      </c>
      <c r="J70">
        <v>2</v>
      </c>
      <c r="K70">
        <v>2</v>
      </c>
      <c r="L70">
        <v>2</v>
      </c>
      <c r="M70">
        <v>3</v>
      </c>
      <c r="N70">
        <v>3</v>
      </c>
      <c r="O70">
        <v>3</v>
      </c>
      <c r="P70">
        <v>3</v>
      </c>
      <c r="Q70">
        <v>2</v>
      </c>
      <c r="S70"/>
    </row>
    <row r="71" spans="1:19" x14ac:dyDescent="0.2">
      <c r="A71" t="s">
        <v>187</v>
      </c>
      <c r="B71" t="s">
        <v>27</v>
      </c>
      <c r="C71" s="132" t="s">
        <v>347</v>
      </c>
      <c r="D71" s="131" t="s">
        <v>296</v>
      </c>
      <c r="E71" s="237">
        <f t="shared" si="3"/>
        <v>18</v>
      </c>
      <c r="F71">
        <v>1</v>
      </c>
      <c r="G71">
        <v>1</v>
      </c>
      <c r="H71">
        <v>1</v>
      </c>
      <c r="I71">
        <v>1</v>
      </c>
      <c r="J71">
        <v>1</v>
      </c>
      <c r="K71">
        <v>2</v>
      </c>
      <c r="L71">
        <v>2</v>
      </c>
      <c r="M71">
        <v>2</v>
      </c>
      <c r="N71">
        <v>2</v>
      </c>
      <c r="O71">
        <v>2</v>
      </c>
      <c r="P71">
        <v>2</v>
      </c>
      <c r="Q71">
        <v>1</v>
      </c>
      <c r="S71"/>
    </row>
    <row r="72" spans="1:19" x14ac:dyDescent="0.2">
      <c r="A72" t="s">
        <v>185</v>
      </c>
      <c r="B72" t="s">
        <v>186</v>
      </c>
      <c r="C72" s="132" t="s">
        <v>347</v>
      </c>
      <c r="D72" s="131" t="s">
        <v>296</v>
      </c>
      <c r="E72" s="237">
        <f t="shared" si="3"/>
        <v>14</v>
      </c>
      <c r="F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2</v>
      </c>
      <c r="N72">
        <v>2</v>
      </c>
      <c r="O72">
        <v>2</v>
      </c>
      <c r="P72">
        <v>2</v>
      </c>
      <c r="S72"/>
    </row>
    <row r="73" spans="1:19" x14ac:dyDescent="0.2">
      <c r="A73" t="s">
        <v>39</v>
      </c>
      <c r="B73" t="s">
        <v>40</v>
      </c>
      <c r="C73" t="s">
        <v>333</v>
      </c>
      <c r="D73" s="131" t="s">
        <v>477</v>
      </c>
      <c r="E73" s="237">
        <f t="shared" si="3"/>
        <v>14</v>
      </c>
      <c r="F73">
        <v>1</v>
      </c>
      <c r="H73">
        <v>1</v>
      </c>
      <c r="I73">
        <v>1</v>
      </c>
      <c r="J73">
        <v>2</v>
      </c>
      <c r="K73">
        <v>2</v>
      </c>
      <c r="L73">
        <v>2</v>
      </c>
      <c r="M73">
        <v>2</v>
      </c>
      <c r="N73">
        <v>1</v>
      </c>
      <c r="O73">
        <v>1</v>
      </c>
      <c r="P73">
        <v>1</v>
      </c>
      <c r="S73"/>
    </row>
    <row r="74" spans="1:19" x14ac:dyDescent="0.2">
      <c r="A74" t="s">
        <v>59</v>
      </c>
      <c r="B74" t="s">
        <v>89</v>
      </c>
      <c r="C74" t="s">
        <v>360</v>
      </c>
      <c r="D74" s="131" t="s">
        <v>305</v>
      </c>
      <c r="E74" s="237">
        <f t="shared" si="3"/>
        <v>6</v>
      </c>
      <c r="F74">
        <v>1</v>
      </c>
      <c r="H74">
        <v>1</v>
      </c>
      <c r="J74">
        <v>1</v>
      </c>
      <c r="L74">
        <v>1</v>
      </c>
      <c r="N74">
        <v>1</v>
      </c>
      <c r="P74">
        <v>1</v>
      </c>
      <c r="R74" s="131" t="s">
        <v>476</v>
      </c>
      <c r="S74"/>
    </row>
    <row r="75" spans="1:19" x14ac:dyDescent="0.2">
      <c r="A75" t="s">
        <v>60</v>
      </c>
      <c r="B75" t="s">
        <v>61</v>
      </c>
      <c r="C75" t="s">
        <v>360</v>
      </c>
      <c r="D75" s="131" t="s">
        <v>305</v>
      </c>
      <c r="E75" s="237">
        <f t="shared" si="3"/>
        <v>14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2</v>
      </c>
      <c r="P75">
        <v>2</v>
      </c>
      <c r="Q75">
        <v>1</v>
      </c>
      <c r="S75"/>
    </row>
    <row r="76" spans="1:19" x14ac:dyDescent="0.2">
      <c r="A76" s="238" t="s">
        <v>317</v>
      </c>
      <c r="B76" s="131" t="s">
        <v>318</v>
      </c>
      <c r="C76" t="s">
        <v>355</v>
      </c>
      <c r="D76" s="131" t="s">
        <v>304</v>
      </c>
      <c r="E76" s="237">
        <f t="shared" si="3"/>
        <v>18</v>
      </c>
      <c r="F76">
        <v>1</v>
      </c>
      <c r="G76">
        <v>2</v>
      </c>
      <c r="H76">
        <v>2</v>
      </c>
      <c r="I76">
        <v>2</v>
      </c>
      <c r="J76">
        <v>2</v>
      </c>
      <c r="K76">
        <v>2</v>
      </c>
      <c r="L76">
        <v>2</v>
      </c>
      <c r="M76">
        <v>1</v>
      </c>
      <c r="N76">
        <v>1</v>
      </c>
      <c r="O76">
        <v>1</v>
      </c>
      <c r="P76">
        <v>1</v>
      </c>
      <c r="Q76">
        <v>1</v>
      </c>
      <c r="S76"/>
    </row>
    <row r="77" spans="1:19" x14ac:dyDescent="0.2">
      <c r="A77" t="s">
        <v>43</v>
      </c>
      <c r="B77" t="s">
        <v>44</v>
      </c>
      <c r="C77" t="s">
        <v>334</v>
      </c>
      <c r="D77" s="131" t="s">
        <v>284</v>
      </c>
      <c r="E77" s="237">
        <f t="shared" si="3"/>
        <v>24</v>
      </c>
      <c r="F77">
        <v>1</v>
      </c>
      <c r="G77">
        <v>1</v>
      </c>
      <c r="H77">
        <v>1</v>
      </c>
      <c r="I77">
        <v>1</v>
      </c>
      <c r="J77">
        <v>2</v>
      </c>
      <c r="K77">
        <v>2</v>
      </c>
      <c r="L77">
        <v>2</v>
      </c>
      <c r="M77">
        <v>3</v>
      </c>
      <c r="N77">
        <v>3</v>
      </c>
      <c r="O77">
        <v>3</v>
      </c>
      <c r="P77">
        <v>3</v>
      </c>
      <c r="Q77">
        <v>2</v>
      </c>
      <c r="S77"/>
    </row>
    <row r="78" spans="1:19" x14ac:dyDescent="0.2">
      <c r="A78" t="s">
        <v>378</v>
      </c>
      <c r="B78" t="s">
        <v>377</v>
      </c>
      <c r="C78" t="s">
        <v>334</v>
      </c>
      <c r="D78" s="131" t="s">
        <v>284</v>
      </c>
      <c r="E78" s="237">
        <f t="shared" si="3"/>
        <v>14</v>
      </c>
      <c r="F78">
        <v>1</v>
      </c>
      <c r="H78">
        <v>1</v>
      </c>
      <c r="I78">
        <v>1</v>
      </c>
      <c r="J78">
        <v>2</v>
      </c>
      <c r="K78">
        <v>2</v>
      </c>
      <c r="L78">
        <v>2</v>
      </c>
      <c r="M78">
        <v>2</v>
      </c>
      <c r="N78">
        <v>1</v>
      </c>
      <c r="O78">
        <v>1</v>
      </c>
      <c r="P78">
        <v>1</v>
      </c>
      <c r="S78"/>
    </row>
    <row r="79" spans="1:19" x14ac:dyDescent="0.2">
      <c r="A79" t="s">
        <v>450</v>
      </c>
      <c r="B79" t="s">
        <v>444</v>
      </c>
      <c r="C79" t="s">
        <v>334</v>
      </c>
      <c r="D79" s="131" t="s">
        <v>284</v>
      </c>
      <c r="E79" s="237">
        <f t="shared" si="3"/>
        <v>14</v>
      </c>
      <c r="F79">
        <v>1</v>
      </c>
      <c r="H79">
        <v>1</v>
      </c>
      <c r="I79">
        <v>1</v>
      </c>
      <c r="J79">
        <v>2</v>
      </c>
      <c r="K79">
        <v>2</v>
      </c>
      <c r="L79">
        <v>2</v>
      </c>
      <c r="M79">
        <v>2</v>
      </c>
      <c r="N79">
        <v>1</v>
      </c>
      <c r="O79">
        <v>1</v>
      </c>
      <c r="P79">
        <v>1</v>
      </c>
      <c r="S79"/>
    </row>
    <row r="80" spans="1:19" x14ac:dyDescent="0.2">
      <c r="A80" t="s">
        <v>46</v>
      </c>
      <c r="B80" t="s">
        <v>82</v>
      </c>
      <c r="C80" t="s">
        <v>342</v>
      </c>
      <c r="D80" s="131" t="s">
        <v>292</v>
      </c>
      <c r="E80" s="237">
        <f t="shared" si="3"/>
        <v>18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3</v>
      </c>
      <c r="N80">
        <v>3</v>
      </c>
      <c r="O80">
        <v>2</v>
      </c>
      <c r="P80">
        <v>2</v>
      </c>
      <c r="Q80">
        <v>1</v>
      </c>
      <c r="S80"/>
    </row>
    <row r="81" spans="1:19" x14ac:dyDescent="0.2">
      <c r="A81" t="s">
        <v>328</v>
      </c>
      <c r="B81" t="s">
        <v>329</v>
      </c>
      <c r="C81" t="s">
        <v>362</v>
      </c>
      <c r="D81" s="131" t="s">
        <v>457</v>
      </c>
      <c r="E81" s="237">
        <f t="shared" si="3"/>
        <v>18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3</v>
      </c>
      <c r="N81">
        <v>3</v>
      </c>
      <c r="O81">
        <v>2</v>
      </c>
      <c r="P81">
        <v>2</v>
      </c>
      <c r="Q81">
        <v>1</v>
      </c>
      <c r="S81"/>
    </row>
    <row r="82" spans="1:19" x14ac:dyDescent="0.2">
      <c r="A82" t="s">
        <v>138</v>
      </c>
      <c r="B82" t="s">
        <v>77</v>
      </c>
      <c r="C82" t="s">
        <v>357</v>
      </c>
      <c r="D82" s="131" t="s">
        <v>308</v>
      </c>
      <c r="E82" s="237">
        <f t="shared" si="3"/>
        <v>24</v>
      </c>
      <c r="F82">
        <v>2</v>
      </c>
      <c r="G82">
        <v>2</v>
      </c>
      <c r="H82">
        <v>2</v>
      </c>
      <c r="I82">
        <v>2</v>
      </c>
      <c r="J82">
        <v>2</v>
      </c>
      <c r="K82">
        <v>2</v>
      </c>
      <c r="L82">
        <v>2</v>
      </c>
      <c r="M82">
        <v>2</v>
      </c>
      <c r="N82">
        <v>2</v>
      </c>
      <c r="O82">
        <v>2</v>
      </c>
      <c r="P82">
        <v>2</v>
      </c>
      <c r="Q82">
        <v>2</v>
      </c>
      <c r="S82"/>
    </row>
    <row r="83" spans="1:19" x14ac:dyDescent="0.2">
      <c r="A83" t="s">
        <v>196</v>
      </c>
      <c r="B83" t="s">
        <v>309</v>
      </c>
      <c r="C83" t="s">
        <v>357</v>
      </c>
      <c r="D83" s="131" t="s">
        <v>308</v>
      </c>
      <c r="E83" s="237">
        <f t="shared" si="3"/>
        <v>6</v>
      </c>
      <c r="G83">
        <v>1</v>
      </c>
      <c r="I83">
        <v>1</v>
      </c>
      <c r="K83">
        <v>1</v>
      </c>
      <c r="M83">
        <v>1</v>
      </c>
      <c r="O83">
        <v>1</v>
      </c>
      <c r="Q83">
        <v>1</v>
      </c>
      <c r="R83" s="131" t="s">
        <v>476</v>
      </c>
      <c r="S83"/>
    </row>
    <row r="84" spans="1:19" x14ac:dyDescent="0.2">
      <c r="A84" t="s">
        <v>139</v>
      </c>
      <c r="B84" t="s">
        <v>141</v>
      </c>
      <c r="C84" t="s">
        <v>357</v>
      </c>
      <c r="D84" s="131" t="s">
        <v>308</v>
      </c>
      <c r="E84" s="237">
        <f t="shared" si="3"/>
        <v>24</v>
      </c>
      <c r="F84">
        <v>2</v>
      </c>
      <c r="G84">
        <v>2</v>
      </c>
      <c r="H84">
        <v>2</v>
      </c>
      <c r="I84">
        <v>2</v>
      </c>
      <c r="J84">
        <v>2</v>
      </c>
      <c r="K84">
        <v>2</v>
      </c>
      <c r="L84">
        <v>2</v>
      </c>
      <c r="M84">
        <v>2</v>
      </c>
      <c r="N84">
        <v>2</v>
      </c>
      <c r="O84">
        <v>2</v>
      </c>
      <c r="P84">
        <v>2</v>
      </c>
      <c r="Q84">
        <v>2</v>
      </c>
      <c r="S84"/>
    </row>
    <row r="85" spans="1:19" x14ac:dyDescent="0.2">
      <c r="A85" t="s">
        <v>142</v>
      </c>
      <c r="B85" t="s">
        <v>143</v>
      </c>
      <c r="C85" t="s">
        <v>357</v>
      </c>
      <c r="D85" s="131" t="s">
        <v>308</v>
      </c>
      <c r="E85" s="237">
        <f t="shared" si="3"/>
        <v>18</v>
      </c>
      <c r="F85">
        <v>1</v>
      </c>
      <c r="G85">
        <v>2</v>
      </c>
      <c r="H85">
        <v>2</v>
      </c>
      <c r="I85">
        <v>2</v>
      </c>
      <c r="J85">
        <v>1</v>
      </c>
      <c r="K85">
        <v>2</v>
      </c>
      <c r="L85">
        <v>1</v>
      </c>
      <c r="M85">
        <v>2</v>
      </c>
      <c r="N85">
        <v>1</v>
      </c>
      <c r="O85">
        <v>2</v>
      </c>
      <c r="P85">
        <v>1</v>
      </c>
      <c r="Q85">
        <v>1</v>
      </c>
      <c r="S85"/>
    </row>
    <row r="86" spans="1:19" x14ac:dyDescent="0.2">
      <c r="A86" t="s">
        <v>433</v>
      </c>
      <c r="B86" t="s">
        <v>432</v>
      </c>
      <c r="C86" t="s">
        <v>357</v>
      </c>
      <c r="D86" s="131" t="s">
        <v>308</v>
      </c>
      <c r="E86" s="237">
        <f t="shared" si="3"/>
        <v>12</v>
      </c>
      <c r="F86">
        <v>1</v>
      </c>
      <c r="H86">
        <v>2</v>
      </c>
      <c r="I86">
        <v>2</v>
      </c>
      <c r="J86">
        <v>2</v>
      </c>
      <c r="K86">
        <v>1</v>
      </c>
      <c r="L86">
        <v>1</v>
      </c>
      <c r="M86">
        <v>1</v>
      </c>
      <c r="N86">
        <v>1</v>
      </c>
      <c r="P86">
        <v>1</v>
      </c>
      <c r="S86"/>
    </row>
    <row r="87" spans="1:19" x14ac:dyDescent="0.2">
      <c r="A87" t="s">
        <v>69</v>
      </c>
      <c r="B87" t="s">
        <v>70</v>
      </c>
      <c r="C87" t="s">
        <v>339</v>
      </c>
      <c r="D87" s="131" t="s">
        <v>290</v>
      </c>
      <c r="E87" s="237">
        <f t="shared" si="3"/>
        <v>6</v>
      </c>
      <c r="F87">
        <v>1</v>
      </c>
      <c r="H87">
        <v>1</v>
      </c>
      <c r="J87">
        <v>1</v>
      </c>
      <c r="L87">
        <v>1</v>
      </c>
      <c r="N87">
        <v>1</v>
      </c>
      <c r="P87">
        <v>1</v>
      </c>
      <c r="R87" s="131" t="s">
        <v>476</v>
      </c>
      <c r="S87"/>
    </row>
    <row r="88" spans="1:19" x14ac:dyDescent="0.2">
      <c r="A88" t="s">
        <v>71</v>
      </c>
      <c r="B88" t="s">
        <v>72</v>
      </c>
      <c r="C88" t="s">
        <v>339</v>
      </c>
      <c r="D88" s="131" t="s">
        <v>290</v>
      </c>
      <c r="E88" s="237">
        <f t="shared" si="3"/>
        <v>18</v>
      </c>
      <c r="F88">
        <v>1</v>
      </c>
      <c r="G88">
        <v>2</v>
      </c>
      <c r="H88">
        <v>1</v>
      </c>
      <c r="I88">
        <v>2</v>
      </c>
      <c r="J88">
        <v>1</v>
      </c>
      <c r="K88">
        <v>2</v>
      </c>
      <c r="L88">
        <v>1</v>
      </c>
      <c r="M88">
        <v>2</v>
      </c>
      <c r="N88">
        <v>1</v>
      </c>
      <c r="O88">
        <v>2</v>
      </c>
      <c r="P88">
        <v>1</v>
      </c>
      <c r="Q88">
        <v>2</v>
      </c>
      <c r="S88"/>
    </row>
    <row r="89" spans="1:19" x14ac:dyDescent="0.2">
      <c r="A89" t="s">
        <v>205</v>
      </c>
      <c r="B89" t="s">
        <v>207</v>
      </c>
      <c r="C89" t="s">
        <v>352</v>
      </c>
      <c r="D89" s="131" t="s">
        <v>301</v>
      </c>
      <c r="E89" s="237">
        <f t="shared" si="3"/>
        <v>24</v>
      </c>
      <c r="F89">
        <v>2</v>
      </c>
      <c r="G89">
        <v>2</v>
      </c>
      <c r="H89">
        <v>2</v>
      </c>
      <c r="I89">
        <v>2</v>
      </c>
      <c r="J89">
        <v>2</v>
      </c>
      <c r="K89">
        <v>2</v>
      </c>
      <c r="L89">
        <v>2</v>
      </c>
      <c r="M89">
        <v>2</v>
      </c>
      <c r="N89">
        <v>2</v>
      </c>
      <c r="O89">
        <v>2</v>
      </c>
      <c r="P89">
        <v>2</v>
      </c>
      <c r="Q89">
        <v>2</v>
      </c>
      <c r="S89"/>
    </row>
    <row r="90" spans="1:19" x14ac:dyDescent="0.2">
      <c r="A90" t="s">
        <v>206</v>
      </c>
      <c r="B90" t="s">
        <v>208</v>
      </c>
      <c r="C90" t="s">
        <v>352</v>
      </c>
      <c r="D90" s="131" t="s">
        <v>301</v>
      </c>
      <c r="E90" s="237">
        <f t="shared" si="3"/>
        <v>18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2</v>
      </c>
      <c r="M90">
        <v>2</v>
      </c>
      <c r="N90">
        <v>2</v>
      </c>
      <c r="O90">
        <v>2</v>
      </c>
      <c r="P90">
        <v>2</v>
      </c>
      <c r="Q90">
        <v>2</v>
      </c>
      <c r="S90"/>
    </row>
    <row r="91" spans="1:19" x14ac:dyDescent="0.2">
      <c r="A91" t="s">
        <v>424</v>
      </c>
      <c r="B91" t="s">
        <v>425</v>
      </c>
      <c r="C91" t="s">
        <v>352</v>
      </c>
      <c r="D91" s="131" t="s">
        <v>482</v>
      </c>
      <c r="E91" s="237">
        <f t="shared" si="3"/>
        <v>14</v>
      </c>
      <c r="F91">
        <v>1</v>
      </c>
      <c r="H91">
        <v>1</v>
      </c>
      <c r="I91">
        <v>1</v>
      </c>
      <c r="J91">
        <v>1</v>
      </c>
      <c r="K91">
        <v>1</v>
      </c>
      <c r="L91">
        <v>2</v>
      </c>
      <c r="M91">
        <v>2</v>
      </c>
      <c r="N91">
        <v>2</v>
      </c>
      <c r="O91">
        <v>2</v>
      </c>
      <c r="P91">
        <v>1</v>
      </c>
      <c r="S91"/>
    </row>
    <row r="92" spans="1:19" x14ac:dyDescent="0.2">
      <c r="A92" t="s">
        <v>213</v>
      </c>
      <c r="B92" t="s">
        <v>218</v>
      </c>
      <c r="C92" t="s">
        <v>352</v>
      </c>
      <c r="D92" s="131" t="s">
        <v>301</v>
      </c>
      <c r="E92" s="237">
        <f t="shared" si="3"/>
        <v>6</v>
      </c>
      <c r="F92">
        <v>1</v>
      </c>
      <c r="H92">
        <v>1</v>
      </c>
      <c r="J92">
        <v>1</v>
      </c>
      <c r="L92">
        <v>1</v>
      </c>
      <c r="N92">
        <v>1</v>
      </c>
      <c r="P92">
        <v>1</v>
      </c>
      <c r="R92" s="131" t="s">
        <v>476</v>
      </c>
      <c r="S92"/>
    </row>
    <row r="93" spans="1:19" x14ac:dyDescent="0.2">
      <c r="A93" t="s">
        <v>428</v>
      </c>
      <c r="B93" t="s">
        <v>427</v>
      </c>
      <c r="C93" t="s">
        <v>352</v>
      </c>
      <c r="D93" s="131" t="s">
        <v>483</v>
      </c>
      <c r="E93" s="237">
        <f t="shared" si="3"/>
        <v>12</v>
      </c>
      <c r="F93">
        <v>1</v>
      </c>
      <c r="G93">
        <v>1</v>
      </c>
      <c r="H93">
        <v>1</v>
      </c>
      <c r="J93">
        <v>1</v>
      </c>
      <c r="L93">
        <v>1</v>
      </c>
      <c r="N93">
        <v>1</v>
      </c>
      <c r="O93">
        <v>2</v>
      </c>
      <c r="P93">
        <v>2</v>
      </c>
      <c r="Q93">
        <v>2</v>
      </c>
      <c r="S93"/>
    </row>
    <row r="94" spans="1:19" x14ac:dyDescent="0.2">
      <c r="A94" t="s">
        <v>222</v>
      </c>
      <c r="B94" t="s">
        <v>223</v>
      </c>
      <c r="C94" t="s">
        <v>354</v>
      </c>
      <c r="D94" s="131" t="s">
        <v>303</v>
      </c>
      <c r="E94" s="237">
        <f t="shared" si="3"/>
        <v>24</v>
      </c>
      <c r="F94">
        <v>2</v>
      </c>
      <c r="G94">
        <v>2</v>
      </c>
      <c r="H94">
        <v>2</v>
      </c>
      <c r="I94">
        <v>2</v>
      </c>
      <c r="J94">
        <v>2</v>
      </c>
      <c r="K94">
        <v>2</v>
      </c>
      <c r="L94">
        <v>2</v>
      </c>
      <c r="M94">
        <v>2</v>
      </c>
      <c r="N94">
        <v>2</v>
      </c>
      <c r="O94">
        <v>2</v>
      </c>
      <c r="P94">
        <v>2</v>
      </c>
      <c r="Q94">
        <v>2</v>
      </c>
      <c r="S94"/>
    </row>
    <row r="95" spans="1:19" x14ac:dyDescent="0.2">
      <c r="A95" t="s">
        <v>224</v>
      </c>
      <c r="B95" t="s">
        <v>225</v>
      </c>
      <c r="C95" t="s">
        <v>354</v>
      </c>
      <c r="D95" s="131" t="s">
        <v>303</v>
      </c>
      <c r="E95" s="237">
        <f t="shared" si="3"/>
        <v>18</v>
      </c>
      <c r="F95">
        <v>1</v>
      </c>
      <c r="G95">
        <v>1</v>
      </c>
      <c r="H95">
        <v>1</v>
      </c>
      <c r="I95">
        <v>1</v>
      </c>
      <c r="J95">
        <v>1</v>
      </c>
      <c r="K95">
        <v>2</v>
      </c>
      <c r="L95">
        <v>2</v>
      </c>
      <c r="M95">
        <v>2</v>
      </c>
      <c r="N95">
        <v>2</v>
      </c>
      <c r="O95">
        <v>2</v>
      </c>
      <c r="P95">
        <v>2</v>
      </c>
      <c r="Q95">
        <v>1</v>
      </c>
      <c r="S95"/>
    </row>
    <row r="96" spans="1:19" x14ac:dyDescent="0.2">
      <c r="A96" t="s">
        <v>226</v>
      </c>
      <c r="B96" t="s">
        <v>485</v>
      </c>
      <c r="C96" t="s">
        <v>354</v>
      </c>
      <c r="D96" s="131" t="s">
        <v>303</v>
      </c>
      <c r="E96" s="237">
        <f t="shared" si="3"/>
        <v>6</v>
      </c>
      <c r="G96">
        <v>1</v>
      </c>
      <c r="I96">
        <v>1</v>
      </c>
      <c r="K96">
        <v>1</v>
      </c>
      <c r="M96">
        <v>1</v>
      </c>
      <c r="O96">
        <v>1</v>
      </c>
      <c r="Q96">
        <v>1</v>
      </c>
      <c r="R96" s="131" t="s">
        <v>476</v>
      </c>
      <c r="S96"/>
    </row>
    <row r="97" spans="1:19" x14ac:dyDescent="0.2">
      <c r="A97" t="s">
        <v>87</v>
      </c>
      <c r="B97" t="s">
        <v>88</v>
      </c>
      <c r="C97" t="s">
        <v>359</v>
      </c>
      <c r="D97" s="131" t="s">
        <v>306</v>
      </c>
      <c r="E97" s="237">
        <f t="shared" si="3"/>
        <v>6</v>
      </c>
      <c r="F97">
        <v>1</v>
      </c>
      <c r="H97">
        <v>1</v>
      </c>
      <c r="J97">
        <v>1</v>
      </c>
      <c r="L97">
        <v>1</v>
      </c>
      <c r="N97">
        <v>1</v>
      </c>
      <c r="P97">
        <v>1</v>
      </c>
      <c r="R97" s="131" t="s">
        <v>476</v>
      </c>
      <c r="S97"/>
    </row>
    <row r="98" spans="1:19" x14ac:dyDescent="0.2">
      <c r="A98" t="s">
        <v>180</v>
      </c>
      <c r="B98" t="s">
        <v>76</v>
      </c>
      <c r="C98" t="s">
        <v>359</v>
      </c>
      <c r="D98" s="131" t="s">
        <v>494</v>
      </c>
      <c r="E98" s="237">
        <f t="shared" si="3"/>
        <v>24</v>
      </c>
      <c r="F98">
        <v>1</v>
      </c>
      <c r="G98">
        <v>1</v>
      </c>
      <c r="H98">
        <v>1</v>
      </c>
      <c r="I98">
        <v>1</v>
      </c>
      <c r="J98">
        <v>2</v>
      </c>
      <c r="K98">
        <v>2</v>
      </c>
      <c r="L98">
        <v>2</v>
      </c>
      <c r="M98">
        <v>3</v>
      </c>
      <c r="N98">
        <v>3</v>
      </c>
      <c r="O98">
        <v>3</v>
      </c>
      <c r="P98">
        <v>3</v>
      </c>
      <c r="Q98">
        <v>2</v>
      </c>
      <c r="S98"/>
    </row>
    <row r="99" spans="1:19" x14ac:dyDescent="0.2">
      <c r="A99" t="s">
        <v>31</v>
      </c>
      <c r="B99" t="s">
        <v>32</v>
      </c>
      <c r="C99" t="s">
        <v>359</v>
      </c>
      <c r="D99" s="131" t="s">
        <v>494</v>
      </c>
      <c r="E99" s="237">
        <f t="shared" ref="E99:E102" si="4">SUM(F99:Q99)</f>
        <v>18</v>
      </c>
      <c r="F99">
        <v>1</v>
      </c>
      <c r="G99">
        <v>1</v>
      </c>
      <c r="H99">
        <v>1</v>
      </c>
      <c r="I99">
        <v>1</v>
      </c>
      <c r="J99">
        <v>1</v>
      </c>
      <c r="K99">
        <v>2</v>
      </c>
      <c r="L99">
        <v>2</v>
      </c>
      <c r="M99">
        <v>2</v>
      </c>
      <c r="N99">
        <v>2</v>
      </c>
      <c r="O99">
        <v>2</v>
      </c>
      <c r="P99">
        <v>2</v>
      </c>
      <c r="Q99">
        <v>1</v>
      </c>
      <c r="S99"/>
    </row>
    <row r="100" spans="1:19" x14ac:dyDescent="0.2">
      <c r="A100" t="s">
        <v>144</v>
      </c>
      <c r="B100" t="s">
        <v>145</v>
      </c>
      <c r="C100" t="s">
        <v>346</v>
      </c>
      <c r="D100" s="131" t="s">
        <v>489</v>
      </c>
      <c r="E100" s="237">
        <f t="shared" si="4"/>
        <v>6</v>
      </c>
      <c r="F100">
        <v>1</v>
      </c>
      <c r="H100">
        <v>1</v>
      </c>
      <c r="J100">
        <v>1</v>
      </c>
      <c r="L100">
        <v>1</v>
      </c>
      <c r="N100">
        <v>1</v>
      </c>
      <c r="P100">
        <v>1</v>
      </c>
      <c r="R100" s="131" t="s">
        <v>476</v>
      </c>
      <c r="S100"/>
    </row>
    <row r="101" spans="1:19" x14ac:dyDescent="0.2">
      <c r="A101" t="s">
        <v>146</v>
      </c>
      <c r="B101" t="s">
        <v>191</v>
      </c>
      <c r="C101" t="s">
        <v>349</v>
      </c>
      <c r="D101" s="131" t="s">
        <v>297</v>
      </c>
      <c r="E101" s="237">
        <f t="shared" si="4"/>
        <v>6</v>
      </c>
      <c r="G101">
        <v>1</v>
      </c>
      <c r="I101">
        <v>1</v>
      </c>
      <c r="K101">
        <v>1</v>
      </c>
      <c r="M101">
        <v>1</v>
      </c>
      <c r="O101">
        <v>1</v>
      </c>
      <c r="Q101">
        <v>1</v>
      </c>
      <c r="R101" s="131" t="s">
        <v>476</v>
      </c>
      <c r="S101"/>
    </row>
    <row r="102" spans="1:19" x14ac:dyDescent="0.2">
      <c r="A102" t="s">
        <v>147</v>
      </c>
      <c r="B102" t="s">
        <v>148</v>
      </c>
      <c r="C102" t="s">
        <v>349</v>
      </c>
      <c r="D102" s="131" t="s">
        <v>297</v>
      </c>
      <c r="E102" s="237">
        <f t="shared" si="4"/>
        <v>14</v>
      </c>
      <c r="F102">
        <v>1</v>
      </c>
      <c r="H102">
        <v>1</v>
      </c>
      <c r="I102">
        <v>1</v>
      </c>
      <c r="J102">
        <v>1</v>
      </c>
      <c r="K102">
        <v>1</v>
      </c>
      <c r="L102">
        <v>2</v>
      </c>
      <c r="M102">
        <v>2</v>
      </c>
      <c r="N102">
        <v>2</v>
      </c>
      <c r="O102">
        <v>2</v>
      </c>
      <c r="P102">
        <v>1</v>
      </c>
      <c r="S102"/>
    </row>
    <row r="103" spans="1:19" x14ac:dyDescent="0.2">
      <c r="F103">
        <f>SUM(F3:F102)</f>
        <v>103</v>
      </c>
    </row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</sheetData>
  <sortState ref="A3:XFD102">
    <sortCondition ref="C3:C102"/>
  </sortState>
  <mergeCells count="4">
    <mergeCell ref="F1:Q1"/>
    <mergeCell ref="T1:AE1"/>
    <mergeCell ref="B1:B2"/>
    <mergeCell ref="A1:A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D46"/>
  <sheetViews>
    <sheetView topLeftCell="A22" zoomScale="75" workbookViewId="0">
      <selection activeCell="C44" sqref="C44"/>
    </sheetView>
  </sheetViews>
  <sheetFormatPr defaultRowHeight="14.25" x14ac:dyDescent="0.2"/>
  <cols>
    <col min="1" max="1" width="37.28515625" style="5" customWidth="1"/>
    <col min="2" max="2" width="10" style="24" bestFit="1" customWidth="1"/>
    <col min="3" max="3" width="30.42578125" style="5" customWidth="1"/>
    <col min="4" max="4" width="130.5703125" style="5" customWidth="1"/>
    <col min="5" max="6" width="9.140625" style="5"/>
    <col min="7" max="7" width="35.85546875" style="5" customWidth="1"/>
    <col min="8" max="16384" width="9.140625" style="5"/>
  </cols>
  <sheetData>
    <row r="1" spans="1:4" ht="30.75" thickBot="1" x14ac:dyDescent="0.25">
      <c r="A1" s="8" t="s">
        <v>15</v>
      </c>
      <c r="B1" s="8" t="s">
        <v>16</v>
      </c>
      <c r="C1" s="8" t="s">
        <v>17</v>
      </c>
      <c r="D1" s="8" t="s">
        <v>18</v>
      </c>
    </row>
    <row r="2" spans="1:4" s="9" customFormat="1" ht="24.75" customHeight="1" thickTop="1" x14ac:dyDescent="0.25">
      <c r="A2" s="340" t="s">
        <v>520</v>
      </c>
      <c r="B2" s="340"/>
      <c r="C2" s="340"/>
      <c r="D2" s="340"/>
    </row>
    <row r="3" spans="1:4" ht="15" customHeight="1" x14ac:dyDescent="0.2">
      <c r="A3" s="5" t="s">
        <v>149</v>
      </c>
      <c r="B3" s="24" t="s">
        <v>19</v>
      </c>
      <c r="C3" s="5" t="s">
        <v>20</v>
      </c>
    </row>
    <row r="4" spans="1:4" ht="15" customHeight="1" x14ac:dyDescent="0.2">
      <c r="A4" s="5" t="s">
        <v>14</v>
      </c>
      <c r="B4" s="24" t="s">
        <v>21</v>
      </c>
      <c r="C4" s="5" t="s">
        <v>160</v>
      </c>
      <c r="D4" s="5" t="s">
        <v>178</v>
      </c>
    </row>
    <row r="5" spans="1:4" ht="15" customHeight="1" x14ac:dyDescent="0.2">
      <c r="A5" s="5" t="s">
        <v>74</v>
      </c>
      <c r="B5" s="24" t="s">
        <v>21</v>
      </c>
      <c r="D5" s="5" t="s">
        <v>234</v>
      </c>
    </row>
    <row r="6" spans="1:4" ht="15" customHeight="1" x14ac:dyDescent="0.2">
      <c r="A6" s="5" t="s">
        <v>265</v>
      </c>
      <c r="B6" s="24" t="s">
        <v>21</v>
      </c>
      <c r="D6" s="5" t="s">
        <v>266</v>
      </c>
    </row>
    <row r="7" spans="1:4" ht="33" customHeight="1" x14ac:dyDescent="0.2">
      <c r="A7" s="5" t="s">
        <v>151</v>
      </c>
      <c r="B7" s="24" t="s">
        <v>21</v>
      </c>
      <c r="C7" s="5" t="s">
        <v>233</v>
      </c>
    </row>
    <row r="8" spans="1:4" s="7" customFormat="1" ht="15" customHeight="1" x14ac:dyDescent="0.2">
      <c r="A8" s="6" t="s">
        <v>0</v>
      </c>
      <c r="B8" s="25" t="s">
        <v>24</v>
      </c>
      <c r="C8" s="6"/>
      <c r="D8" s="7" t="s">
        <v>164</v>
      </c>
    </row>
    <row r="9" spans="1:4" s="151" customFormat="1" ht="15" customHeight="1" x14ac:dyDescent="0.2">
      <c r="A9" s="151" t="s">
        <v>198</v>
      </c>
      <c r="B9" s="150" t="s">
        <v>21</v>
      </c>
      <c r="C9" s="151" t="s">
        <v>22</v>
      </c>
      <c r="D9" s="151" t="s">
        <v>23</v>
      </c>
    </row>
    <row r="10" spans="1:4" s="151" customFormat="1" ht="15" customHeight="1" x14ac:dyDescent="0.2">
      <c r="A10" s="151" t="s">
        <v>199</v>
      </c>
      <c r="B10" s="150" t="s">
        <v>166</v>
      </c>
      <c r="D10" s="151" t="s">
        <v>165</v>
      </c>
    </row>
    <row r="11" spans="1:4" s="151" customFormat="1" ht="15" customHeight="1" x14ac:dyDescent="0.2">
      <c r="A11" s="151" t="s">
        <v>200</v>
      </c>
      <c r="B11" s="150" t="s">
        <v>167</v>
      </c>
      <c r="C11" s="151" t="s">
        <v>168</v>
      </c>
      <c r="D11" s="151" t="s">
        <v>169</v>
      </c>
    </row>
    <row r="12" spans="1:4" s="151" customFormat="1" ht="15" customHeight="1" x14ac:dyDescent="0.2">
      <c r="A12" s="151" t="s">
        <v>201</v>
      </c>
      <c r="B12" s="150" t="s">
        <v>21</v>
      </c>
      <c r="C12" s="151" t="s">
        <v>171</v>
      </c>
      <c r="D12" s="151" t="s">
        <v>172</v>
      </c>
    </row>
    <row r="13" spans="1:4" s="151" customFormat="1" ht="15" customHeight="1" x14ac:dyDescent="0.2">
      <c r="A13" s="151" t="s">
        <v>202</v>
      </c>
      <c r="B13" s="150" t="s">
        <v>21</v>
      </c>
      <c r="D13" s="151" t="s">
        <v>173</v>
      </c>
    </row>
    <row r="14" spans="1:4" s="151" customFormat="1" ht="15" customHeight="1" x14ac:dyDescent="0.2">
      <c r="A14" s="152" t="s">
        <v>203</v>
      </c>
      <c r="B14" s="153" t="s">
        <v>166</v>
      </c>
      <c r="C14" s="152"/>
      <c r="D14" s="152" t="s">
        <v>204</v>
      </c>
    </row>
    <row r="15" spans="1:4" s="7" customFormat="1" ht="198.75" customHeight="1" x14ac:dyDescent="0.2">
      <c r="A15" s="18" t="s">
        <v>521</v>
      </c>
      <c r="B15" s="344" t="s">
        <v>527</v>
      </c>
      <c r="C15" s="344"/>
      <c r="D15" s="344"/>
    </row>
    <row r="16" spans="1:4" s="7" customFormat="1" ht="15" customHeight="1" x14ac:dyDescent="0.2">
      <c r="A16" s="19" t="s">
        <v>238</v>
      </c>
      <c r="B16" s="24" t="s">
        <v>24</v>
      </c>
      <c r="C16" s="7" t="s">
        <v>25</v>
      </c>
      <c r="D16" s="7" t="s">
        <v>1</v>
      </c>
    </row>
    <row r="17" spans="1:4" s="7" customFormat="1" ht="15" customHeight="1" x14ac:dyDescent="0.2">
      <c r="A17" s="19" t="s">
        <v>239</v>
      </c>
      <c r="B17" s="24" t="s">
        <v>24</v>
      </c>
      <c r="C17" s="7" t="s">
        <v>25</v>
      </c>
      <c r="D17" s="7" t="s">
        <v>2</v>
      </c>
    </row>
    <row r="18" spans="1:4" s="7" customFormat="1" ht="15" customHeight="1" x14ac:dyDescent="0.2">
      <c r="A18" s="19" t="s">
        <v>240</v>
      </c>
      <c r="B18" s="24" t="s">
        <v>24</v>
      </c>
      <c r="C18" s="7" t="s">
        <v>25</v>
      </c>
      <c r="D18" s="7" t="s">
        <v>312</v>
      </c>
    </row>
    <row r="19" spans="1:4" s="7" customFormat="1" ht="15" customHeight="1" x14ac:dyDescent="0.2">
      <c r="A19" s="19" t="s">
        <v>241</v>
      </c>
      <c r="B19" s="24" t="s">
        <v>24</v>
      </c>
      <c r="C19" s="7" t="s">
        <v>25</v>
      </c>
      <c r="D19" s="7" t="s">
        <v>3</v>
      </c>
    </row>
    <row r="20" spans="1:4" s="7" customFormat="1" ht="15" customHeight="1" x14ac:dyDescent="0.2">
      <c r="A20" s="19"/>
      <c r="B20" s="24"/>
    </row>
    <row r="21" spans="1:4" s="7" customFormat="1" ht="15" customHeight="1" x14ac:dyDescent="0.2">
      <c r="A21" s="19" t="s">
        <v>242</v>
      </c>
      <c r="B21" s="24" t="s">
        <v>24</v>
      </c>
      <c r="C21" s="7" t="s">
        <v>25</v>
      </c>
      <c r="D21" s="7" t="s">
        <v>4</v>
      </c>
    </row>
    <row r="22" spans="1:4" s="7" customFormat="1" ht="15" customHeight="1" x14ac:dyDescent="0.2">
      <c r="A22" s="19" t="s">
        <v>245</v>
      </c>
      <c r="B22" s="24" t="s">
        <v>24</v>
      </c>
      <c r="C22" s="7" t="s">
        <v>25</v>
      </c>
      <c r="D22" s="7" t="s">
        <v>5</v>
      </c>
    </row>
    <row r="23" spans="1:4" s="7" customFormat="1" ht="15" customHeight="1" x14ac:dyDescent="0.2">
      <c r="A23" s="19" t="s">
        <v>248</v>
      </c>
      <c r="B23" s="24" t="s">
        <v>24</v>
      </c>
      <c r="C23" s="7" t="s">
        <v>25</v>
      </c>
      <c r="D23" s="7" t="s">
        <v>94</v>
      </c>
    </row>
    <row r="24" spans="1:4" s="7" customFormat="1" ht="15" customHeight="1" x14ac:dyDescent="0.2">
      <c r="A24" s="28" t="s">
        <v>249</v>
      </c>
      <c r="B24" s="25" t="s">
        <v>24</v>
      </c>
      <c r="C24" s="6" t="s">
        <v>25</v>
      </c>
      <c r="D24" s="6" t="s">
        <v>95</v>
      </c>
    </row>
    <row r="25" spans="1:4" s="7" customFormat="1" ht="15" customHeight="1" x14ac:dyDescent="0.2">
      <c r="A25" s="28"/>
      <c r="B25" s="25"/>
      <c r="C25" s="6"/>
      <c r="D25" s="6"/>
    </row>
    <row r="26" spans="1:4" s="27" customFormat="1" ht="28.5" customHeight="1" thickBot="1" x14ac:dyDescent="0.25">
      <c r="A26" s="29" t="s">
        <v>92</v>
      </c>
      <c r="B26" s="30" t="s">
        <v>21</v>
      </c>
      <c r="C26" s="29"/>
      <c r="D26" s="31" t="s">
        <v>93</v>
      </c>
    </row>
    <row r="27" spans="1:4" s="9" customFormat="1" ht="24.75" customHeight="1" x14ac:dyDescent="0.25">
      <c r="A27" s="341" t="s">
        <v>515</v>
      </c>
      <c r="B27" s="341"/>
      <c r="C27" s="341"/>
      <c r="D27" s="341"/>
    </row>
    <row r="28" spans="1:4" ht="13.5" customHeight="1" x14ac:dyDescent="0.2">
      <c r="A28" s="5" t="s">
        <v>149</v>
      </c>
      <c r="B28" s="24" t="s">
        <v>19</v>
      </c>
      <c r="C28" s="5" t="s">
        <v>20</v>
      </c>
    </row>
    <row r="29" spans="1:4" ht="13.5" customHeight="1" x14ac:dyDescent="0.2">
      <c r="A29" s="5" t="s">
        <v>339</v>
      </c>
      <c r="B29" s="24" t="s">
        <v>21</v>
      </c>
      <c r="C29" s="5" t="s">
        <v>498</v>
      </c>
    </row>
    <row r="30" spans="1:4" ht="13.5" customHeight="1" x14ac:dyDescent="0.2">
      <c r="A30" s="5" t="s">
        <v>14</v>
      </c>
      <c r="B30" s="24" t="s">
        <v>21</v>
      </c>
      <c r="C30" s="5" t="s">
        <v>179</v>
      </c>
      <c r="D30" s="5" t="s">
        <v>178</v>
      </c>
    </row>
    <row r="31" spans="1:4" ht="13.5" customHeight="1" x14ac:dyDescent="0.2">
      <c r="A31" s="5" t="s">
        <v>74</v>
      </c>
      <c r="B31" s="24" t="s">
        <v>21</v>
      </c>
      <c r="D31" s="5" t="s">
        <v>234</v>
      </c>
    </row>
    <row r="32" spans="1:4" ht="13.5" customHeight="1" x14ac:dyDescent="0.2">
      <c r="A32" s="5" t="s">
        <v>133</v>
      </c>
      <c r="B32" s="24" t="s">
        <v>21</v>
      </c>
      <c r="C32" s="5" t="s">
        <v>179</v>
      </c>
      <c r="D32" s="5" t="s">
        <v>499</v>
      </c>
    </row>
    <row r="33" spans="1:4" ht="13.5" customHeight="1" x14ac:dyDescent="0.2">
      <c r="A33" s="5" t="s">
        <v>74</v>
      </c>
      <c r="B33" s="24" t="s">
        <v>21</v>
      </c>
      <c r="D33" s="5" t="s">
        <v>500</v>
      </c>
    </row>
    <row r="34" spans="1:4" x14ac:dyDescent="0.2">
      <c r="A34" s="5" t="s">
        <v>501</v>
      </c>
      <c r="B34" s="24" t="s">
        <v>21</v>
      </c>
      <c r="C34" s="5" t="s">
        <v>503</v>
      </c>
    </row>
    <row r="35" spans="1:4" ht="31.5" customHeight="1" x14ac:dyDescent="0.2">
      <c r="A35" s="5" t="s">
        <v>502</v>
      </c>
      <c r="B35" s="24" t="s">
        <v>21</v>
      </c>
      <c r="C35" s="5" t="s">
        <v>267</v>
      </c>
    </row>
    <row r="36" spans="1:4" ht="14.25" customHeight="1" x14ac:dyDescent="0.2">
      <c r="A36" s="5" t="s">
        <v>26</v>
      </c>
      <c r="B36" s="25" t="s">
        <v>24</v>
      </c>
      <c r="C36" s="5" t="s">
        <v>96</v>
      </c>
      <c r="D36" s="5" t="s">
        <v>97</v>
      </c>
    </row>
    <row r="37" spans="1:4" s="7" customFormat="1" ht="14.25" customHeight="1" x14ac:dyDescent="0.2">
      <c r="A37" s="6" t="s">
        <v>0</v>
      </c>
      <c r="B37" s="25" t="s">
        <v>24</v>
      </c>
      <c r="C37" s="6"/>
      <c r="D37" s="7" t="s">
        <v>504</v>
      </c>
    </row>
    <row r="38" spans="1:4" s="7" customFormat="1" x14ac:dyDescent="0.2">
      <c r="A38" s="7" t="s">
        <v>467</v>
      </c>
      <c r="B38" s="24" t="s">
        <v>21</v>
      </c>
      <c r="C38" s="7" t="s">
        <v>505</v>
      </c>
      <c r="D38" s="7" t="s">
        <v>506</v>
      </c>
    </row>
    <row r="39" spans="1:4" s="7" customFormat="1" ht="14.25" customHeight="1" x14ac:dyDescent="0.2">
      <c r="A39" s="7" t="s">
        <v>91</v>
      </c>
      <c r="B39" s="24" t="s">
        <v>21</v>
      </c>
      <c r="C39" s="7" t="s">
        <v>507</v>
      </c>
      <c r="D39" s="7" t="s">
        <v>508</v>
      </c>
    </row>
    <row r="40" spans="1:4" s="7" customFormat="1" ht="87.75" customHeight="1" x14ac:dyDescent="0.2">
      <c r="A40" s="20" t="s">
        <v>232</v>
      </c>
      <c r="B40" s="342" t="s">
        <v>509</v>
      </c>
      <c r="C40" s="343"/>
      <c r="D40" s="343"/>
    </row>
    <row r="41" spans="1:4" s="7" customFormat="1" ht="14.25" customHeight="1" x14ac:dyDescent="0.2">
      <c r="A41" s="7" t="s">
        <v>510</v>
      </c>
      <c r="B41" s="24" t="s">
        <v>19</v>
      </c>
      <c r="C41" s="7" t="s">
        <v>512</v>
      </c>
      <c r="D41" s="7" t="s">
        <v>229</v>
      </c>
    </row>
    <row r="42" spans="1:4" s="7" customFormat="1" ht="14.25" customHeight="1" x14ac:dyDescent="0.2">
      <c r="A42" s="7" t="s">
        <v>511</v>
      </c>
      <c r="B42" s="24" t="s">
        <v>19</v>
      </c>
      <c r="C42" s="7" t="s">
        <v>512</v>
      </c>
      <c r="D42" s="7" t="s">
        <v>230</v>
      </c>
    </row>
    <row r="43" spans="1:4" s="7" customFormat="1" ht="13.5" customHeight="1" x14ac:dyDescent="0.2">
      <c r="A43" s="7" t="s">
        <v>98</v>
      </c>
      <c r="B43" s="24" t="s">
        <v>21</v>
      </c>
      <c r="C43" s="7" t="s">
        <v>159</v>
      </c>
      <c r="D43" s="32" t="s">
        <v>123</v>
      </c>
    </row>
    <row r="44" spans="1:4" s="7" customFormat="1" ht="14.25" customHeight="1" x14ac:dyDescent="0.2">
      <c r="A44" s="7" t="s">
        <v>11</v>
      </c>
      <c r="B44" s="24" t="s">
        <v>24</v>
      </c>
      <c r="C44" s="7" t="s">
        <v>13</v>
      </c>
      <c r="D44" s="7" t="s">
        <v>124</v>
      </c>
    </row>
    <row r="45" spans="1:4" s="7" customFormat="1" ht="14.25" customHeight="1" x14ac:dyDescent="0.2">
      <c r="A45" s="7" t="s">
        <v>513</v>
      </c>
      <c r="B45" s="24" t="s">
        <v>19</v>
      </c>
      <c r="C45" s="7" t="s">
        <v>231</v>
      </c>
      <c r="D45" s="7" t="s">
        <v>514</v>
      </c>
    </row>
    <row r="46" spans="1:4" s="27" customFormat="1" ht="28.5" customHeight="1" thickBot="1" x14ac:dyDescent="0.25">
      <c r="A46" s="29" t="s">
        <v>92</v>
      </c>
      <c r="B46" s="30" t="s">
        <v>21</v>
      </c>
      <c r="C46" s="29"/>
      <c r="D46" s="29" t="s">
        <v>268</v>
      </c>
    </row>
  </sheetData>
  <mergeCells count="4">
    <mergeCell ref="A2:D2"/>
    <mergeCell ref="A27:D27"/>
    <mergeCell ref="B40:D40"/>
    <mergeCell ref="B15:D15"/>
  </mergeCells>
  <phoneticPr fontId="0" type="noConversion"/>
  <printOptions gridLines="1"/>
  <pageMargins left="0.59" right="0.21" top="0.26" bottom="0.41" header="0.18" footer="0.2"/>
  <pageSetup scale="70" orientation="landscape" r:id="rId1"/>
  <headerFooter alignWithMargins="0">
    <oddFooter>&amp;L&amp;F, &amp;A&amp;C&amp;D&amp;R&amp;P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NFSN Chem Sampling</vt:lpstr>
      <vt:lpstr>NFSN Eco Sampling</vt:lpstr>
      <vt:lpstr>Sample counts</vt:lpstr>
      <vt:lpstr>Sample frequency</vt:lpstr>
      <vt:lpstr>Definitions</vt:lpstr>
      <vt:lpstr>'NFSN Chem Sampling'!Print_Titles</vt:lpstr>
      <vt:lpstr>'NFSN Eco Sampling'!Print_Titles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Mueller, Dave Reutter</dc:creator>
  <cp:lastModifiedBy>David C Reutter</cp:lastModifiedBy>
  <cp:lastPrinted>2012-05-14T14:34:50Z</cp:lastPrinted>
  <dcterms:created xsi:type="dcterms:W3CDTF">2002-01-23T20:39:53Z</dcterms:created>
  <dcterms:modified xsi:type="dcterms:W3CDTF">2012-11-29T13:24:53Z</dcterms:modified>
</cp:coreProperties>
</file>