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15" windowWidth="18255" windowHeight="9225" tabRatio="963"/>
  </bookViews>
  <sheets>
    <sheet name="chem site information" sheetId="11" r:id="rId1"/>
    <sheet name="FY13 chem site costs" sheetId="10" r:id="rId2"/>
    <sheet name="Eco site information" sheetId="13" r:id="rId3"/>
    <sheet name="FY13 Eco site costs" sheetId="12" r:id="rId4"/>
    <sheet name="SW sites" sheetId="5" r:id="rId5"/>
    <sheet name="FY13 sampling by SC" sheetId="6" r:id="rId6"/>
    <sheet name="Reports" sheetId="1" r:id="rId7"/>
    <sheet name="Targets sorted by SC" sheetId="9" r:id="rId8"/>
    <sheet name="Targets sorted by Region" sheetId="14" r:id="rId9"/>
  </sheets>
  <definedNames>
    <definedName name="_xlnm._FilterDatabase" localSheetId="0" hidden="1">'chem site information'!$A$1:$P$1</definedName>
    <definedName name="_xlnm._FilterDatabase" localSheetId="1" hidden="1">'FY13 chem site costs'!$A$1:$E$101</definedName>
    <definedName name="_xlnm._FilterDatabase" localSheetId="3" hidden="1">'FY13 Eco site costs'!$A$1:$Q$1</definedName>
    <definedName name="_xlnm._FilterDatabase" localSheetId="5" hidden="1">'FY13 sampling by SC'!#REF!</definedName>
    <definedName name="_xlnm._FilterDatabase" localSheetId="6" hidden="1">Reports!$A$3:$D$21</definedName>
    <definedName name="_xlnm._FilterDatabase" localSheetId="4" hidden="1">'SW sites'!$A$3:$O$103</definedName>
  </definedNames>
  <calcPr calcId="145621"/>
</workbook>
</file>

<file path=xl/calcChain.xml><?xml version="1.0" encoding="utf-8"?>
<calcChain xmlns="http://schemas.openxmlformats.org/spreadsheetml/2006/main">
  <c r="G25" i="1" l="1"/>
  <c r="H25" i="1"/>
  <c r="I25" i="1"/>
  <c r="J25" i="1"/>
  <c r="K25" i="1"/>
  <c r="L25" i="1"/>
  <c r="F25" i="1"/>
  <c r="F13" i="1"/>
  <c r="G13" i="1"/>
  <c r="H13" i="1"/>
  <c r="I13" i="1"/>
  <c r="J13" i="1"/>
  <c r="L13" i="1"/>
  <c r="L15" i="1"/>
  <c r="L16" i="1"/>
  <c r="L17" i="1"/>
  <c r="L18" i="1"/>
  <c r="N2" i="14" l="1"/>
  <c r="D3" i="14"/>
  <c r="C3" i="14" s="1"/>
  <c r="E3" i="14"/>
  <c r="F3" i="14"/>
  <c r="G3" i="14"/>
  <c r="H3" i="14"/>
  <c r="I3" i="14"/>
  <c r="J3" i="14"/>
  <c r="K3" i="14"/>
  <c r="L3" i="14"/>
  <c r="M3" i="14"/>
  <c r="N3" i="14"/>
  <c r="N4" i="14"/>
  <c r="N5" i="14"/>
  <c r="C6" i="14"/>
  <c r="N7" i="14"/>
  <c r="C8" i="14"/>
  <c r="D9" i="14"/>
  <c r="C9" i="14" s="1"/>
  <c r="E9" i="14"/>
  <c r="F9" i="14"/>
  <c r="G9" i="14"/>
  <c r="H9" i="14"/>
  <c r="I9" i="14"/>
  <c r="J9" i="14"/>
  <c r="K9" i="14"/>
  <c r="L9" i="14"/>
  <c r="M9" i="14"/>
  <c r="N9" i="14"/>
  <c r="C10" i="14"/>
  <c r="D11" i="14"/>
  <c r="E11" i="14"/>
  <c r="F11" i="14"/>
  <c r="G11" i="14"/>
  <c r="C11" i="14" s="1"/>
  <c r="H11" i="14"/>
  <c r="I11" i="14"/>
  <c r="J11" i="14"/>
  <c r="K11" i="14"/>
  <c r="L11" i="14"/>
  <c r="M11" i="14"/>
  <c r="N11" i="14"/>
  <c r="N12" i="14"/>
  <c r="D13" i="14"/>
  <c r="E13" i="14"/>
  <c r="F13" i="14"/>
  <c r="G13" i="14"/>
  <c r="C13" i="14" s="1"/>
  <c r="H13" i="14"/>
  <c r="I13" i="14"/>
  <c r="J13" i="14"/>
  <c r="K13" i="14"/>
  <c r="L13" i="14"/>
  <c r="M13" i="14"/>
  <c r="N13" i="14"/>
  <c r="C14" i="14"/>
  <c r="C15" i="14"/>
  <c r="D16" i="14"/>
  <c r="E16" i="14"/>
  <c r="F16" i="14"/>
  <c r="G16" i="14"/>
  <c r="C16" i="14" s="1"/>
  <c r="H16" i="14"/>
  <c r="I16" i="14"/>
  <c r="J16" i="14"/>
  <c r="K16" i="14"/>
  <c r="L16" i="14"/>
  <c r="M16" i="14"/>
  <c r="N16" i="14"/>
  <c r="C17" i="14"/>
  <c r="N18" i="14"/>
  <c r="N19" i="14"/>
  <c r="N20" i="14"/>
  <c r="N21" i="14"/>
  <c r="N22" i="14"/>
  <c r="D23" i="14"/>
  <c r="C23" i="14" s="1"/>
  <c r="E23" i="14"/>
  <c r="F23" i="14"/>
  <c r="G23" i="14"/>
  <c r="H23" i="14"/>
  <c r="I23" i="14"/>
  <c r="J23" i="14"/>
  <c r="K23" i="14"/>
  <c r="L23" i="14"/>
  <c r="M23" i="14"/>
  <c r="N23" i="14"/>
  <c r="N24" i="14"/>
  <c r="C25" i="14"/>
  <c r="D26" i="14"/>
  <c r="E26" i="14"/>
  <c r="F26" i="14"/>
  <c r="G26" i="14"/>
  <c r="C26" i="14" s="1"/>
  <c r="H26" i="14"/>
  <c r="I26" i="14"/>
  <c r="J26" i="14"/>
  <c r="K26" i="14"/>
  <c r="L26" i="14"/>
  <c r="M26" i="14"/>
  <c r="N26" i="14"/>
  <c r="N27" i="14"/>
  <c r="N28" i="14"/>
  <c r="D29" i="14"/>
  <c r="E29" i="14"/>
  <c r="F29" i="14"/>
  <c r="G29" i="14"/>
  <c r="C29" i="14" s="1"/>
  <c r="H29" i="14"/>
  <c r="I29" i="14"/>
  <c r="J29" i="14"/>
  <c r="K29" i="14"/>
  <c r="L29" i="14"/>
  <c r="M29" i="14"/>
  <c r="N29" i="14"/>
  <c r="C30" i="14"/>
  <c r="N31" i="14"/>
  <c r="N32" i="14"/>
  <c r="N33" i="14"/>
  <c r="D34" i="14"/>
  <c r="C34" i="14" s="1"/>
  <c r="E34" i="14"/>
  <c r="F34" i="14"/>
  <c r="G34" i="14"/>
  <c r="H34" i="14"/>
  <c r="I34" i="14"/>
  <c r="J34" i="14"/>
  <c r="K34" i="14"/>
  <c r="L34" i="14"/>
  <c r="M34" i="14"/>
  <c r="N34" i="14"/>
  <c r="N35" i="14"/>
  <c r="N36" i="14"/>
  <c r="N37" i="14"/>
  <c r="N38" i="14"/>
  <c r="C39" i="14"/>
  <c r="D40" i="14"/>
  <c r="E40" i="14"/>
  <c r="F40" i="14"/>
  <c r="G40" i="14"/>
  <c r="C40" i="14" s="1"/>
  <c r="H40" i="14"/>
  <c r="I40" i="14"/>
  <c r="J40" i="14"/>
  <c r="K40" i="14"/>
  <c r="L40" i="14"/>
  <c r="M40" i="14"/>
  <c r="N40" i="14"/>
  <c r="N41" i="14"/>
  <c r="N42" i="14"/>
  <c r="C43" i="14"/>
  <c r="N44" i="14"/>
  <c r="D45" i="14"/>
  <c r="C45" i="14" s="1"/>
  <c r="E45" i="14"/>
  <c r="F45" i="14"/>
  <c r="G45" i="14"/>
  <c r="H45" i="14"/>
  <c r="I45" i="14"/>
  <c r="J45" i="14"/>
  <c r="K45" i="14"/>
  <c r="L45" i="14"/>
  <c r="M45" i="14"/>
  <c r="N45" i="14"/>
  <c r="N46" i="14"/>
  <c r="N47" i="14"/>
  <c r="N48" i="14"/>
  <c r="G104" i="5" l="1"/>
  <c r="H104" i="5"/>
  <c r="F104" i="5"/>
  <c r="K28" i="6"/>
  <c r="M28" i="14" s="1"/>
  <c r="J28" i="6"/>
  <c r="I28" i="14" s="1"/>
  <c r="I28" i="6"/>
  <c r="H28" i="14" s="1"/>
  <c r="H28" i="6"/>
  <c r="G28" i="14" s="1"/>
  <c r="G28" i="6"/>
  <c r="F28" i="14" s="1"/>
  <c r="F28" i="6"/>
  <c r="E28" i="14" s="1"/>
  <c r="E28" i="6"/>
  <c r="D28" i="14" s="1"/>
  <c r="D28" i="6"/>
  <c r="L28" i="14" s="1"/>
  <c r="C28" i="6"/>
  <c r="K28" i="14" s="1"/>
  <c r="B28" i="6"/>
  <c r="J28" i="14" s="1"/>
  <c r="K9" i="6"/>
  <c r="M19" i="14" s="1"/>
  <c r="J9" i="6"/>
  <c r="I19" i="14" s="1"/>
  <c r="I9" i="6"/>
  <c r="H19" i="14" s="1"/>
  <c r="H9" i="6"/>
  <c r="G19" i="14" s="1"/>
  <c r="G9" i="6"/>
  <c r="F19" i="14" s="1"/>
  <c r="F9" i="6"/>
  <c r="E19" i="14" s="1"/>
  <c r="E9" i="6"/>
  <c r="D19" i="14" s="1"/>
  <c r="D9" i="6"/>
  <c r="L19" i="14" s="1"/>
  <c r="C9" i="6"/>
  <c r="K19" i="14" s="1"/>
  <c r="B9" i="6"/>
  <c r="J19" i="14" s="1"/>
  <c r="O72" i="5"/>
  <c r="J72" i="5"/>
  <c r="K72" i="5"/>
  <c r="L72" i="5"/>
  <c r="I72" i="5"/>
  <c r="N72" i="5"/>
  <c r="M72" i="5"/>
  <c r="C19" i="14" l="1"/>
  <c r="C28" i="14"/>
  <c r="K30" i="13"/>
  <c r="K22" i="13"/>
  <c r="K9" i="13"/>
  <c r="K4" i="13"/>
  <c r="K5" i="13"/>
  <c r="K6" i="13"/>
  <c r="L63" i="5" l="1"/>
  <c r="M63" i="5"/>
  <c r="N63" i="5"/>
  <c r="L64" i="5"/>
  <c r="M64" i="5"/>
  <c r="N64" i="5"/>
  <c r="L65" i="5"/>
  <c r="M65" i="5"/>
  <c r="N65" i="5"/>
  <c r="M59" i="5"/>
  <c r="N59" i="5"/>
  <c r="L54" i="5"/>
  <c r="M54" i="5"/>
  <c r="N54" i="5"/>
  <c r="L55" i="5"/>
  <c r="M55" i="5"/>
  <c r="N55" i="5"/>
  <c r="L56" i="5"/>
  <c r="M56" i="5"/>
  <c r="N56" i="5"/>
  <c r="L57" i="5"/>
  <c r="M57" i="5"/>
  <c r="N57" i="5"/>
  <c r="L43" i="5"/>
  <c r="M43" i="5"/>
  <c r="N43" i="5"/>
  <c r="L44" i="5"/>
  <c r="M44" i="5"/>
  <c r="N44" i="5"/>
  <c r="L45" i="5"/>
  <c r="M45" i="5"/>
  <c r="N45" i="5"/>
  <c r="L46" i="5"/>
  <c r="M46" i="5"/>
  <c r="N46" i="5"/>
  <c r="L36" i="5"/>
  <c r="M36" i="5"/>
  <c r="N36" i="5"/>
  <c r="L37" i="5"/>
  <c r="M37" i="5"/>
  <c r="N37" i="5"/>
  <c r="L38" i="5"/>
  <c r="M38" i="5"/>
  <c r="N38" i="5"/>
  <c r="L39" i="5"/>
  <c r="M39" i="5"/>
  <c r="N39" i="5"/>
  <c r="L40" i="5"/>
  <c r="M40" i="5"/>
  <c r="N40" i="5"/>
  <c r="M33" i="5"/>
  <c r="N33" i="5"/>
  <c r="L28" i="5"/>
  <c r="M28" i="5"/>
  <c r="N28" i="5"/>
  <c r="L29" i="5"/>
  <c r="M29" i="5"/>
  <c r="N29" i="5"/>
  <c r="L30" i="5"/>
  <c r="M30" i="5"/>
  <c r="N30" i="5"/>
  <c r="L27" i="5"/>
  <c r="N24" i="5"/>
  <c r="N25" i="5"/>
  <c r="N26" i="5"/>
  <c r="N13" i="5"/>
  <c r="N14" i="5"/>
  <c r="N15" i="5"/>
  <c r="N16" i="5"/>
  <c r="N17" i="5"/>
  <c r="N18" i="5"/>
  <c r="N19" i="5"/>
  <c r="N20" i="5"/>
  <c r="L12" i="5"/>
  <c r="M12" i="5"/>
  <c r="N12" i="5"/>
  <c r="M8" i="5"/>
  <c r="N8" i="5"/>
  <c r="M9" i="5"/>
  <c r="N9" i="5"/>
  <c r="M10" i="5"/>
  <c r="N10" i="5"/>
  <c r="M11" i="5"/>
  <c r="N11" i="5"/>
  <c r="L11" i="5"/>
  <c r="L7" i="5"/>
  <c r="M7" i="5"/>
  <c r="N7" i="5"/>
  <c r="L5" i="5"/>
  <c r="M5" i="5"/>
  <c r="N5" i="5"/>
  <c r="L6" i="5"/>
  <c r="M6" i="5"/>
  <c r="N6" i="5"/>
  <c r="M4" i="5"/>
  <c r="N4" i="5"/>
  <c r="I12" i="5"/>
  <c r="K12" i="5"/>
  <c r="I10" i="5"/>
  <c r="J10" i="5"/>
  <c r="K10" i="5"/>
  <c r="I11" i="5"/>
  <c r="J11" i="5"/>
  <c r="K11" i="5"/>
  <c r="K7" i="5"/>
  <c r="I7" i="5"/>
  <c r="I5" i="5"/>
  <c r="J5" i="5"/>
  <c r="K5" i="5"/>
  <c r="I6" i="5"/>
  <c r="J6" i="5"/>
  <c r="K6" i="5"/>
  <c r="I46" i="5"/>
  <c r="I45" i="5"/>
  <c r="I44" i="5"/>
  <c r="I43" i="5"/>
  <c r="I39" i="5"/>
  <c r="I40" i="5"/>
  <c r="I30" i="5"/>
  <c r="J27" i="5"/>
  <c r="I27" i="5"/>
  <c r="K30" i="5"/>
  <c r="K39" i="5"/>
  <c r="K40" i="5"/>
  <c r="K43" i="5"/>
  <c r="K44" i="5"/>
  <c r="K45" i="5"/>
  <c r="K46" i="5"/>
  <c r="J41" i="5"/>
  <c r="K41" i="5"/>
  <c r="J42" i="5"/>
  <c r="K42" i="5"/>
  <c r="J31" i="5"/>
  <c r="K31" i="5"/>
  <c r="J32" i="5"/>
  <c r="K32" i="5"/>
  <c r="J33" i="5"/>
  <c r="K33" i="5"/>
  <c r="J34" i="5"/>
  <c r="K34" i="5"/>
  <c r="J35" i="5"/>
  <c r="K35" i="5"/>
  <c r="J36" i="5"/>
  <c r="K36" i="5"/>
  <c r="J37" i="5"/>
  <c r="K37" i="5"/>
  <c r="J38" i="5"/>
  <c r="K38" i="5"/>
  <c r="J28" i="5"/>
  <c r="K28" i="5"/>
  <c r="J29" i="5"/>
  <c r="K29" i="5"/>
  <c r="J13" i="5"/>
  <c r="K13" i="5"/>
  <c r="J14" i="5"/>
  <c r="K14" i="5"/>
  <c r="J15" i="5"/>
  <c r="K15" i="5"/>
  <c r="J16" i="5"/>
  <c r="K16" i="5"/>
  <c r="J17" i="5"/>
  <c r="K17" i="5"/>
  <c r="J18" i="5"/>
  <c r="K18" i="5"/>
  <c r="J19" i="5"/>
  <c r="K19" i="5"/>
  <c r="J20" i="5"/>
  <c r="K20" i="5"/>
  <c r="J21" i="5"/>
  <c r="K21" i="5"/>
  <c r="J22" i="5"/>
  <c r="K22" i="5"/>
  <c r="J23" i="5"/>
  <c r="K23" i="5"/>
  <c r="J24" i="5"/>
  <c r="K24" i="5"/>
  <c r="J25" i="5"/>
  <c r="K25" i="5"/>
  <c r="J26" i="5"/>
  <c r="K26" i="5"/>
  <c r="J8" i="5"/>
  <c r="K8" i="5"/>
  <c r="J9" i="5"/>
  <c r="K9" i="5"/>
  <c r="J4" i="5"/>
  <c r="K4" i="5"/>
  <c r="J95" i="5"/>
  <c r="K95" i="5"/>
  <c r="J96" i="5"/>
  <c r="K96" i="5"/>
  <c r="J97" i="5"/>
  <c r="K97" i="5"/>
  <c r="J98" i="5"/>
  <c r="K98" i="5"/>
  <c r="J99" i="5"/>
  <c r="K99" i="5"/>
  <c r="J100" i="5"/>
  <c r="K100" i="5"/>
  <c r="J101" i="5"/>
  <c r="K101" i="5"/>
  <c r="J102" i="5"/>
  <c r="K102" i="5"/>
  <c r="J103" i="5"/>
  <c r="K103" i="5"/>
  <c r="J88" i="5"/>
  <c r="K88" i="5"/>
  <c r="J89" i="5"/>
  <c r="K89" i="5"/>
  <c r="J90" i="5"/>
  <c r="K90" i="5"/>
  <c r="J91" i="5"/>
  <c r="K91" i="5"/>
  <c r="J92" i="5"/>
  <c r="K92" i="5"/>
  <c r="J93" i="5"/>
  <c r="K93" i="5"/>
  <c r="J94" i="5"/>
  <c r="K94" i="5"/>
  <c r="I65" i="5"/>
  <c r="I64" i="5"/>
  <c r="I63" i="5"/>
  <c r="J61" i="5"/>
  <c r="J62" i="5"/>
  <c r="I62" i="5"/>
  <c r="I54" i="5"/>
  <c r="I48" i="5"/>
  <c r="I49" i="5"/>
  <c r="I50" i="5"/>
  <c r="I51" i="5"/>
  <c r="I52" i="5"/>
  <c r="I53" i="5"/>
  <c r="K48" i="5"/>
  <c r="K49" i="5"/>
  <c r="K50" i="5"/>
  <c r="K51" i="5"/>
  <c r="K52" i="5"/>
  <c r="K53" i="5"/>
  <c r="K54" i="5"/>
  <c r="J47" i="5"/>
  <c r="K47" i="5"/>
  <c r="J55" i="5"/>
  <c r="K55" i="5"/>
  <c r="J56" i="5"/>
  <c r="K56" i="5"/>
  <c r="J57" i="5"/>
  <c r="K57" i="5"/>
  <c r="J58" i="5"/>
  <c r="K58" i="5"/>
  <c r="J59" i="5"/>
  <c r="K59" i="5"/>
  <c r="J60" i="5"/>
  <c r="K60" i="5"/>
  <c r="K61" i="5"/>
  <c r="K63" i="5"/>
  <c r="K64" i="5"/>
  <c r="K65" i="5"/>
  <c r="J70" i="5"/>
  <c r="K70" i="5"/>
  <c r="K87" i="5"/>
  <c r="J77" i="5"/>
  <c r="K77" i="5"/>
  <c r="J78" i="5"/>
  <c r="K78" i="5"/>
  <c r="J79" i="5"/>
  <c r="K79" i="5"/>
  <c r="J80" i="5"/>
  <c r="K80" i="5"/>
  <c r="J81" i="5"/>
  <c r="K81" i="5"/>
  <c r="J82" i="5"/>
  <c r="K82" i="5"/>
  <c r="J83" i="5"/>
  <c r="K83" i="5"/>
  <c r="J84" i="5"/>
  <c r="K84" i="5"/>
  <c r="J85" i="5"/>
  <c r="K85" i="5"/>
  <c r="J86" i="5"/>
  <c r="K86" i="5"/>
  <c r="J74" i="5"/>
  <c r="K74" i="5"/>
  <c r="J75" i="5"/>
  <c r="K75" i="5"/>
  <c r="J76" i="5"/>
  <c r="K76" i="5"/>
  <c r="I76" i="5"/>
  <c r="I75" i="5"/>
  <c r="J66" i="5"/>
  <c r="K66" i="5"/>
  <c r="J67" i="5"/>
  <c r="K67" i="5"/>
  <c r="J68" i="5"/>
  <c r="K68" i="5"/>
  <c r="J69" i="5"/>
  <c r="K69" i="5"/>
  <c r="J73" i="5"/>
  <c r="K73" i="5"/>
  <c r="I73" i="5"/>
  <c r="I69" i="5"/>
  <c r="I87" i="5"/>
  <c r="I92" i="5"/>
  <c r="I93" i="5"/>
  <c r="I94" i="5"/>
  <c r="L73" i="5"/>
  <c r="J71" i="5"/>
  <c r="K71" i="5"/>
  <c r="L71" i="5"/>
  <c r="M71" i="5"/>
  <c r="N73" i="5"/>
  <c r="M70" i="5"/>
  <c r="N70" i="5"/>
  <c r="L70" i="5"/>
  <c r="N71" i="5"/>
  <c r="M73" i="5"/>
  <c r="M95" i="5"/>
  <c r="N95" i="5"/>
  <c r="M96" i="5"/>
  <c r="N96" i="5"/>
  <c r="M97" i="5"/>
  <c r="N97" i="5"/>
  <c r="M98" i="5"/>
  <c r="N98" i="5"/>
  <c r="M99" i="5"/>
  <c r="N99" i="5"/>
  <c r="M100" i="5"/>
  <c r="N100" i="5"/>
  <c r="M101" i="5"/>
  <c r="N101" i="5"/>
  <c r="M102" i="5"/>
  <c r="N102" i="5"/>
  <c r="M103" i="5"/>
  <c r="N103" i="5"/>
  <c r="L92" i="5"/>
  <c r="M92" i="5"/>
  <c r="N92" i="5"/>
  <c r="L93" i="5"/>
  <c r="M93" i="5"/>
  <c r="N93" i="5"/>
  <c r="L94" i="5"/>
  <c r="M94" i="5"/>
  <c r="N94" i="5"/>
  <c r="L87" i="5"/>
  <c r="M87" i="5"/>
  <c r="N87" i="5"/>
  <c r="M86" i="5"/>
  <c r="N86" i="5"/>
  <c r="M83" i="5"/>
  <c r="N83" i="5"/>
  <c r="M84" i="5"/>
  <c r="N84" i="5"/>
  <c r="M85" i="5"/>
  <c r="N85" i="5"/>
  <c r="M88" i="5"/>
  <c r="N88" i="5"/>
  <c r="M89" i="5"/>
  <c r="N89" i="5"/>
  <c r="M90" i="5"/>
  <c r="N90" i="5"/>
  <c r="M91" i="5"/>
  <c r="N91" i="5"/>
  <c r="M77" i="5"/>
  <c r="N77" i="5"/>
  <c r="M78" i="5"/>
  <c r="N78" i="5"/>
  <c r="M79" i="5"/>
  <c r="N79" i="5"/>
  <c r="M80" i="5"/>
  <c r="N80" i="5"/>
  <c r="M81" i="5"/>
  <c r="N81" i="5"/>
  <c r="M82" i="5"/>
  <c r="N82" i="5"/>
  <c r="L75" i="5"/>
  <c r="M75" i="5"/>
  <c r="N75" i="5"/>
  <c r="L76" i="5"/>
  <c r="M76" i="5"/>
  <c r="N76" i="5"/>
  <c r="M74" i="5"/>
  <c r="N74" i="5"/>
  <c r="M66" i="5"/>
  <c r="N66" i="5"/>
  <c r="M67" i="5"/>
  <c r="N67" i="5"/>
  <c r="M68" i="5"/>
  <c r="N68" i="5"/>
  <c r="M69" i="5"/>
  <c r="N69" i="5"/>
  <c r="L62" i="5"/>
  <c r="M62" i="5"/>
  <c r="M60" i="5"/>
  <c r="N60" i="5"/>
  <c r="M61" i="5"/>
  <c r="N61" i="5"/>
  <c r="N58" i="5"/>
  <c r="M58" i="5"/>
  <c r="N53" i="5"/>
  <c r="N52" i="5"/>
  <c r="N51" i="5"/>
  <c r="N50" i="5"/>
  <c r="N49" i="5"/>
  <c r="N48" i="5"/>
  <c r="N47" i="5"/>
  <c r="M47" i="5"/>
  <c r="L53" i="5"/>
  <c r="L52" i="5"/>
  <c r="L51" i="5"/>
  <c r="L50" i="5"/>
  <c r="L49" i="5"/>
  <c r="L48" i="5"/>
  <c r="M42" i="5"/>
  <c r="M41" i="5"/>
  <c r="N42" i="5"/>
  <c r="N41" i="5"/>
  <c r="N23" i="5"/>
  <c r="N22" i="5"/>
  <c r="N21" i="5"/>
  <c r="N35" i="5"/>
  <c r="N34" i="5"/>
  <c r="N32" i="5"/>
  <c r="N31" i="5"/>
  <c r="M35" i="5"/>
  <c r="M34" i="5"/>
  <c r="M32" i="5"/>
  <c r="M31" i="5"/>
  <c r="M14" i="5"/>
  <c r="M13" i="5"/>
  <c r="M27" i="5"/>
  <c r="M23" i="5"/>
  <c r="M22" i="5"/>
  <c r="M21" i="5"/>
  <c r="M26" i="5"/>
  <c r="M25" i="5"/>
  <c r="M24" i="5"/>
  <c r="M20" i="5"/>
  <c r="M19" i="5"/>
  <c r="M18" i="5"/>
  <c r="M17" i="5"/>
  <c r="M16" i="5"/>
  <c r="M15" i="5"/>
  <c r="L69" i="5"/>
  <c r="G102" i="10"/>
  <c r="H102" i="10"/>
  <c r="I102" i="10"/>
  <c r="J102" i="10"/>
  <c r="F102" i="10"/>
  <c r="N62" i="5"/>
  <c r="I71" i="5" l="1"/>
  <c r="L103" i="5"/>
  <c r="L102" i="5"/>
  <c r="L101" i="5"/>
  <c r="L100" i="5"/>
  <c r="L99" i="5"/>
  <c r="L98" i="5"/>
  <c r="L97" i="5"/>
  <c r="L96" i="5"/>
  <c r="L95" i="5"/>
  <c r="L91" i="5"/>
  <c r="L90" i="5"/>
  <c r="L89" i="5"/>
  <c r="L88" i="5"/>
  <c r="L86" i="5"/>
  <c r="L85" i="5"/>
  <c r="L84" i="5"/>
  <c r="L83" i="5"/>
  <c r="L82" i="5"/>
  <c r="L81" i="5"/>
  <c r="D32" i="6" s="1"/>
  <c r="L80" i="5"/>
  <c r="L79" i="5"/>
  <c r="L78" i="5"/>
  <c r="L77" i="5"/>
  <c r="L74" i="5"/>
  <c r="L68" i="5"/>
  <c r="L67" i="5"/>
  <c r="L66" i="5"/>
  <c r="L61" i="5"/>
  <c r="L60" i="5"/>
  <c r="L59" i="5"/>
  <c r="L58" i="5"/>
  <c r="M53" i="5"/>
  <c r="M52" i="5"/>
  <c r="M51" i="5"/>
  <c r="M50" i="5"/>
  <c r="M49" i="5"/>
  <c r="M48" i="5"/>
  <c r="L47" i="5"/>
  <c r="L42" i="5"/>
  <c r="L41" i="5"/>
  <c r="L35" i="5"/>
  <c r="L34" i="5"/>
  <c r="L33" i="5"/>
  <c r="L32" i="5"/>
  <c r="L31" i="5"/>
  <c r="N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0" i="5"/>
  <c r="L9" i="5"/>
  <c r="L8" i="5"/>
  <c r="L4" i="5"/>
  <c r="M104" i="5" l="1"/>
  <c r="N104" i="5"/>
  <c r="J87" i="5"/>
  <c r="J65" i="5"/>
  <c r="J64" i="5"/>
  <c r="J63" i="5"/>
  <c r="J54" i="5"/>
  <c r="J53" i="5"/>
  <c r="J52" i="5"/>
  <c r="J51" i="5"/>
  <c r="J50" i="5"/>
  <c r="J49" i="5"/>
  <c r="J48" i="5"/>
  <c r="J46" i="5"/>
  <c r="J45" i="5"/>
  <c r="J44" i="5"/>
  <c r="J43" i="5"/>
  <c r="J39" i="5"/>
  <c r="J40" i="5"/>
  <c r="J30" i="5"/>
  <c r="J12" i="5"/>
  <c r="J7" i="5"/>
  <c r="J104" i="5" s="1"/>
  <c r="K27" i="5" l="1"/>
  <c r="K62" i="5"/>
  <c r="E103" i="10"/>
  <c r="K104" i="5" l="1"/>
  <c r="P104" i="5"/>
  <c r="C68" i="14" l="1"/>
  <c r="O65" i="14"/>
  <c r="B27" i="6"/>
  <c r="C27" i="6"/>
  <c r="D27" i="6"/>
  <c r="E27" i="6"/>
  <c r="F27" i="6"/>
  <c r="G27" i="6"/>
  <c r="M28" i="6"/>
  <c r="N28" i="6" l="1"/>
  <c r="O28" i="6" s="1"/>
  <c r="C40" i="6"/>
  <c r="K32" i="14" s="1"/>
  <c r="C39" i="6"/>
  <c r="M39" i="6" s="1"/>
  <c r="C38" i="6"/>
  <c r="C37" i="6"/>
  <c r="C36" i="6"/>
  <c r="C35" i="6"/>
  <c r="C34" i="6"/>
  <c r="C33" i="6"/>
  <c r="C32" i="6"/>
  <c r="K35" i="9" s="1"/>
  <c r="C31" i="6"/>
  <c r="M31" i="6" s="1"/>
  <c r="C30" i="6"/>
  <c r="C29" i="6"/>
  <c r="K12" i="14" s="1"/>
  <c r="K30" i="9"/>
  <c r="C26" i="6"/>
  <c r="M26" i="6" s="1"/>
  <c r="C25" i="6"/>
  <c r="K27" i="14" s="1"/>
  <c r="C24" i="6"/>
  <c r="K24" i="14" s="1"/>
  <c r="C23" i="6"/>
  <c r="K36" i="14" s="1"/>
  <c r="C22" i="6"/>
  <c r="C21" i="6"/>
  <c r="C20" i="6"/>
  <c r="K7" i="14" s="1"/>
  <c r="C19" i="6"/>
  <c r="K22" i="14" s="1"/>
  <c r="C18" i="6"/>
  <c r="C17" i="6"/>
  <c r="C16" i="6"/>
  <c r="C15" i="6"/>
  <c r="C14" i="6"/>
  <c r="K13" i="9" s="1"/>
  <c r="C13" i="6"/>
  <c r="K44" i="14" s="1"/>
  <c r="C12" i="6"/>
  <c r="C11" i="6"/>
  <c r="M11" i="6" s="1"/>
  <c r="C10" i="6"/>
  <c r="K2" i="14" s="1"/>
  <c r="K7" i="9"/>
  <c r="C8" i="6"/>
  <c r="C7" i="6"/>
  <c r="C6" i="6"/>
  <c r="K41" i="14" s="1"/>
  <c r="C5" i="6"/>
  <c r="K3" i="9" s="1"/>
  <c r="C4" i="6"/>
  <c r="F40" i="6"/>
  <c r="E32" i="14" s="1"/>
  <c r="F39" i="6"/>
  <c r="F38" i="6"/>
  <c r="E48" i="14" s="1"/>
  <c r="F37" i="6"/>
  <c r="E47" i="14" s="1"/>
  <c r="F36" i="6"/>
  <c r="E31" i="14" s="1"/>
  <c r="F35" i="6"/>
  <c r="F34" i="6"/>
  <c r="F33" i="6"/>
  <c r="P33" i="6" s="1"/>
  <c r="F32" i="6"/>
  <c r="F31" i="6"/>
  <c r="F30" i="6"/>
  <c r="E37" i="14" s="1"/>
  <c r="F29" i="6"/>
  <c r="E12" i="14" s="1"/>
  <c r="P27" i="6"/>
  <c r="F26" i="6"/>
  <c r="F25" i="6"/>
  <c r="E27" i="14" s="1"/>
  <c r="F24" i="6"/>
  <c r="F23" i="6"/>
  <c r="E36" i="14" s="1"/>
  <c r="F22" i="6"/>
  <c r="F21" i="6"/>
  <c r="P21" i="6" s="1"/>
  <c r="F20" i="6"/>
  <c r="E7" i="14" s="1"/>
  <c r="F19" i="6"/>
  <c r="F18" i="6"/>
  <c r="E5" i="14" s="1"/>
  <c r="F17" i="6"/>
  <c r="E21" i="14" s="1"/>
  <c r="F16" i="6"/>
  <c r="E20" i="14" s="1"/>
  <c r="F15" i="6"/>
  <c r="E4" i="14" s="1"/>
  <c r="F14" i="6"/>
  <c r="F13" i="6"/>
  <c r="E44" i="14" s="1"/>
  <c r="F12" i="6"/>
  <c r="E35" i="14" s="1"/>
  <c r="F11" i="6"/>
  <c r="P11" i="6" s="1"/>
  <c r="F10" i="6"/>
  <c r="E7" i="9"/>
  <c r="F8" i="6"/>
  <c r="E42" i="14" s="1"/>
  <c r="F7" i="6"/>
  <c r="E18" i="14" s="1"/>
  <c r="F6" i="6"/>
  <c r="F5" i="6"/>
  <c r="F4" i="6"/>
  <c r="I40" i="6"/>
  <c r="H32" i="14" s="1"/>
  <c r="I39" i="6"/>
  <c r="H46" i="9" s="1"/>
  <c r="I38" i="6"/>
  <c r="H48" i="14" s="1"/>
  <c r="I37" i="6"/>
  <c r="H47" i="14" s="1"/>
  <c r="I36" i="6"/>
  <c r="I35" i="6"/>
  <c r="I34" i="6"/>
  <c r="I33" i="6"/>
  <c r="S33" i="6" s="1"/>
  <c r="I32" i="6"/>
  <c r="S32" i="6" s="1"/>
  <c r="I31" i="6"/>
  <c r="H34" i="9" s="1"/>
  <c r="I30" i="6"/>
  <c r="H37" i="14" s="1"/>
  <c r="I29" i="6"/>
  <c r="H12" i="14" s="1"/>
  <c r="I27" i="6"/>
  <c r="H30" i="9" s="1"/>
  <c r="I26" i="6"/>
  <c r="S26" i="6" s="1"/>
  <c r="I25" i="6"/>
  <c r="H27" i="14" s="1"/>
  <c r="I24" i="6"/>
  <c r="I23" i="6"/>
  <c r="I22" i="6"/>
  <c r="I21" i="6"/>
  <c r="I20" i="6"/>
  <c r="H7" i="14" s="1"/>
  <c r="I19" i="6"/>
  <c r="I18" i="6"/>
  <c r="H5" i="14" s="1"/>
  <c r="I17" i="6"/>
  <c r="H21" i="14" s="1"/>
  <c r="I16" i="6"/>
  <c r="I15" i="6"/>
  <c r="I14" i="6"/>
  <c r="S14" i="6" s="1"/>
  <c r="I13" i="6"/>
  <c r="H44" i="14" s="1"/>
  <c r="I12" i="6"/>
  <c r="H35" i="14" s="1"/>
  <c r="I11" i="6"/>
  <c r="H9" i="9" s="1"/>
  <c r="I10" i="6"/>
  <c r="I8" i="6"/>
  <c r="H42" i="14" s="1"/>
  <c r="I7" i="6"/>
  <c r="I6" i="6"/>
  <c r="H41" i="14" s="1"/>
  <c r="I5" i="6"/>
  <c r="S5" i="6" s="1"/>
  <c r="I4" i="6"/>
  <c r="H33" i="14" s="1"/>
  <c r="N2" i="9"/>
  <c r="N3" i="9"/>
  <c r="N4" i="9"/>
  <c r="N5" i="9"/>
  <c r="N6" i="9"/>
  <c r="N7" i="9"/>
  <c r="N8" i="9"/>
  <c r="N9" i="9"/>
  <c r="N10" i="9"/>
  <c r="N12" i="9"/>
  <c r="N13" i="9"/>
  <c r="N14" i="9"/>
  <c r="N15" i="9"/>
  <c r="N16" i="9"/>
  <c r="N17" i="9"/>
  <c r="N18" i="9"/>
  <c r="N20" i="9"/>
  <c r="N22" i="9"/>
  <c r="N23" i="9"/>
  <c r="N24" i="9"/>
  <c r="N25" i="9"/>
  <c r="N27" i="9"/>
  <c r="N28" i="9"/>
  <c r="N30" i="9"/>
  <c r="N31" i="9"/>
  <c r="N32" i="9"/>
  <c r="N33" i="9"/>
  <c r="N34" i="9"/>
  <c r="N35" i="9"/>
  <c r="N36" i="9"/>
  <c r="N37" i="9"/>
  <c r="N39" i="9"/>
  <c r="N42" i="9"/>
  <c r="N43" i="9"/>
  <c r="N45" i="9"/>
  <c r="N46" i="9"/>
  <c r="N48" i="9"/>
  <c r="L42" i="6"/>
  <c r="E36" i="9"/>
  <c r="E31" i="9"/>
  <c r="H31" i="9"/>
  <c r="H7" i="9"/>
  <c r="O57" i="9"/>
  <c r="C60" i="9" s="1"/>
  <c r="B57" i="9"/>
  <c r="C29" i="9"/>
  <c r="M22" i="9"/>
  <c r="C11" i="9"/>
  <c r="C19" i="9"/>
  <c r="C21" i="9"/>
  <c r="C26" i="9"/>
  <c r="C38" i="9"/>
  <c r="C40" i="9"/>
  <c r="C41" i="9"/>
  <c r="C44" i="9"/>
  <c r="C47" i="9"/>
  <c r="K27" i="6"/>
  <c r="F30" i="9"/>
  <c r="B65" i="14"/>
  <c r="M17" i="6" l="1"/>
  <c r="K21" i="14"/>
  <c r="M30" i="6"/>
  <c r="K37" i="14"/>
  <c r="S10" i="6"/>
  <c r="H2" i="14"/>
  <c r="H39" i="9"/>
  <c r="H38" i="14"/>
  <c r="P6" i="6"/>
  <c r="E41" i="14"/>
  <c r="P10" i="6"/>
  <c r="E2" i="14"/>
  <c r="E39" i="9"/>
  <c r="E38" i="14"/>
  <c r="K17" i="9"/>
  <c r="K5" i="14"/>
  <c r="M35" i="6"/>
  <c r="K38" i="14"/>
  <c r="P34" i="6"/>
  <c r="E46" i="14"/>
  <c r="K45" i="9"/>
  <c r="K48" i="14"/>
  <c r="H14" i="9"/>
  <c r="H4" i="14"/>
  <c r="H18" i="9"/>
  <c r="H22" i="14"/>
  <c r="H24" i="9"/>
  <c r="H36" i="14"/>
  <c r="H42" i="9"/>
  <c r="H31" i="14"/>
  <c r="E18" i="9"/>
  <c r="E22" i="14"/>
  <c r="K5" i="9"/>
  <c r="K18" i="14"/>
  <c r="K14" i="9"/>
  <c r="K4" i="14"/>
  <c r="K42" i="9"/>
  <c r="K31" i="14"/>
  <c r="S34" i="6"/>
  <c r="H46" i="14"/>
  <c r="M34" i="6"/>
  <c r="K46" i="14"/>
  <c r="H5" i="9"/>
  <c r="H18" i="14"/>
  <c r="H15" i="9"/>
  <c r="H20" i="14"/>
  <c r="H25" i="9"/>
  <c r="H24" i="14"/>
  <c r="P4" i="6"/>
  <c r="E33" i="14"/>
  <c r="P24" i="6"/>
  <c r="E24" i="14"/>
  <c r="M4" i="6"/>
  <c r="K33" i="14"/>
  <c r="M8" i="6"/>
  <c r="K42" i="14"/>
  <c r="M12" i="6"/>
  <c r="K35" i="14"/>
  <c r="K15" i="9"/>
  <c r="K20" i="14"/>
  <c r="K43" i="9"/>
  <c r="K47" i="14"/>
  <c r="H13" i="9"/>
  <c r="M32" i="6"/>
  <c r="K8" i="9"/>
  <c r="M22" i="6"/>
  <c r="E23" i="9"/>
  <c r="S21" i="6"/>
  <c r="S31" i="6"/>
  <c r="H36" i="9"/>
  <c r="K36" i="9"/>
  <c r="H32" i="9"/>
  <c r="H12" i="9"/>
  <c r="M6" i="6"/>
  <c r="S17" i="6"/>
  <c r="H37" i="9"/>
  <c r="K4" i="9"/>
  <c r="S29" i="6"/>
  <c r="H33" i="9"/>
  <c r="E15" i="9"/>
  <c r="H17" i="9"/>
  <c r="H20" i="9"/>
  <c r="K16" i="9"/>
  <c r="H22" i="9"/>
  <c r="H43" i="9"/>
  <c r="K33" i="9"/>
  <c r="M18" i="6"/>
  <c r="S37" i="6"/>
  <c r="S25" i="6"/>
  <c r="S13" i="6"/>
  <c r="E28" i="9"/>
  <c r="P22" i="6"/>
  <c r="H3" i="9"/>
  <c r="H16" i="9"/>
  <c r="H27" i="9"/>
  <c r="H35" i="9"/>
  <c r="M38" i="6"/>
  <c r="M13" i="6"/>
  <c r="S24" i="6"/>
  <c r="N65" i="14"/>
  <c r="S36" i="6"/>
  <c r="K20" i="9"/>
  <c r="E35" i="9"/>
  <c r="P32" i="6"/>
  <c r="K48" i="9"/>
  <c r="M40" i="6"/>
  <c r="P18" i="6"/>
  <c r="P5" i="6"/>
  <c r="H6" i="9"/>
  <c r="H48" i="9"/>
  <c r="K10" i="9"/>
  <c r="K32" i="9"/>
  <c r="M29" i="6"/>
  <c r="M16" i="6"/>
  <c r="S40" i="6"/>
  <c r="K25" i="9"/>
  <c r="S15" i="6"/>
  <c r="M24" i="6"/>
  <c r="S20" i="6"/>
  <c r="S8" i="6"/>
  <c r="S19" i="6"/>
  <c r="H10" i="9"/>
  <c r="E13" i="9"/>
  <c r="E22" i="9"/>
  <c r="K6" i="9"/>
  <c r="K31" i="9"/>
  <c r="K46" i="9"/>
  <c r="M36" i="6"/>
  <c r="P14" i="6"/>
  <c r="S27" i="6"/>
  <c r="S16" i="6"/>
  <c r="S11" i="6"/>
  <c r="E16" i="9"/>
  <c r="K39" i="9"/>
  <c r="S35" i="6"/>
  <c r="S7" i="6"/>
  <c r="E3" i="9"/>
  <c r="E17" i="9"/>
  <c r="K34" i="9"/>
  <c r="M20" i="6"/>
  <c r="P26" i="6"/>
  <c r="P17" i="6"/>
  <c r="S39" i="6"/>
  <c r="S28" i="6"/>
  <c r="S23" i="6"/>
  <c r="S12" i="6"/>
  <c r="S9" i="6"/>
  <c r="E34" i="9"/>
  <c r="K12" i="9"/>
  <c r="K27" i="9"/>
  <c r="M33" i="6"/>
  <c r="P31" i="6"/>
  <c r="E10" i="9"/>
  <c r="E25" i="9"/>
  <c r="K37" i="9"/>
  <c r="H8" i="9"/>
  <c r="H28" i="9"/>
  <c r="E9" i="9"/>
  <c r="K22" i="9"/>
  <c r="K28" i="9"/>
  <c r="M37" i="6"/>
  <c r="M21" i="6"/>
  <c r="M10" i="6"/>
  <c r="M5" i="6"/>
  <c r="P28" i="6"/>
  <c r="P20" i="6"/>
  <c r="P12" i="6"/>
  <c r="M7" i="6"/>
  <c r="M15" i="6"/>
  <c r="M19" i="6"/>
  <c r="K18" i="9"/>
  <c r="M23" i="6"/>
  <c r="K24" i="9"/>
  <c r="M27" i="6"/>
  <c r="H4" i="9"/>
  <c r="H23" i="9"/>
  <c r="H45" i="9"/>
  <c r="E20" i="9"/>
  <c r="E30" i="9"/>
  <c r="E46" i="9"/>
  <c r="K9" i="9"/>
  <c r="K23" i="9"/>
  <c r="M25" i="6"/>
  <c r="M14" i="6"/>
  <c r="M9" i="6"/>
  <c r="P39" i="6"/>
  <c r="S38" i="6"/>
  <c r="S30" i="6"/>
  <c r="S22" i="6"/>
  <c r="S18" i="6"/>
  <c r="S6" i="6"/>
  <c r="H2" i="9"/>
  <c r="S4" i="6"/>
  <c r="E48" i="9"/>
  <c r="P40" i="6"/>
  <c r="E43" i="9"/>
  <c r="P37" i="6"/>
  <c r="P36" i="6"/>
  <c r="E42" i="9"/>
  <c r="E37" i="9"/>
  <c r="E33" i="9"/>
  <c r="E32" i="9"/>
  <c r="P29" i="6"/>
  <c r="E27" i="9"/>
  <c r="P25" i="6"/>
  <c r="P16" i="6"/>
  <c r="P13" i="6"/>
  <c r="P30" i="6"/>
  <c r="E45" i="9"/>
  <c r="P38" i="6"/>
  <c r="P35" i="6"/>
  <c r="P23" i="6"/>
  <c r="P15" i="6"/>
  <c r="P19" i="6"/>
  <c r="E14" i="9"/>
  <c r="E24" i="9"/>
  <c r="E6" i="9"/>
  <c r="P8" i="6"/>
  <c r="E5" i="9"/>
  <c r="E12" i="9"/>
  <c r="E8" i="9"/>
  <c r="P9" i="6"/>
  <c r="P7" i="6"/>
  <c r="E4" i="9"/>
  <c r="E2" i="9"/>
  <c r="C42" i="6"/>
  <c r="K2" i="9"/>
  <c r="F42" i="6"/>
  <c r="L30" i="9"/>
  <c r="I42" i="6"/>
  <c r="N27" i="6"/>
  <c r="Q27" i="6"/>
  <c r="M30" i="9"/>
  <c r="D30" i="9"/>
  <c r="J30" i="9"/>
  <c r="N57" i="9"/>
  <c r="K65" i="14" l="1"/>
  <c r="H65" i="14"/>
  <c r="O27" i="6"/>
  <c r="R27" i="6"/>
  <c r="H8" i="6" l="1"/>
  <c r="G42" i="14" s="1"/>
  <c r="J32" i="6"/>
  <c r="F105" i="5"/>
  <c r="H40" i="6"/>
  <c r="G32" i="14" s="1"/>
  <c r="H39" i="6"/>
  <c r="H38" i="6"/>
  <c r="G48" i="14" s="1"/>
  <c r="H37" i="6"/>
  <c r="G47" i="14" s="1"/>
  <c r="H35" i="6"/>
  <c r="G38" i="14" s="1"/>
  <c r="H34" i="6"/>
  <c r="G46" i="14" s="1"/>
  <c r="H33" i="6"/>
  <c r="H32" i="6"/>
  <c r="H31" i="6"/>
  <c r="H30" i="6"/>
  <c r="G37" i="14" s="1"/>
  <c r="H26" i="6"/>
  <c r="H25" i="6"/>
  <c r="G27" i="14" s="1"/>
  <c r="H24" i="6"/>
  <c r="G24" i="14" s="1"/>
  <c r="H22" i="6"/>
  <c r="H21" i="6"/>
  <c r="H20" i="6"/>
  <c r="G7" i="14" s="1"/>
  <c r="H19" i="6"/>
  <c r="G22" i="14" s="1"/>
  <c r="H18" i="6"/>
  <c r="G5" i="14" s="1"/>
  <c r="H17" i="6"/>
  <c r="G21" i="14" s="1"/>
  <c r="H16" i="6"/>
  <c r="G20" i="14" s="1"/>
  <c r="H15" i="6"/>
  <c r="G4" i="14" s="1"/>
  <c r="H14" i="6"/>
  <c r="H13" i="6"/>
  <c r="G44" i="14" s="1"/>
  <c r="H12" i="6"/>
  <c r="G35" i="14" s="1"/>
  <c r="H10" i="6"/>
  <c r="G2" i="14" s="1"/>
  <c r="H7" i="6"/>
  <c r="G18" i="14" s="1"/>
  <c r="H6" i="6"/>
  <c r="G41" i="14" s="1"/>
  <c r="H5" i="6"/>
  <c r="H4" i="6"/>
  <c r="G33" i="14" s="1"/>
  <c r="J40" i="6"/>
  <c r="I32" i="14" s="1"/>
  <c r="J39" i="6"/>
  <c r="J38" i="6"/>
  <c r="I48" i="14" s="1"/>
  <c r="J37" i="6"/>
  <c r="I47" i="14" s="1"/>
  <c r="J35" i="6"/>
  <c r="I38" i="14" s="1"/>
  <c r="J34" i="6"/>
  <c r="I46" i="14" s="1"/>
  <c r="J33" i="6"/>
  <c r="J31" i="6"/>
  <c r="J30" i="6"/>
  <c r="I37" i="14" s="1"/>
  <c r="J26" i="6"/>
  <c r="J25" i="6"/>
  <c r="I27" i="14" s="1"/>
  <c r="J24" i="6"/>
  <c r="I24" i="14" s="1"/>
  <c r="J23" i="6"/>
  <c r="I36" i="14" s="1"/>
  <c r="J22" i="6"/>
  <c r="J21" i="6"/>
  <c r="J20" i="6"/>
  <c r="I7" i="14" s="1"/>
  <c r="J19" i="6"/>
  <c r="I22" i="14" s="1"/>
  <c r="J18" i="6"/>
  <c r="I5" i="14" s="1"/>
  <c r="J17" i="6"/>
  <c r="I21" i="14" s="1"/>
  <c r="J16" i="6"/>
  <c r="I20" i="14" s="1"/>
  <c r="J15" i="6"/>
  <c r="I4" i="14" s="1"/>
  <c r="J14" i="6"/>
  <c r="J13" i="6"/>
  <c r="I44" i="14" s="1"/>
  <c r="J12" i="6"/>
  <c r="I35" i="14" s="1"/>
  <c r="J10" i="6"/>
  <c r="I2" i="14" s="1"/>
  <c r="J8" i="6"/>
  <c r="I42" i="14" s="1"/>
  <c r="J7" i="6"/>
  <c r="I18" i="14" s="1"/>
  <c r="J6" i="6"/>
  <c r="I41" i="14" s="1"/>
  <c r="J5" i="6"/>
  <c r="J4" i="6"/>
  <c r="I33" i="14" s="1"/>
  <c r="G40" i="6"/>
  <c r="F32" i="14" s="1"/>
  <c r="G39" i="6"/>
  <c r="G38" i="6"/>
  <c r="F48" i="14" s="1"/>
  <c r="G37" i="6"/>
  <c r="F47" i="14" s="1"/>
  <c r="G35" i="6"/>
  <c r="F38" i="14" s="1"/>
  <c r="G33" i="6"/>
  <c r="G32" i="6"/>
  <c r="G31" i="6"/>
  <c r="G30" i="6"/>
  <c r="F37" i="14" s="1"/>
  <c r="G26" i="6"/>
  <c r="G22" i="6"/>
  <c r="G21" i="6"/>
  <c r="G17" i="6"/>
  <c r="F21" i="14" s="1"/>
  <c r="G15" i="6"/>
  <c r="F4" i="14" s="1"/>
  <c r="G14" i="6"/>
  <c r="G13" i="6"/>
  <c r="F44" i="14" s="1"/>
  <c r="E40" i="6"/>
  <c r="D32" i="14" s="1"/>
  <c r="E39" i="6"/>
  <c r="E38" i="6"/>
  <c r="D48" i="14" s="1"/>
  <c r="E37" i="6"/>
  <c r="D47" i="14" s="1"/>
  <c r="E35" i="6"/>
  <c r="D38" i="14" s="1"/>
  <c r="E33" i="6"/>
  <c r="E32" i="6"/>
  <c r="E31" i="6"/>
  <c r="E30" i="6"/>
  <c r="D37" i="14" s="1"/>
  <c r="E26" i="6"/>
  <c r="E23" i="6"/>
  <c r="D36" i="14" s="1"/>
  <c r="E22" i="6"/>
  <c r="E21" i="6"/>
  <c r="E17" i="6"/>
  <c r="D21" i="14" s="1"/>
  <c r="E15" i="6"/>
  <c r="D4" i="14" s="1"/>
  <c r="E14" i="6"/>
  <c r="E13" i="6"/>
  <c r="D44" i="14" s="1"/>
  <c r="E11" i="6"/>
  <c r="E10" i="6"/>
  <c r="D2" i="14" s="1"/>
  <c r="E8" i="6"/>
  <c r="D42" i="14" s="1"/>
  <c r="G11" i="6"/>
  <c r="G10" i="6"/>
  <c r="F2" i="14" s="1"/>
  <c r="G8" i="6"/>
  <c r="F42" i="14" s="1"/>
  <c r="E4" i="6"/>
  <c r="D33" i="14" s="1"/>
  <c r="E5" i="6"/>
  <c r="E6" i="6"/>
  <c r="D41" i="14" s="1"/>
  <c r="D36" i="9" l="1"/>
  <c r="D43" i="9"/>
  <c r="F16" i="9"/>
  <c r="I7" i="9"/>
  <c r="I16" i="9"/>
  <c r="I22" i="9"/>
  <c r="I33" i="9"/>
  <c r="T15" i="6"/>
  <c r="G14" i="9"/>
  <c r="T32" i="6"/>
  <c r="G35" i="9"/>
  <c r="F6" i="9"/>
  <c r="D12" i="9"/>
  <c r="D33" i="9"/>
  <c r="D45" i="9"/>
  <c r="F13" i="9"/>
  <c r="F28" i="9"/>
  <c r="F39" i="9"/>
  <c r="I4" i="9"/>
  <c r="I17" i="9"/>
  <c r="I28" i="9"/>
  <c r="I34" i="9"/>
  <c r="I48" i="9"/>
  <c r="G20" i="9"/>
  <c r="G43" i="9"/>
  <c r="F8" i="9"/>
  <c r="D14" i="9"/>
  <c r="D24" i="9"/>
  <c r="Q32" i="6"/>
  <c r="D35" i="9"/>
  <c r="Q40" i="6"/>
  <c r="D48" i="9"/>
  <c r="F36" i="9"/>
  <c r="F43" i="9"/>
  <c r="I6" i="9"/>
  <c r="I10" i="9"/>
  <c r="I15" i="9"/>
  <c r="I20" i="9"/>
  <c r="I25" i="9"/>
  <c r="I37" i="9"/>
  <c r="I45" i="9"/>
  <c r="G13" i="9"/>
  <c r="G17" i="9"/>
  <c r="G23" i="9"/>
  <c r="T26" i="6"/>
  <c r="G28" i="9"/>
  <c r="T31" i="6"/>
  <c r="G34" i="9"/>
  <c r="G39" i="9"/>
  <c r="G46" i="9"/>
  <c r="F9" i="9"/>
  <c r="F12" i="9"/>
  <c r="F22" i="9"/>
  <c r="F33" i="9"/>
  <c r="F45" i="9"/>
  <c r="I3" i="9"/>
  <c r="I12" i="9"/>
  <c r="I27" i="9"/>
  <c r="I39" i="9"/>
  <c r="I46" i="9"/>
  <c r="T19" i="6"/>
  <c r="G18" i="9"/>
  <c r="T28" i="6"/>
  <c r="G31" i="9"/>
  <c r="G48" i="9"/>
  <c r="D16" i="9"/>
  <c r="D22" i="9"/>
  <c r="F23" i="9"/>
  <c r="F34" i="9"/>
  <c r="F46" i="9"/>
  <c r="I8" i="9"/>
  <c r="I13" i="9"/>
  <c r="I23" i="9"/>
  <c r="G15" i="9"/>
  <c r="G25" i="9"/>
  <c r="G36" i="9"/>
  <c r="F7" i="9"/>
  <c r="Q14" i="6"/>
  <c r="D13" i="9"/>
  <c r="Q22" i="6"/>
  <c r="D23" i="9"/>
  <c r="Q26" i="6"/>
  <c r="D28" i="9"/>
  <c r="Q31" i="6"/>
  <c r="D34" i="9"/>
  <c r="Q35" i="6"/>
  <c r="D39" i="9"/>
  <c r="Q39" i="6"/>
  <c r="D46" i="9"/>
  <c r="F14" i="9"/>
  <c r="F35" i="9"/>
  <c r="F48" i="9"/>
  <c r="I5" i="9"/>
  <c r="I14" i="9"/>
  <c r="I18" i="9"/>
  <c r="I24" i="9"/>
  <c r="I31" i="9"/>
  <c r="I36" i="9"/>
  <c r="I43" i="9"/>
  <c r="G12" i="9"/>
  <c r="G16" i="9"/>
  <c r="G22" i="9"/>
  <c r="G27" i="9"/>
  <c r="G33" i="9"/>
  <c r="G37" i="9"/>
  <c r="G45" i="9"/>
  <c r="I35" i="9"/>
  <c r="Q37" i="6"/>
  <c r="Q13" i="6"/>
  <c r="Q17" i="6"/>
  <c r="Q21" i="6"/>
  <c r="Q30" i="6"/>
  <c r="Q38" i="6"/>
  <c r="T16" i="6"/>
  <c r="T24" i="6"/>
  <c r="Q33" i="6"/>
  <c r="Q8" i="6"/>
  <c r="D6" i="9"/>
  <c r="G4" i="9"/>
  <c r="T6" i="6"/>
  <c r="T39" i="6"/>
  <c r="G6" i="9"/>
  <c r="T8" i="6"/>
  <c r="D3" i="9"/>
  <c r="G5" i="9"/>
  <c r="T7" i="6"/>
  <c r="D2" i="9"/>
  <c r="T5" i="6"/>
  <c r="G3" i="9"/>
  <c r="G8" i="9"/>
  <c r="T10" i="6"/>
  <c r="T14" i="6"/>
  <c r="T18" i="6"/>
  <c r="T22" i="6"/>
  <c r="T30" i="6"/>
  <c r="T34" i="6"/>
  <c r="T38" i="6"/>
  <c r="T35" i="6"/>
  <c r="D8" i="9"/>
  <c r="Q10" i="6"/>
  <c r="T12" i="6"/>
  <c r="G10" i="9"/>
  <c r="T20" i="6"/>
  <c r="T40" i="6"/>
  <c r="D4" i="9"/>
  <c r="D9" i="9"/>
  <c r="Q11" i="6"/>
  <c r="Q15" i="6"/>
  <c r="I2" i="9"/>
  <c r="G2" i="9"/>
  <c r="T4" i="6"/>
  <c r="T9" i="6"/>
  <c r="G7" i="9"/>
  <c r="T13" i="6"/>
  <c r="T17" i="6"/>
  <c r="T21" i="6"/>
  <c r="T25" i="6"/>
  <c r="T33" i="6"/>
  <c r="T37" i="6"/>
  <c r="D7" i="9"/>
  <c r="Q9" i="6"/>
  <c r="E65" i="14" l="1"/>
  <c r="H57" i="9"/>
  <c r="K57" i="9"/>
  <c r="E57" i="9"/>
  <c r="P42" i="6"/>
  <c r="C69" i="14" l="1"/>
  <c r="C61" i="9"/>
  <c r="C78" i="14" l="1"/>
  <c r="C82" i="14" s="1"/>
  <c r="G4" i="6"/>
  <c r="F33" i="14" s="1"/>
  <c r="G36" i="6"/>
  <c r="F31" i="14" s="1"/>
  <c r="J36" i="6"/>
  <c r="I31" i="14" s="1"/>
  <c r="G34" i="6"/>
  <c r="F46" i="14" s="1"/>
  <c r="G29" i="6"/>
  <c r="F12" i="14" s="1"/>
  <c r="J29" i="6"/>
  <c r="I12" i="14" s="1"/>
  <c r="J27" i="6"/>
  <c r="G25" i="6"/>
  <c r="F27" i="14" s="1"/>
  <c r="G23" i="6"/>
  <c r="F36" i="14" s="1"/>
  <c r="G20" i="6"/>
  <c r="F7" i="14" s="1"/>
  <c r="G12" i="6"/>
  <c r="F35" i="14" s="1"/>
  <c r="G5" i="6"/>
  <c r="G6" i="6"/>
  <c r="F41" i="14" s="1"/>
  <c r="G7" i="6"/>
  <c r="F18" i="14" s="1"/>
  <c r="J11" i="6"/>
  <c r="G18" i="6" l="1"/>
  <c r="G19" i="6"/>
  <c r="G24" i="6"/>
  <c r="F24" i="14" s="1"/>
  <c r="F37" i="9"/>
  <c r="I9" i="9"/>
  <c r="J42" i="6"/>
  <c r="I30" i="9"/>
  <c r="I42" i="9"/>
  <c r="F5" i="9"/>
  <c r="G16" i="6"/>
  <c r="F20" i="14" s="1"/>
  <c r="F20" i="9"/>
  <c r="I32" i="9"/>
  <c r="F42" i="9"/>
  <c r="F3" i="9"/>
  <c r="Q5" i="6"/>
  <c r="F31" i="9"/>
  <c r="F10" i="9"/>
  <c r="Q6" i="6"/>
  <c r="F4" i="9"/>
  <c r="F24" i="9"/>
  <c r="Q23" i="6"/>
  <c r="F27" i="9"/>
  <c r="F32" i="9"/>
  <c r="Q4" i="6"/>
  <c r="F2" i="9"/>
  <c r="F18" i="9" l="1"/>
  <c r="F22" i="14"/>
  <c r="F17" i="9"/>
  <c r="F5" i="14"/>
  <c r="I65" i="14"/>
  <c r="G42" i="6"/>
  <c r="F25" i="9"/>
  <c r="F15" i="9"/>
  <c r="I57" i="9"/>
  <c r="F65" i="14" l="1"/>
  <c r="F57" i="9"/>
  <c r="H23" i="6"/>
  <c r="G36" i="14" s="1"/>
  <c r="H27" i="6"/>
  <c r="E20" i="6"/>
  <c r="D7" i="14" s="1"/>
  <c r="E12" i="6"/>
  <c r="D35" i="14" s="1"/>
  <c r="H11" i="6"/>
  <c r="E7" i="6"/>
  <c r="D18" i="14" s="1"/>
  <c r="E25" i="6"/>
  <c r="D27" i="14" s="1"/>
  <c r="H29" i="6"/>
  <c r="G12" i="14" s="1"/>
  <c r="E29" i="6"/>
  <c r="D12" i="14" s="1"/>
  <c r="E34" i="6"/>
  <c r="D46" i="14" s="1"/>
  <c r="H36" i="6"/>
  <c r="G31" i="14" s="1"/>
  <c r="E36" i="6"/>
  <c r="D31" i="14" s="1"/>
  <c r="E18" i="6" l="1"/>
  <c r="E19" i="6"/>
  <c r="D22" i="14" s="1"/>
  <c r="T29" i="6"/>
  <c r="G32" i="9"/>
  <c r="H42" i="6"/>
  <c r="T11" i="6"/>
  <c r="G9" i="9"/>
  <c r="G42" i="9"/>
  <c r="T36" i="6"/>
  <c r="Q28" i="6"/>
  <c r="D31" i="9"/>
  <c r="D10" i="9"/>
  <c r="Q12" i="6"/>
  <c r="D37" i="9"/>
  <c r="Q34" i="6"/>
  <c r="Q25" i="6"/>
  <c r="D27" i="9"/>
  <c r="E16" i="6"/>
  <c r="D20" i="14" s="1"/>
  <c r="D20" i="9"/>
  <c r="Q20" i="6"/>
  <c r="T27" i="6"/>
  <c r="U27" i="6" s="1"/>
  <c r="G30" i="9"/>
  <c r="C30" i="9" s="1"/>
  <c r="Q36" i="6"/>
  <c r="D42" i="9"/>
  <c r="Q29" i="6"/>
  <c r="D32" i="9"/>
  <c r="D5" i="9"/>
  <c r="Q7" i="6"/>
  <c r="E24" i="6"/>
  <c r="D24" i="14" s="1"/>
  <c r="T23" i="6"/>
  <c r="G24" i="9"/>
  <c r="D17" i="9" l="1"/>
  <c r="D5" i="14"/>
  <c r="Q19" i="6"/>
  <c r="Q18" i="6"/>
  <c r="D18" i="9"/>
  <c r="G65" i="14"/>
  <c r="D15" i="9"/>
  <c r="Q16" i="6"/>
  <c r="E42" i="6"/>
  <c r="G57" i="9"/>
  <c r="D25" i="9"/>
  <c r="Q24" i="6"/>
  <c r="D65" i="14" l="1"/>
  <c r="D57" i="9"/>
  <c r="L5" i="1" l="1"/>
  <c r="L6" i="1"/>
  <c r="L7" i="1"/>
  <c r="L8" i="1"/>
  <c r="L9" i="1"/>
  <c r="L10" i="1"/>
  <c r="L11" i="1"/>
  <c r="F20" i="1"/>
  <c r="G20" i="1"/>
  <c r="H20" i="1"/>
  <c r="I20" i="1"/>
  <c r="J20" i="1"/>
  <c r="K33" i="6"/>
  <c r="K31" i="6"/>
  <c r="K26" i="6"/>
  <c r="K24" i="6"/>
  <c r="M24" i="14" s="1"/>
  <c r="K22" i="6"/>
  <c r="K18" i="6"/>
  <c r="M5" i="14" s="1"/>
  <c r="K17" i="6"/>
  <c r="M21" i="14" s="1"/>
  <c r="K14" i="6"/>
  <c r="K11" i="6"/>
  <c r="K5" i="6"/>
  <c r="M25" i="9" l="1"/>
  <c r="M28" i="9"/>
  <c r="M3" i="9"/>
  <c r="M9" i="9"/>
  <c r="M23" i="9"/>
  <c r="M36" i="9"/>
  <c r="M13" i="9"/>
  <c r="M16" i="9"/>
  <c r="M17" i="9"/>
  <c r="M34" i="9"/>
  <c r="L20" i="1"/>
  <c r="O102" i="5"/>
  <c r="K40" i="6" s="1"/>
  <c r="M32" i="14" s="1"/>
  <c r="O101" i="5"/>
  <c r="K39" i="6" s="1"/>
  <c r="O99" i="5"/>
  <c r="O98" i="5"/>
  <c r="O97" i="5"/>
  <c r="O95" i="5"/>
  <c r="O93" i="5"/>
  <c r="O90" i="5"/>
  <c r="O88" i="5"/>
  <c r="K35" i="6" s="1"/>
  <c r="M38" i="14" s="1"/>
  <c r="O84" i="5"/>
  <c r="O85" i="5"/>
  <c r="O83" i="5"/>
  <c r="O79" i="5"/>
  <c r="O77" i="5"/>
  <c r="O74" i="5"/>
  <c r="K29" i="6" s="1"/>
  <c r="M12" i="14" s="1"/>
  <c r="O67" i="5"/>
  <c r="O66" i="5"/>
  <c r="O60" i="5"/>
  <c r="K23" i="6" s="1"/>
  <c r="M36" i="14" s="1"/>
  <c r="O55" i="5"/>
  <c r="O58" i="5"/>
  <c r="K32" i="6" s="1"/>
  <c r="O57" i="5"/>
  <c r="O47" i="5"/>
  <c r="K19" i="6" s="1"/>
  <c r="M22" i="14" s="1"/>
  <c r="O36" i="5"/>
  <c r="K16" i="6" s="1"/>
  <c r="M20" i="14" s="1"/>
  <c r="O35" i="5"/>
  <c r="K15" i="6" s="1"/>
  <c r="M4" i="14" s="1"/>
  <c r="O31" i="5"/>
  <c r="O29" i="5"/>
  <c r="O28" i="5"/>
  <c r="O26" i="5"/>
  <c r="O24" i="5"/>
  <c r="O21" i="5"/>
  <c r="O19" i="5"/>
  <c r="O18" i="5"/>
  <c r="O16" i="5"/>
  <c r="O14" i="5"/>
  <c r="O13" i="5"/>
  <c r="O9" i="5"/>
  <c r="O8" i="5"/>
  <c r="O4" i="5"/>
  <c r="K39" i="13"/>
  <c r="K35" i="13"/>
  <c r="K28" i="13"/>
  <c r="K27" i="13"/>
  <c r="K17" i="13"/>
  <c r="K16" i="13"/>
  <c r="K7" i="13"/>
  <c r="D14" i="6"/>
  <c r="D11" i="6"/>
  <c r="D5" i="6"/>
  <c r="I103" i="5"/>
  <c r="I102" i="5"/>
  <c r="D39" i="6"/>
  <c r="I101" i="5"/>
  <c r="B39" i="6" s="1"/>
  <c r="I99" i="5"/>
  <c r="I100" i="5"/>
  <c r="I98" i="5"/>
  <c r="I96" i="5"/>
  <c r="I97" i="5"/>
  <c r="I95" i="5"/>
  <c r="I91" i="5"/>
  <c r="I90" i="5"/>
  <c r="I89" i="5"/>
  <c r="I88" i="5"/>
  <c r="I84" i="5"/>
  <c r="I85" i="5"/>
  <c r="I86" i="5"/>
  <c r="I83" i="5"/>
  <c r="D33" i="6"/>
  <c r="I82" i="5"/>
  <c r="B33" i="6" s="1"/>
  <c r="D31" i="6"/>
  <c r="I80" i="5"/>
  <c r="B31" i="6" s="1"/>
  <c r="I81" i="5"/>
  <c r="B32" i="6" s="1"/>
  <c r="I78" i="5"/>
  <c r="I79" i="5"/>
  <c r="I77" i="5"/>
  <c r="I61" i="5"/>
  <c r="I60" i="5"/>
  <c r="I55" i="5"/>
  <c r="I56" i="5"/>
  <c r="I57" i="5"/>
  <c r="I37" i="5"/>
  <c r="I38" i="5"/>
  <c r="I36" i="5"/>
  <c r="I29" i="5"/>
  <c r="I22" i="5"/>
  <c r="I23" i="5"/>
  <c r="I21" i="5"/>
  <c r="I16" i="5"/>
  <c r="I17" i="5"/>
  <c r="I18" i="5"/>
  <c r="I19" i="5"/>
  <c r="I20" i="5"/>
  <c r="I9" i="5"/>
  <c r="I74" i="5"/>
  <c r="D26" i="6"/>
  <c r="I70" i="5"/>
  <c r="B26" i="6" s="1"/>
  <c r="I68" i="5"/>
  <c r="I67" i="5"/>
  <c r="I66" i="5"/>
  <c r="D22" i="6"/>
  <c r="I59" i="5"/>
  <c r="B22" i="6" s="1"/>
  <c r="I58" i="5"/>
  <c r="B21" i="6" s="1"/>
  <c r="D19" i="6"/>
  <c r="L22" i="14" s="1"/>
  <c r="I47" i="5"/>
  <c r="B19" i="6" s="1"/>
  <c r="J22" i="14" s="1"/>
  <c r="I42" i="5"/>
  <c r="I41" i="5"/>
  <c r="I35" i="5"/>
  <c r="I34" i="5"/>
  <c r="I33" i="5"/>
  <c r="B14" i="6" s="1"/>
  <c r="I32" i="5"/>
  <c r="D13" i="6"/>
  <c r="L44" i="14" s="1"/>
  <c r="I31" i="5"/>
  <c r="I28" i="5"/>
  <c r="B11" i="6"/>
  <c r="I25" i="5"/>
  <c r="I26" i="5"/>
  <c r="I24" i="5"/>
  <c r="I15" i="5"/>
  <c r="I13" i="5"/>
  <c r="I14" i="5"/>
  <c r="I8" i="5"/>
  <c r="B5" i="6"/>
  <c r="I4" i="5"/>
  <c r="C22" i="14" l="1"/>
  <c r="B17" i="6"/>
  <c r="K7" i="6"/>
  <c r="M18" i="14" s="1"/>
  <c r="K34" i="6"/>
  <c r="M46" i="14" s="1"/>
  <c r="K38" i="6"/>
  <c r="M48" i="14" s="1"/>
  <c r="B12" i="6"/>
  <c r="J35" i="14" s="1"/>
  <c r="L35" i="9"/>
  <c r="D21" i="6"/>
  <c r="N21" i="6" s="1"/>
  <c r="K36" i="6"/>
  <c r="M31" i="14" s="1"/>
  <c r="K20" i="6"/>
  <c r="K13" i="6"/>
  <c r="K12" i="6"/>
  <c r="M35" i="14" s="1"/>
  <c r="M7" i="9"/>
  <c r="K4" i="6"/>
  <c r="L12" i="9"/>
  <c r="J23" i="9"/>
  <c r="C23" i="9" s="1"/>
  <c r="M15" i="9"/>
  <c r="L18" i="9"/>
  <c r="L28" i="9"/>
  <c r="J36" i="9"/>
  <c r="C36" i="9" s="1"/>
  <c r="M32" i="9"/>
  <c r="J22" i="9"/>
  <c r="C22" i="9" s="1"/>
  <c r="L36" i="9"/>
  <c r="L46" i="9"/>
  <c r="M46" i="9"/>
  <c r="J18" i="9"/>
  <c r="J28" i="9"/>
  <c r="C28" i="9" s="1"/>
  <c r="L34" i="9"/>
  <c r="M31" i="9"/>
  <c r="L23" i="9"/>
  <c r="J35" i="9"/>
  <c r="J46" i="9"/>
  <c r="L13" i="9"/>
  <c r="M18" i="9"/>
  <c r="M24" i="9"/>
  <c r="J13" i="9"/>
  <c r="C13" i="9" s="1"/>
  <c r="J34" i="9"/>
  <c r="C34" i="9" s="1"/>
  <c r="L3" i="9"/>
  <c r="L9" i="9"/>
  <c r="M14" i="9"/>
  <c r="M35" i="9"/>
  <c r="M39" i="9"/>
  <c r="M48" i="9"/>
  <c r="N11" i="6"/>
  <c r="J9" i="9"/>
  <c r="C9" i="9" s="1"/>
  <c r="N22" i="6"/>
  <c r="N39" i="6"/>
  <c r="N14" i="6"/>
  <c r="N19" i="6"/>
  <c r="N26" i="6"/>
  <c r="J3" i="9"/>
  <c r="C3" i="9" s="1"/>
  <c r="N5" i="6"/>
  <c r="N33" i="6"/>
  <c r="N31" i="6"/>
  <c r="D10" i="6"/>
  <c r="L2" i="14" s="1"/>
  <c r="B18" i="6"/>
  <c r="J5" i="14" s="1"/>
  <c r="C5" i="14" s="1"/>
  <c r="B30" i="6"/>
  <c r="J37" i="14" s="1"/>
  <c r="B34" i="6"/>
  <c r="J46" i="14" s="1"/>
  <c r="B37" i="6"/>
  <c r="J47" i="14" s="1"/>
  <c r="D7" i="6"/>
  <c r="L18" i="14" s="1"/>
  <c r="B24" i="6"/>
  <c r="J24" i="14" s="1"/>
  <c r="C24" i="14" s="1"/>
  <c r="B6" i="6"/>
  <c r="J41" i="14" s="1"/>
  <c r="B7" i="6"/>
  <c r="J18" i="14" s="1"/>
  <c r="C18" i="14" s="1"/>
  <c r="D24" i="6"/>
  <c r="L24" i="14" s="1"/>
  <c r="D30" i="6"/>
  <c r="L37" i="14" s="1"/>
  <c r="D34" i="6"/>
  <c r="L46" i="14" s="1"/>
  <c r="D37" i="6"/>
  <c r="L47" i="14" s="1"/>
  <c r="D15" i="6"/>
  <c r="L4" i="14" s="1"/>
  <c r="D17" i="6"/>
  <c r="L21" i="14" s="1"/>
  <c r="B4" i="6"/>
  <c r="J33" i="14" s="1"/>
  <c r="B8" i="6"/>
  <c r="J42" i="14" s="1"/>
  <c r="D12" i="6"/>
  <c r="L35" i="14" s="1"/>
  <c r="B25" i="6"/>
  <c r="J27" i="14" s="1"/>
  <c r="B29" i="6"/>
  <c r="J12" i="14" s="1"/>
  <c r="C12" i="14" s="1"/>
  <c r="B16" i="6"/>
  <c r="J20" i="14" s="1"/>
  <c r="C20" i="14" s="1"/>
  <c r="B20" i="6"/>
  <c r="J7" i="14" s="1"/>
  <c r="B23" i="6"/>
  <c r="J36" i="14" s="1"/>
  <c r="C36" i="14" s="1"/>
  <c r="B35" i="6"/>
  <c r="J38" i="14" s="1"/>
  <c r="C38" i="14" s="1"/>
  <c r="B36" i="6"/>
  <c r="J31" i="14" s="1"/>
  <c r="B38" i="6"/>
  <c r="J48" i="14" s="1"/>
  <c r="B40" i="6"/>
  <c r="J32" i="14" s="1"/>
  <c r="C32" i="14" s="1"/>
  <c r="D6" i="6"/>
  <c r="L41" i="14" s="1"/>
  <c r="D8" i="6"/>
  <c r="L42" i="14" s="1"/>
  <c r="D4" i="6"/>
  <c r="L33" i="14" s="1"/>
  <c r="B10" i="6"/>
  <c r="J2" i="14" s="1"/>
  <c r="B13" i="6"/>
  <c r="J44" i="14" s="1"/>
  <c r="B15" i="6"/>
  <c r="J4" i="14" s="1"/>
  <c r="C4" i="14" s="1"/>
  <c r="D25" i="6"/>
  <c r="L27" i="14" s="1"/>
  <c r="D29" i="6"/>
  <c r="L12" i="14" s="1"/>
  <c r="D16" i="6"/>
  <c r="L20" i="14" s="1"/>
  <c r="D20" i="6"/>
  <c r="L7" i="14" s="1"/>
  <c r="D23" i="6"/>
  <c r="L36" i="14" s="1"/>
  <c r="D35" i="6"/>
  <c r="L38" i="14" s="1"/>
  <c r="D36" i="6"/>
  <c r="L31" i="14" s="1"/>
  <c r="D38" i="6"/>
  <c r="L48" i="14" s="1"/>
  <c r="D40" i="6"/>
  <c r="L32" i="14" s="1"/>
  <c r="D18" i="6"/>
  <c r="L5" i="14" s="1"/>
  <c r="K6" i="6"/>
  <c r="M41" i="14" s="1"/>
  <c r="K8" i="6"/>
  <c r="M42" i="14" s="1"/>
  <c r="K10" i="6"/>
  <c r="M2" i="14" s="1"/>
  <c r="K25" i="6"/>
  <c r="M27" i="14" s="1"/>
  <c r="K30" i="6"/>
  <c r="M37" i="14" s="1"/>
  <c r="K37" i="6"/>
  <c r="M47" i="14" s="1"/>
  <c r="L22" i="1"/>
  <c r="C48" i="14" l="1"/>
  <c r="C46" i="14"/>
  <c r="C31" i="14"/>
  <c r="C42" i="14"/>
  <c r="C47" i="14"/>
  <c r="C41" i="14"/>
  <c r="M12" i="9"/>
  <c r="M44" i="14"/>
  <c r="C44" i="14" s="1"/>
  <c r="C2" i="14"/>
  <c r="C27" i="14"/>
  <c r="C37" i="14"/>
  <c r="M45" i="9"/>
  <c r="M2" i="9"/>
  <c r="M33" i="14"/>
  <c r="C33" i="14" s="1"/>
  <c r="M20" i="9"/>
  <c r="M7" i="14"/>
  <c r="C7" i="14" s="1"/>
  <c r="C35" i="14"/>
  <c r="J16" i="9"/>
  <c r="C16" i="9" s="1"/>
  <c r="J21" i="14"/>
  <c r="C21" i="14" s="1"/>
  <c r="C46" i="9"/>
  <c r="M5" i="9"/>
  <c r="J10" i="9"/>
  <c r="M37" i="9"/>
  <c r="N32" i="6"/>
  <c r="M42" i="9"/>
  <c r="L22" i="9"/>
  <c r="C18" i="9"/>
  <c r="M10" i="9"/>
  <c r="M4" i="9"/>
  <c r="L15" i="9"/>
  <c r="L6" i="9"/>
  <c r="J15" i="9"/>
  <c r="C15" i="9" s="1"/>
  <c r="L14" i="9"/>
  <c r="J25" i="9"/>
  <c r="C25" i="9" s="1"/>
  <c r="L17" i="9"/>
  <c r="L32" i="9"/>
  <c r="L4" i="9"/>
  <c r="J39" i="9"/>
  <c r="C39" i="9" s="1"/>
  <c r="L25" i="9"/>
  <c r="L5" i="9"/>
  <c r="L48" i="9"/>
  <c r="M43" i="9"/>
  <c r="M6" i="9"/>
  <c r="L45" i="9"/>
  <c r="L20" i="9"/>
  <c r="L27" i="9"/>
  <c r="L2" i="9"/>
  <c r="J45" i="9"/>
  <c r="C45" i="9" s="1"/>
  <c r="J20" i="9"/>
  <c r="J27" i="9"/>
  <c r="N17" i="6"/>
  <c r="L16" i="9"/>
  <c r="L33" i="9"/>
  <c r="J37" i="9"/>
  <c r="L8" i="9"/>
  <c r="C35" i="9"/>
  <c r="M33" i="9"/>
  <c r="L42" i="9"/>
  <c r="J14" i="9"/>
  <c r="C14" i="9" s="1"/>
  <c r="J42" i="9"/>
  <c r="L10" i="9"/>
  <c r="L7" i="9"/>
  <c r="J33" i="9"/>
  <c r="M27" i="9"/>
  <c r="L39" i="9"/>
  <c r="N13" i="6"/>
  <c r="J12" i="9"/>
  <c r="C12" i="9" s="1"/>
  <c r="J32" i="9"/>
  <c r="C32" i="9" s="1"/>
  <c r="L43" i="9"/>
  <c r="M8" i="9"/>
  <c r="L24" i="9"/>
  <c r="L31" i="9"/>
  <c r="J48" i="9"/>
  <c r="C48" i="9" s="1"/>
  <c r="J24" i="9"/>
  <c r="C24" i="9" s="1"/>
  <c r="J31" i="9"/>
  <c r="C31" i="9" s="1"/>
  <c r="L37" i="9"/>
  <c r="J43" i="9"/>
  <c r="J17" i="9"/>
  <c r="C17" i="9" s="1"/>
  <c r="N15" i="6"/>
  <c r="N36" i="6"/>
  <c r="N24" i="6"/>
  <c r="N35" i="6"/>
  <c r="J6" i="9"/>
  <c r="N8" i="6"/>
  <c r="J7" i="9"/>
  <c r="C7" i="9" s="1"/>
  <c r="N9" i="6"/>
  <c r="N12" i="6"/>
  <c r="N38" i="6"/>
  <c r="N20" i="6"/>
  <c r="N25" i="6"/>
  <c r="N6" i="6"/>
  <c r="J4" i="9"/>
  <c r="N34" i="6"/>
  <c r="N16" i="6"/>
  <c r="N30" i="6"/>
  <c r="N29" i="6"/>
  <c r="N10" i="6"/>
  <c r="J8" i="9"/>
  <c r="N40" i="6"/>
  <c r="N23" i="6"/>
  <c r="N4" i="6"/>
  <c r="J2" i="9"/>
  <c r="N7" i="6"/>
  <c r="J5" i="9"/>
  <c r="N37" i="6"/>
  <c r="O37" i="6" s="1"/>
  <c r="N18" i="6"/>
  <c r="K10" i="13"/>
  <c r="K8" i="13"/>
  <c r="K32" i="13"/>
  <c r="K31" i="13"/>
  <c r="K38" i="13"/>
  <c r="K25" i="13"/>
  <c r="K37" i="13"/>
  <c r="K36" i="13"/>
  <c r="K34" i="13"/>
  <c r="K19" i="13"/>
  <c r="K41" i="13"/>
  <c r="K11" i="13"/>
  <c r="K24" i="13"/>
  <c r="K23" i="13"/>
  <c r="K40" i="13"/>
  <c r="K29" i="13"/>
  <c r="K18" i="13"/>
  <c r="K33" i="13"/>
  <c r="K3" i="13"/>
  <c r="K15" i="13"/>
  <c r="K14" i="13"/>
  <c r="K21" i="13"/>
  <c r="K20" i="13"/>
  <c r="K26" i="13"/>
  <c r="K13" i="13"/>
  <c r="K12" i="13"/>
  <c r="O42" i="12"/>
  <c r="C20" i="9" l="1"/>
  <c r="C33" i="9"/>
  <c r="C5" i="9"/>
  <c r="C37" i="9"/>
  <c r="C10" i="9"/>
  <c r="C42" i="9"/>
  <c r="M65" i="14"/>
  <c r="L65" i="14"/>
  <c r="C70" i="14" s="1"/>
  <c r="J65" i="14"/>
  <c r="C43" i="9"/>
  <c r="C6" i="9"/>
  <c r="M57" i="9"/>
  <c r="C4" i="9"/>
  <c r="C8" i="9"/>
  <c r="L57" i="9"/>
  <c r="C62" i="9" s="1"/>
  <c r="C27" i="9"/>
  <c r="C2" i="9"/>
  <c r="J57" i="9"/>
  <c r="R37" i="6"/>
  <c r="L104" i="5"/>
  <c r="M42" i="6"/>
  <c r="I104" i="5"/>
  <c r="O39" i="6"/>
  <c r="O104" i="5"/>
  <c r="O23" i="6"/>
  <c r="C71" i="14" l="1"/>
  <c r="C72" i="14" s="1"/>
  <c r="C73" i="14" s="1"/>
  <c r="C63" i="9"/>
  <c r="C65" i="14"/>
  <c r="C57" i="9"/>
  <c r="U37" i="6"/>
  <c r="R23" i="6"/>
  <c r="U23" i="6"/>
  <c r="R39" i="6"/>
  <c r="O21" i="6"/>
  <c r="O19" i="6"/>
  <c r="O4" i="6"/>
  <c r="O9" i="6"/>
  <c r="O29" i="6"/>
  <c r="O25" i="6"/>
  <c r="O34" i="6"/>
  <c r="O32" i="6"/>
  <c r="O13" i="6"/>
  <c r="O26" i="6"/>
  <c r="O22" i="6"/>
  <c r="O33" i="6"/>
  <c r="O20" i="6"/>
  <c r="O40" i="6"/>
  <c r="O18" i="6"/>
  <c r="O8" i="6"/>
  <c r="O38" i="6"/>
  <c r="O10" i="6"/>
  <c r="O5" i="6"/>
  <c r="O11" i="6"/>
  <c r="O31" i="6"/>
  <c r="O6" i="6"/>
  <c r="O17" i="6"/>
  <c r="O7" i="6"/>
  <c r="O30" i="6"/>
  <c r="O12" i="6"/>
  <c r="O36" i="6"/>
  <c r="D42" i="6"/>
  <c r="K42" i="6"/>
  <c r="O15" i="6"/>
  <c r="B42" i="6"/>
  <c r="O24" i="6"/>
  <c r="O35" i="6"/>
  <c r="O14" i="6"/>
  <c r="O16" i="6"/>
  <c r="R24" i="6" l="1"/>
  <c r="R38" i="6"/>
  <c r="R26" i="6"/>
  <c r="R36" i="6"/>
  <c r="R11" i="6"/>
  <c r="R20" i="6"/>
  <c r="R35" i="6"/>
  <c r="R30" i="6"/>
  <c r="R31" i="6"/>
  <c r="R10" i="6"/>
  <c r="R18" i="6"/>
  <c r="R22" i="6"/>
  <c r="R34" i="6"/>
  <c r="U39" i="6"/>
  <c r="U16" i="6"/>
  <c r="R16" i="6"/>
  <c r="R7" i="6"/>
  <c r="R40" i="6"/>
  <c r="R25" i="6"/>
  <c r="R17" i="6"/>
  <c r="U28" i="6"/>
  <c r="R28" i="6"/>
  <c r="R13" i="6"/>
  <c r="U29" i="6"/>
  <c r="R29" i="6"/>
  <c r="R19" i="6"/>
  <c r="R14" i="6"/>
  <c r="R15" i="6"/>
  <c r="U12" i="6"/>
  <c r="R12" i="6"/>
  <c r="R6" i="6"/>
  <c r="U6" i="6" s="1"/>
  <c r="U5" i="6"/>
  <c r="R5" i="6"/>
  <c r="R8" i="6"/>
  <c r="U33" i="6"/>
  <c r="R33" i="6"/>
  <c r="R32" i="6"/>
  <c r="U9" i="6"/>
  <c r="R9" i="6"/>
  <c r="R21" i="6"/>
  <c r="Q42" i="6"/>
  <c r="R4" i="6"/>
  <c r="C70" i="9"/>
  <c r="O42" i="6"/>
  <c r="N42" i="6"/>
  <c r="U15" i="6" l="1"/>
  <c r="U19" i="6"/>
  <c r="U7" i="6"/>
  <c r="U22" i="6"/>
  <c r="U10" i="6"/>
  <c r="U30" i="6"/>
  <c r="U38" i="6"/>
  <c r="U24" i="6"/>
  <c r="U20" i="6"/>
  <c r="U36" i="6"/>
  <c r="U21" i="6"/>
  <c r="U32" i="6"/>
  <c r="U8" i="6"/>
  <c r="U13" i="6"/>
  <c r="U17" i="6"/>
  <c r="U25" i="6"/>
  <c r="U34" i="6"/>
  <c r="U18" i="6"/>
  <c r="U31" i="6"/>
  <c r="U35" i="6"/>
  <c r="U11" i="6"/>
  <c r="U26" i="6"/>
  <c r="U14" i="6"/>
  <c r="U40" i="6"/>
  <c r="T42" i="6"/>
  <c r="R42" i="6"/>
  <c r="S42" i="6"/>
  <c r="U4" i="6" l="1"/>
  <c r="U42" i="6" s="1"/>
  <c r="C64" i="9" l="1"/>
  <c r="C65" i="9" s="1"/>
  <c r="C77" i="9"/>
</calcChain>
</file>

<file path=xl/comments1.xml><?xml version="1.0" encoding="utf-8"?>
<comments xmlns="http://schemas.openxmlformats.org/spreadsheetml/2006/main">
  <authors>
    <author>Marty Gurtz</author>
  </authors>
  <commentList>
    <comment ref="J10" authorId="0">
      <text>
        <r>
          <rPr>
            <b/>
            <sz val="10"/>
            <color indexed="81"/>
            <rFont val="Tahoma"/>
            <family val="2"/>
          </rPr>
          <t>Fish data not retrieved from BioTDB due to multiple sites on Santa Ana R so use Med for now</t>
        </r>
      </text>
    </comment>
    <comment ref="J37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J38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</commentList>
</comments>
</file>

<file path=xl/comments2.xml><?xml version="1.0" encoding="utf-8"?>
<comments xmlns="http://schemas.openxmlformats.org/spreadsheetml/2006/main">
  <authors>
    <author>Marty Gurtz</author>
  </authors>
  <commentList>
    <comment ref="F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Net Field Salary column for IAFH; if it shows "IAH" then use Field Salary for IAH; otherwise, zero.</t>
        </r>
      </text>
    </comment>
    <comment ref="G2" authorId="0">
      <text>
        <r>
          <rPr>
            <b/>
            <sz val="10"/>
            <color indexed="81"/>
            <rFont val="Tahoma"/>
            <family val="2"/>
          </rPr>
          <t>Marty Gurtz:</t>
        </r>
        <r>
          <rPr>
            <sz val="10"/>
            <color indexed="81"/>
            <rFont val="Tahoma"/>
            <family val="2"/>
          </rPr>
          <t xml:space="preserve">
If "FY08 Eco Design" shows "IAFH" for this site for FY08 then use the Total Per Diem for IAFH; if it shows "IAH" then use Total Per Diem for IAH; otherwise, zero.</t>
        </r>
      </text>
    </comment>
    <comment ref="H2" authorId="0">
      <text>
        <r>
          <rPr>
            <b/>
            <sz val="10"/>
            <color indexed="81"/>
            <rFont val="Tahoma"/>
            <family val="2"/>
          </rPr>
          <t>If "FY08 Eco Design" shows "IAFH" for this site for FY08 then use the Vehicle Costs for IAFH; if it shows "IAH" then use Vehicle Costs for IAH; otherwise, zero.</t>
        </r>
      </text>
    </comment>
    <comment ref="I2" authorId="0">
      <text>
        <r>
          <rPr>
            <b/>
            <sz val="10"/>
            <color indexed="81"/>
            <rFont val="Tahoma"/>
            <family val="2"/>
          </rPr>
          <t>In FY07: 250 net per site for Inv+Hab, 100 for Algae and 250 for Fish -- Supplies, Postage, Misc  [Vehicle and per diem costs, as well as major Equip costs,  are separate].  Cell refers to data in "FY08 Data"</t>
        </r>
      </text>
    </comment>
    <comment ref="J2" authorId="0">
      <text>
        <r>
          <rPr>
            <b/>
            <sz val="10"/>
            <color indexed="81"/>
            <rFont val="Tahoma"/>
            <family val="2"/>
          </rPr>
          <t>These numbers do not include the 6 hrs for each component I(+A), F, and H for QA/Mgmt</t>
        </r>
      </text>
    </comment>
    <comment ref="K2" authorId="0">
      <text>
        <r>
          <rPr>
            <b/>
            <sz val="10"/>
            <color indexed="81"/>
            <rFont val="Tahoma"/>
            <family val="2"/>
          </rPr>
          <t>6 hrs each component I(+A), F, H -- combined F+O estimates include these hours</t>
        </r>
      </text>
    </comment>
  </commentList>
</comments>
</file>

<file path=xl/comments3.xml><?xml version="1.0" encoding="utf-8"?>
<comments xmlns="http://schemas.openxmlformats.org/spreadsheetml/2006/main">
  <authors>
    <author>Musson, Rosemary</author>
  </authors>
  <commentList>
    <comment ref="A19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29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comments4.xml><?xml version="1.0" encoding="utf-8"?>
<comments xmlns="http://schemas.openxmlformats.org/spreadsheetml/2006/main">
  <authors>
    <author>Musson, Rosemary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sharedStrings.xml><?xml version="1.0" encoding="utf-8"?>
<sst xmlns="http://schemas.openxmlformats.org/spreadsheetml/2006/main" count="3539" uniqueCount="543">
  <si>
    <t>Person's Name</t>
  </si>
  <si>
    <t>Publication costs</t>
  </si>
  <si>
    <t>Other costs</t>
  </si>
  <si>
    <t>Brief description of other costs</t>
  </si>
  <si>
    <t>Total</t>
  </si>
  <si>
    <t>Gross</t>
  </si>
  <si>
    <t>HDSN</t>
  </si>
  <si>
    <t>CONN</t>
  </si>
  <si>
    <t>PODL</t>
  </si>
  <si>
    <t>FY TOTALS</t>
  </si>
  <si>
    <t>ALBE</t>
  </si>
  <si>
    <t>ACFB</t>
  </si>
  <si>
    <t>Anne Hoos</t>
  </si>
  <si>
    <t>LERI</t>
  </si>
  <si>
    <t>WMIC</t>
  </si>
  <si>
    <t>UMIS</t>
  </si>
  <si>
    <t>Report Number</t>
  </si>
  <si>
    <t>SPLT</t>
  </si>
  <si>
    <t>YELL</t>
  </si>
  <si>
    <t>CNBR</t>
  </si>
  <si>
    <t>OZRK</t>
  </si>
  <si>
    <t>MISE</t>
  </si>
  <si>
    <t>SCTX</t>
  </si>
  <si>
    <t>ACAD</t>
  </si>
  <si>
    <t>EIWA</t>
  </si>
  <si>
    <t>TRIN</t>
  </si>
  <si>
    <t>SANJ</t>
  </si>
  <si>
    <t>SOCA</t>
  </si>
  <si>
    <t>GRSL</t>
  </si>
  <si>
    <t>RIOG</t>
  </si>
  <si>
    <t>NVBR</t>
  </si>
  <si>
    <t>USNK</t>
  </si>
  <si>
    <t>CCYK</t>
  </si>
  <si>
    <t>Comments</t>
  </si>
  <si>
    <t>Total Gross Costs</t>
  </si>
  <si>
    <t>Type</t>
  </si>
  <si>
    <t>Station</t>
  </si>
  <si>
    <t>Site name</t>
  </si>
  <si>
    <t>02335870</t>
  </si>
  <si>
    <t>Sope Creek near Marietta, GA</t>
  </si>
  <si>
    <t>Urban</t>
  </si>
  <si>
    <t>Integ</t>
  </si>
  <si>
    <t>02338523</t>
  </si>
  <si>
    <t>Hillibahatchee Creek near Franklin,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</si>
  <si>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</si>
  <si>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</si>
  <si>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</si>
  <si>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</si>
  <si>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</si>
  <si>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</si>
  <si>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</si>
  <si>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12510500</t>
  </si>
  <si>
    <t>Yakima River at Kiona, WA</t>
  </si>
  <si>
    <t>06800000</t>
  </si>
  <si>
    <t>Maple Creek near Nickerson, NE</t>
  </si>
  <si>
    <t>06805500</t>
  </si>
  <si>
    <t>Platte River at Louisville, NE</t>
  </si>
  <si>
    <t>NE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</si>
  <si>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</si>
  <si>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</si>
  <si>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</si>
  <si>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</si>
  <si>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</si>
  <si>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</si>
  <si>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01610400</t>
  </si>
  <si>
    <t>Waites Run near Wardensville, WV</t>
  </si>
  <si>
    <t>01646580</t>
  </si>
  <si>
    <t>Potomac River at Washington, DC</t>
  </si>
  <si>
    <t>01654000</t>
  </si>
  <si>
    <t>Accotink Creek near Annandale, VA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</si>
  <si>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</si>
  <si>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</si>
  <si>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</si>
  <si>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</si>
  <si>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</si>
  <si>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</si>
  <si>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</si>
  <si>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</si>
  <si>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</si>
  <si>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</si>
  <si>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08057200</t>
  </si>
  <si>
    <t>White Rock Creek at Dallas, TX</t>
  </si>
  <si>
    <t>08057410</t>
  </si>
  <si>
    <t>Trinity River below Dallas, TX</t>
  </si>
  <si>
    <t>WHMI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</si>
  <si>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</si>
  <si>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</si>
  <si>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</si>
  <si>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</si>
  <si>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</si>
  <si>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</si>
  <si>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</si>
  <si>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</si>
  <si>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</si>
  <si>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</si>
  <si>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</si>
  <si>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</si>
  <si>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</si>
  <si>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</si>
  <si>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</si>
  <si>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</si>
  <si>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</si>
  <si>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</si>
  <si>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</si>
  <si>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</si>
  <si>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</si>
  <si>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04161820</t>
  </si>
  <si>
    <t>Clinton River at Sterling Heights, MI</t>
  </si>
  <si>
    <t>04193500</t>
  </si>
  <si>
    <t>Maumee River at Waterville, OH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</si>
  <si>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</si>
  <si>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</si>
  <si>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</si>
  <si>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</si>
  <si>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</si>
  <si>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</si>
  <si>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07060710</t>
  </si>
  <si>
    <t>North Sylamore Creek near Fifty Six, AR</t>
  </si>
  <si>
    <t>PUGT</t>
  </si>
  <si>
    <t>12056500</t>
  </si>
  <si>
    <t>North Fork Skokomish River near Hdsprt, WA</t>
  </si>
  <si>
    <t>08364000</t>
  </si>
  <si>
    <t>Rio Grande at El Paso, TX</t>
  </si>
  <si>
    <t>11447650</t>
  </si>
  <si>
    <t>Sacramento River a Freeport, CA</t>
  </si>
  <si>
    <t>SANT</t>
  </si>
  <si>
    <t>02172300</t>
  </si>
  <si>
    <t>McTier Creek near Monetta, SC</t>
  </si>
  <si>
    <t>02175000</t>
  </si>
  <si>
    <t>Edisto River near Givhans, SC</t>
  </si>
  <si>
    <t>13092747</t>
  </si>
  <si>
    <t>Rock Creek at Twin Falls, ID</t>
  </si>
  <si>
    <t>13154500</t>
  </si>
  <si>
    <t>Snake River at King Hill, ID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</si>
  <si>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</si>
  <si>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</si>
  <si>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</si>
  <si>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</si>
  <si>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</si>
  <si>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</si>
  <si>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</si>
  <si>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</si>
  <si>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</si>
  <si>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</si>
  <si>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</si>
  <si>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</si>
  <si>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0242354750</t>
  </si>
  <si>
    <t>Cahaba Valley Creek at Pelham, AL</t>
  </si>
  <si>
    <t>02469762</t>
  </si>
  <si>
    <t>Tombigbee River near Coffeeville, AL</t>
  </si>
  <si>
    <t>11049400</t>
  </si>
  <si>
    <t>Santa Ana River above Seven Oaks Dam, CA</t>
  </si>
  <si>
    <t>11074000</t>
  </si>
  <si>
    <t>Santa Ana River below Prado Dam, CA</t>
  </si>
  <si>
    <t>UCOL</t>
  </si>
  <si>
    <t>09163500</t>
  </si>
  <si>
    <t>Colorado River near Colorado-Utah state line</t>
  </si>
  <si>
    <t>06329500</t>
  </si>
  <si>
    <t>Yellowstone River near Sidney, MT</t>
  </si>
  <si>
    <t>Sampling &amp; Data Review</t>
  </si>
  <si>
    <t>Streamflow Gaging</t>
  </si>
  <si>
    <t>Lab Analysis</t>
  </si>
  <si>
    <t>TOTAL</t>
  </si>
  <si>
    <t>Travel (air fare, lodging, per diem)</t>
  </si>
  <si>
    <t>Sampling (minus lab)</t>
  </si>
  <si>
    <t>Data anal.+reports</t>
  </si>
  <si>
    <t>Lab</t>
  </si>
  <si>
    <t>Gaging</t>
  </si>
  <si>
    <t>Placeholder for SU Funds</t>
  </si>
  <si>
    <t>HQ Account</t>
  </si>
  <si>
    <t>Column Totals</t>
  </si>
  <si>
    <t>12505450</t>
  </si>
  <si>
    <t>Granger Drain at Granger, WA</t>
  </si>
  <si>
    <t>rotate2</t>
  </si>
  <si>
    <t>urbcore</t>
  </si>
  <si>
    <t>rotate4</t>
  </si>
  <si>
    <t>agcore</t>
  </si>
  <si>
    <t>06800500</t>
  </si>
  <si>
    <t>Elkhorn River at Waterloo, NE</t>
  </si>
  <si>
    <t>Dismal River near Thedford, NE</t>
  </si>
  <si>
    <t>eco_only</t>
  </si>
  <si>
    <t>06775900</t>
  </si>
  <si>
    <t>07055646</t>
  </si>
  <si>
    <t>Buffalo River near Boxley,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</si>
  <si>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</si>
  <si>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</si>
  <si>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</si>
  <si>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</si>
  <si>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</si>
  <si>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</si>
  <si>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09471000</t>
  </si>
  <si>
    <t>San Pedro River at Charleston, AZ</t>
  </si>
  <si>
    <t>10171000</t>
  </si>
  <si>
    <t>Jordan River at Salt Lake City, UT</t>
  </si>
  <si>
    <t>06324970</t>
  </si>
  <si>
    <t>Little Powder River near Weston, WY</t>
  </si>
  <si>
    <t>CYCLE II SU</t>
  </si>
  <si>
    <t>STATION ID</t>
  </si>
  <si>
    <t>STATION NAME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</si>
  <si>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</si>
  <si>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</si>
  <si>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</si>
  <si>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</si>
  <si>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</si>
  <si>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II SITE TYPE</t>
  </si>
  <si>
    <t>PROPOSED COST CENTER TO DO SAMPLING</t>
  </si>
  <si>
    <t>SITE SIZE</t>
  </si>
  <si>
    <t>LOW FLOW SITE TYPE</t>
  </si>
  <si>
    <t>HIGH FLOW SITE TYPE</t>
  </si>
  <si>
    <t>Y</t>
  </si>
  <si>
    <t>Ref</t>
  </si>
  <si>
    <t>East Hartford, CT</t>
  </si>
  <si>
    <t>N</t>
  </si>
  <si>
    <t>small</t>
  </si>
  <si>
    <t>wading</t>
  </si>
  <si>
    <t>bridge</t>
  </si>
  <si>
    <t>large</t>
  </si>
  <si>
    <t>West Trenton, NJ</t>
  </si>
  <si>
    <t>Troy, NY</t>
  </si>
  <si>
    <t>Baltimore, MD</t>
  </si>
  <si>
    <t>medium</t>
  </si>
  <si>
    <t>Atlanta, GA</t>
  </si>
  <si>
    <t>Raleigh, NC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</si>
  <si>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</si>
  <si>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</si>
  <si>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</si>
  <si>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</si>
  <si>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</si>
  <si>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</si>
  <si>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</si>
  <si>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</si>
  <si>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</si>
  <si>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</si>
  <si>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</si>
  <si>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</si>
  <si>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</si>
  <si>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</si>
  <si>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</si>
  <si>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</si>
  <si>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</si>
  <si>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</si>
  <si>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</si>
  <si>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</si>
  <si>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</si>
  <si>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</si>
  <si>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</si>
  <si>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</si>
  <si>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</si>
  <si>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</si>
  <si>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Reference</t>
  </si>
  <si>
    <t>Percent FTE</t>
  </si>
  <si>
    <t>Author</t>
  </si>
  <si>
    <t>(Gross)</t>
  </si>
  <si>
    <t xml:space="preserve">Salary+Benefits </t>
  </si>
  <si>
    <t>comments</t>
  </si>
  <si>
    <t>**Red Butte Creek at Fort Douglas, UT</t>
  </si>
  <si>
    <t>*North Fork Skokomish River near Hoodsport, WA</t>
  </si>
  <si>
    <t>*Fish not collected by USGS due to endangered species issues; annual Fish collections at NF Skokomish by U. Washington (otherwise would be odd FY)</t>
  </si>
  <si>
    <t>**Fish not collected due to permit issues (otherwise would be even FY)</t>
  </si>
  <si>
    <t>IAFH</t>
  </si>
  <si>
    <t>Area (sq km)</t>
  </si>
  <si>
    <t>Riffle</t>
  </si>
  <si>
    <t>Snag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</si>
  <si>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</si>
  <si>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</si>
  <si>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</si>
  <si>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</si>
  <si>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</si>
  <si>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</si>
  <si>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</si>
  <si>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</si>
  <si>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</si>
  <si>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</si>
  <si>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</si>
  <si>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</si>
  <si>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</si>
  <si>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</si>
  <si>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</si>
  <si>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</si>
  <si>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</si>
  <si>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</si>
  <si>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</si>
  <si>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</si>
  <si>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Eco WSC net cost incl 10% contingency</t>
  </si>
  <si>
    <t>GIS</t>
  </si>
  <si>
    <t>Ouiska (Whiskey) Chitto Creek near Oberlin, LA</t>
  </si>
  <si>
    <t>Placeholders</t>
  </si>
  <si>
    <t>Coordinators</t>
  </si>
  <si>
    <t>TARGET</t>
  </si>
  <si>
    <t>Lab Analysis (includes QC)</t>
  </si>
  <si>
    <t>05490500</t>
  </si>
  <si>
    <t>Des Moines River at Keosauqua, IA</t>
  </si>
  <si>
    <t>Des Moines at Keosauqua, IA</t>
  </si>
  <si>
    <t>Ana Garcia</t>
  </si>
  <si>
    <t>East Lansing, MI</t>
  </si>
  <si>
    <t xml:space="preserve">Craig Johnston </t>
  </si>
  <si>
    <t>Richard Moore</t>
  </si>
  <si>
    <t>Scott Ator</t>
  </si>
  <si>
    <t>EPN</t>
  </si>
  <si>
    <t>MRB1-2 SPARROW Circular</t>
  </si>
  <si>
    <t>Editor</t>
  </si>
  <si>
    <t>Graphic designer</t>
  </si>
  <si>
    <t>MT</t>
  </si>
  <si>
    <t>rotate4-&gt;agcore</t>
  </si>
  <si>
    <t>10350340</t>
  </si>
  <si>
    <t>Truckee River at Tracy, NV</t>
  </si>
  <si>
    <t>NUMBER OF SAMPLES IN 2013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</si>
  <si>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</si>
  <si>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</si>
  <si>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</si>
  <si>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</si>
  <si>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</si>
  <si>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</si>
  <si>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</si>
  <si>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</si>
  <si>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</si>
  <si>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</si>
  <si>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</si>
  <si>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</si>
  <si>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</si>
  <si>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</si>
  <si>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</si>
  <si>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CO</t>
  </si>
  <si>
    <t>WY</t>
  </si>
  <si>
    <t>LA</t>
  </si>
  <si>
    <t>MS</t>
  </si>
  <si>
    <t>CA</t>
  </si>
  <si>
    <t>OR</t>
  </si>
  <si>
    <t>ID</t>
  </si>
  <si>
    <t>WA</t>
  </si>
  <si>
    <t>AZ</t>
  </si>
  <si>
    <t>UT</t>
  </si>
  <si>
    <t>NM</t>
  </si>
  <si>
    <t>TX</t>
  </si>
  <si>
    <t>AR</t>
  </si>
  <si>
    <t>CYCLE II SITE SAMPLING SCHEDULE</t>
  </si>
  <si>
    <t>02470500</t>
  </si>
  <si>
    <t>Mobile River at Mt. Vernon, AL</t>
  </si>
  <si>
    <t>15565447</t>
  </si>
  <si>
    <t>Yukon River at Pilot Station, AK</t>
  </si>
  <si>
    <t>AK</t>
  </si>
  <si>
    <t>09380000</t>
  </si>
  <si>
    <t>Colorado River at Lees Ferry, AZ</t>
  </si>
  <si>
    <t>09522000</t>
  </si>
  <si>
    <t>Colorado River at NIB</t>
  </si>
  <si>
    <t>07263620</t>
  </si>
  <si>
    <t>Arkansas River at Terry L&amp;D below Little Rock, AR</t>
  </si>
  <si>
    <t>02359170</t>
  </si>
  <si>
    <t>Apalachicola River near Sumatra, FL</t>
  </si>
  <si>
    <t>FL</t>
  </si>
  <si>
    <t>02226160</t>
  </si>
  <si>
    <t>Altamaha River at Everett City, GA</t>
  </si>
  <si>
    <t>05420500</t>
  </si>
  <si>
    <t>Mississippi River at Clinton, IA</t>
  </si>
  <si>
    <t>06892350</t>
  </si>
  <si>
    <t>Kansas River at DeSoto, KS</t>
  </si>
  <si>
    <t>07144100</t>
  </si>
  <si>
    <t>Lower Arkansas River near Sedgwick, KS</t>
  </si>
  <si>
    <t>KS</t>
  </si>
  <si>
    <t>KY</t>
  </si>
  <si>
    <t>03303280</t>
  </si>
  <si>
    <t>Ohio River at Cannelton Dam at Cannelton, IN</t>
  </si>
  <si>
    <t>03378500</t>
  </si>
  <si>
    <t>Wabash River at New Harmony, IN</t>
  </si>
  <si>
    <t>03609750</t>
  </si>
  <si>
    <t>Tennessee River at Highway 60 near Paducah, KY</t>
  </si>
  <si>
    <t>03612500</t>
  </si>
  <si>
    <t>Ohio River at Dam 53 near Grand Chain, IL</t>
  </si>
  <si>
    <t>07374000</t>
  </si>
  <si>
    <t>Mississippi River at Baton Rouge, LA</t>
  </si>
  <si>
    <t>07374525</t>
  </si>
  <si>
    <t>Mississippi River at Belle Chasse, LA</t>
  </si>
  <si>
    <t>07381495</t>
  </si>
  <si>
    <t>Atchafalaya River at Melville, LA</t>
  </si>
  <si>
    <t>07381590</t>
  </si>
  <si>
    <t>Wax Lake Outlet at Calumet, LA</t>
  </si>
  <si>
    <t>07381600</t>
  </si>
  <si>
    <t>Lower Atchafalaya River at Morgan City, LA</t>
  </si>
  <si>
    <t>01578310</t>
  </si>
  <si>
    <t>Susquehanna River at Conowingo, MD</t>
  </si>
  <si>
    <t>322023090544500</t>
  </si>
  <si>
    <t>Mississippi River above Vicksburg, MS</t>
  </si>
  <si>
    <t>07022000</t>
  </si>
  <si>
    <t>Mississippi River at Thebes, IL</t>
  </si>
  <si>
    <t>05587455</t>
  </si>
  <si>
    <t>Mississippi River Below Grafton, IL</t>
  </si>
  <si>
    <t>06934500</t>
  </si>
  <si>
    <t>Missouri River at Hermann, MO</t>
  </si>
  <si>
    <t>MO</t>
  </si>
  <si>
    <t>NV</t>
  </si>
  <si>
    <t>St. Lawrence River at Cornwall, Ontario</t>
  </si>
  <si>
    <t>01372043</t>
  </si>
  <si>
    <t>Hudson River near Poughkeepsie, NY</t>
  </si>
  <si>
    <t>ND</t>
  </si>
  <si>
    <t>05082500</t>
  </si>
  <si>
    <t>Red River of the North at Grand Forks, ND</t>
  </si>
  <si>
    <t>07241550</t>
  </si>
  <si>
    <t>North Canadian River near Harrah, OK</t>
  </si>
  <si>
    <t>OK</t>
  </si>
  <si>
    <t>14246900</t>
  </si>
  <si>
    <t>Columbia River near Beaver Army Terminal, OR</t>
  </si>
  <si>
    <t>08116650</t>
  </si>
  <si>
    <t>Brazos River near Rosharon, TX</t>
  </si>
  <si>
    <t>08475000</t>
  </si>
  <si>
    <t>Rio Grande near Brownsville, TX</t>
  </si>
  <si>
    <t>NASQAN</t>
  </si>
  <si>
    <t>NMN</t>
  </si>
  <si>
    <t>CO-OP</t>
  </si>
  <si>
    <t>NMN/DELR</t>
  </si>
  <si>
    <t>NASQAN/CNBR</t>
  </si>
  <si>
    <t>NASQAN/MISE</t>
  </si>
  <si>
    <t>NASQAN/PODL</t>
  </si>
  <si>
    <t>NASQAN/WHMI</t>
  </si>
  <si>
    <t>NASQAN/LIRB</t>
  </si>
  <si>
    <t>NASQAN/SACR</t>
  </si>
  <si>
    <t>NA</t>
  </si>
  <si>
    <t>Large River</t>
  </si>
  <si>
    <t>Co-op</t>
  </si>
  <si>
    <t xml:space="preserve">CA  </t>
  </si>
  <si>
    <t>MI/OH</t>
  </si>
  <si>
    <t xml:space="preserve">SC </t>
  </si>
  <si>
    <t>Network</t>
  </si>
  <si>
    <t>reference</t>
  </si>
  <si>
    <t>urban</t>
  </si>
  <si>
    <t>Agriculture</t>
  </si>
  <si>
    <t>NAWQA</t>
  </si>
  <si>
    <t xml:space="preserve">CO </t>
  </si>
  <si>
    <t xml:space="preserve">AL </t>
  </si>
  <si>
    <t xml:space="preserve">CA </t>
  </si>
  <si>
    <t>Cycle III site type</t>
  </si>
  <si>
    <t>Carson City, NV</t>
  </si>
  <si>
    <t>Anchorage, AK</t>
  </si>
  <si>
    <t>Oklahoma City, OK</t>
  </si>
  <si>
    <t>Mounds View, MN?</t>
  </si>
  <si>
    <t>Rolla, MO</t>
  </si>
  <si>
    <t>Louisville, KY</t>
  </si>
  <si>
    <t>Lawrence, KS</t>
  </si>
  <si>
    <t>Tallahassee, FL</t>
  </si>
  <si>
    <t>Missouri River at Omaha, NE</t>
  </si>
  <si>
    <t>06610000</t>
  </si>
  <si>
    <t>07373420</t>
  </si>
  <si>
    <t>Mississippi River near St. Francisville, LA</t>
  </si>
  <si>
    <t>dropped in 2008</t>
  </si>
  <si>
    <t>SAMPLED FOR ECOLOGY Cycle II</t>
  </si>
  <si>
    <t>SAMPLED FOR ECOLOGY Cycle III</t>
  </si>
  <si>
    <t xml:space="preserve">MI </t>
  </si>
  <si>
    <t>WSC Costs</t>
  </si>
  <si>
    <t>FY13</t>
  </si>
  <si>
    <t>TN</t>
  </si>
  <si>
    <t>NH</t>
  </si>
  <si>
    <t>SW Monitoring and Status Assessment Team</t>
  </si>
  <si>
    <t>NASQAN Data Collection</t>
  </si>
  <si>
    <t>NASQAN  Sample Analyses</t>
  </si>
  <si>
    <t>NASQAN Stream Gaging</t>
  </si>
  <si>
    <t>NMN 
Data Collection</t>
  </si>
  <si>
    <t>NMN Sample Analyses</t>
  </si>
  <si>
    <t>NMN Stream Gaging</t>
  </si>
  <si>
    <t>NAWQA SW Status QW Data Collection</t>
  </si>
  <si>
    <t>NAWQA SW Status QW Sample Analyses</t>
  </si>
  <si>
    <t>NAWQA SW Status Stream Gaging</t>
  </si>
  <si>
    <t>NAWQA ECO Data Collection</t>
  </si>
  <si>
    <t>NAWQA ECO Sample Analyses</t>
  </si>
  <si>
    <t>NAWQA SWS&amp;T Reports</t>
  </si>
  <si>
    <t xml:space="preserve">Science Center </t>
  </si>
  <si>
    <t>MA</t>
  </si>
  <si>
    <t>ME</t>
  </si>
  <si>
    <t>PA</t>
  </si>
  <si>
    <t>VA</t>
  </si>
  <si>
    <t>WV</t>
  </si>
  <si>
    <t>SD</t>
  </si>
  <si>
    <t>HI</t>
  </si>
  <si>
    <t xml:space="preserve"> NASQAN Chemistry</t>
  </si>
  <si>
    <t xml:space="preserve"> NMN Chemistry</t>
  </si>
  <si>
    <t>NAWQA Ecology</t>
  </si>
  <si>
    <t xml:space="preserve"> NAWQA SW Chemistry</t>
  </si>
  <si>
    <t xml:space="preserve">SW Monitoring Data Collection Sum </t>
  </si>
  <si>
    <t>NAWQA SW STATUS QW
 Gross Sampling costs</t>
  </si>
  <si>
    <t>NASQAN QW
 Gross Sampling costs</t>
  </si>
  <si>
    <t>NMN
 QW
 Gross Sampling costs</t>
  </si>
  <si>
    <t>NAWQA SW STATUS Ecology Sampling Gross Costs</t>
  </si>
  <si>
    <t>NMN Gross Stream gaging costs</t>
  </si>
  <si>
    <t>NASQAN Gross Stream gaging costs</t>
  </si>
  <si>
    <t>NAWQA SW STATUS Gross Stream gaging costs</t>
  </si>
  <si>
    <t>NAWQA  SW Status Total</t>
  </si>
  <si>
    <t xml:space="preserve"> NASQAN Total</t>
  </si>
  <si>
    <t>NMN Total</t>
  </si>
  <si>
    <t xml:space="preserve"> SW Monitoring and Status Assessment Team</t>
  </si>
  <si>
    <t xml:space="preserve"> SW Monitoring Data Collection Sum </t>
  </si>
  <si>
    <t>FY13 tasks w/ FY12 funds</t>
  </si>
  <si>
    <t>Total to WSCs</t>
  </si>
  <si>
    <t xml:space="preserve">Total </t>
  </si>
  <si>
    <t>FY13 $ (Net)</t>
  </si>
  <si>
    <t>FY13 $ GROSS</t>
  </si>
  <si>
    <t>Total for FY13 =</t>
  </si>
  <si>
    <t>NAWQA SW STATUS Ecology Lab Analysis Costs</t>
  </si>
  <si>
    <t xml:space="preserve">Century of Trends </t>
  </si>
  <si>
    <t xml:space="preserve"> Century of Trends</t>
  </si>
  <si>
    <t>Valerie Kelly</t>
  </si>
  <si>
    <t>FY13 funds required to complete report will be determined by Charlie Crawford after discussions with lead author.</t>
  </si>
  <si>
    <t xml:space="preserve">boat </t>
  </si>
  <si>
    <t>boat</t>
  </si>
  <si>
    <t>Large Inland Rivers</t>
  </si>
  <si>
    <t>Coastal Rivers</t>
  </si>
  <si>
    <t>FY13 sample collection site target
NAWQA</t>
  </si>
  <si>
    <t>FY13 sample collection site target
NASQAN</t>
  </si>
  <si>
    <t>FY13 sample collection site target
NMN</t>
  </si>
  <si>
    <t>dam</t>
  </si>
  <si>
    <t>FY13 streamgaging site target
NAWQA</t>
  </si>
  <si>
    <t>FY13 streamgaging site target
NASQAN</t>
  </si>
  <si>
    <t>FY13 streamgaging site target
NMN</t>
  </si>
  <si>
    <t>SITE OFFICE</t>
  </si>
  <si>
    <t>Flagstaff, AZ</t>
  </si>
  <si>
    <t>Yuma, AZ</t>
  </si>
  <si>
    <t>Council Bluffs, IA</t>
  </si>
  <si>
    <t>Lansing, MI</t>
  </si>
  <si>
    <t>Alberquerque, NM</t>
  </si>
  <si>
    <t>Murray, KY</t>
  </si>
  <si>
    <t>Butte, MT</t>
  </si>
  <si>
    <t>Rhinelander, WI</t>
  </si>
  <si>
    <t>Corpus Christi, TX</t>
  </si>
  <si>
    <t>Salt Lake City, UT</t>
  </si>
  <si>
    <t>The Woodlands, TX</t>
  </si>
  <si>
    <t>San Antonio, TX</t>
  </si>
  <si>
    <t>Kennewick, WA</t>
  </si>
  <si>
    <t>Frostburg, MD</t>
  </si>
  <si>
    <t>Trenton, NJ</t>
  </si>
  <si>
    <t>Grand Junction, CO</t>
  </si>
  <si>
    <t>Cycle 3 Sampling Schedule</t>
  </si>
  <si>
    <t>CYCLE 3 SITE TYPE</t>
  </si>
  <si>
    <t>Science Center (SC)</t>
  </si>
  <si>
    <t>sc</t>
  </si>
  <si>
    <t>Cycle3 site type</t>
  </si>
  <si>
    <t>SC Costs</t>
  </si>
  <si>
    <t>NAWQA SW STATUS
  Sample Analyses cost
(by SC)</t>
  </si>
  <si>
    <t>NASQAN  Sample Analyses cost
(by SC)</t>
  </si>
  <si>
    <t>NMN  Sample Analyses cost
(by SC)</t>
  </si>
  <si>
    <t>IAH</t>
  </si>
  <si>
    <t>North Fork Skokomish River near Hoodsport, WA</t>
  </si>
  <si>
    <t>Eco contracts reserve</t>
  </si>
  <si>
    <t>Eco equipment reserve</t>
  </si>
  <si>
    <t>Eco electroshocking training  reserve</t>
  </si>
  <si>
    <t>Mississippi RB SPARROW Circular</t>
  </si>
  <si>
    <t>Dale Robertson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</si>
</sst>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.00"/>
    <numFmt numFmtId="165" formatCode="&quot;$&quot;#,##0"/>
    <numFmt numFmtId="166" formatCode="0.0"/>
    <numFmt numFmtId="167" formatCode="mmmm\ d\,\ yyyy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1"/>
      <name val="Tahoma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0"/>
      <color indexed="81"/>
      <name val="Tahoma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/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5" fontId="3" fillId="4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/>
    <xf numFmtId="49" fontId="7" fillId="0" borderId="0" xfId="0" applyNumberFormat="1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5" fillId="0" borderId="0" xfId="0" applyFont="1"/>
    <xf numFmtId="165" fontId="4" fillId="0" borderId="2" xfId="0" applyNumberFormat="1" applyFont="1" applyFill="1" applyBorder="1" applyAlignment="1">
      <alignment horizontal="center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165" fontId="0" fillId="0" borderId="0" xfId="0" applyNumberFormat="1"/>
    <xf numFmtId="165" fontId="13" fillId="0" borderId="0" xfId="0" applyNumberFormat="1" applyFont="1"/>
    <xf numFmtId="165" fontId="5" fillId="0" borderId="0" xfId="0" applyNumberFormat="1" applyFont="1"/>
    <xf numFmtId="165" fontId="3" fillId="0" borderId="0" xfId="0" applyNumberFormat="1" applyFont="1"/>
    <xf numFmtId="0" fontId="16" fillId="0" borderId="0" xfId="0" applyFont="1"/>
    <xf numFmtId="5" fontId="15" fillId="0" borderId="0" xfId="0" applyNumberFormat="1" applyFont="1" applyFill="1" applyBorder="1" applyAlignment="1" applyProtection="1">
      <alignment horizontal="left" vertical="center"/>
    </xf>
    <xf numFmtId="5" fontId="0" fillId="0" borderId="13" xfId="0" applyNumberFormat="1" applyBorder="1"/>
    <xf numFmtId="5" fontId="0" fillId="0" borderId="0" xfId="0" applyNumberFormat="1"/>
    <xf numFmtId="0" fontId="0" fillId="0" borderId="13" xfId="0" applyBorder="1"/>
    <xf numFmtId="5" fontId="15" fillId="0" borderId="8" xfId="0" applyNumberFormat="1" applyFont="1" applyFill="1" applyBorder="1" applyAlignment="1">
      <alignment horizontal="left"/>
    </xf>
    <xf numFmtId="5" fontId="15" fillId="0" borderId="0" xfId="0" applyNumberFormat="1" applyFont="1" applyBorder="1"/>
    <xf numFmtId="5" fontId="15" fillId="0" borderId="8" xfId="0" applyNumberFormat="1" applyFont="1" applyBorder="1"/>
    <xf numFmtId="5" fontId="15" fillId="0" borderId="0" xfId="0" applyNumberFormat="1" applyFont="1" applyFill="1" applyBorder="1" applyAlignment="1">
      <alignment horizontal="left" vertical="center" wrapText="1"/>
    </xf>
    <xf numFmtId="5" fontId="15" fillId="0" borderId="0" xfId="0" applyNumberFormat="1" applyFont="1"/>
    <xf numFmtId="0" fontId="10" fillId="3" borderId="10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165" fontId="19" fillId="0" borderId="0" xfId="0" applyNumberFormat="1" applyFont="1"/>
    <xf numFmtId="14" fontId="10" fillId="0" borderId="0" xfId="0" applyNumberFormat="1" applyFont="1" applyFill="1" applyBorder="1" applyAlignment="1">
      <alignment horizontal="left" vertical="center" wrapText="1"/>
    </xf>
    <xf numFmtId="1" fontId="15" fillId="0" borderId="0" xfId="0" applyNumberFormat="1" applyFont="1" applyFill="1" applyBorder="1" applyAlignment="1" applyProtection="1">
      <alignment horizontal="left" vertical="center"/>
    </xf>
    <xf numFmtId="1" fontId="15" fillId="0" borderId="8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1" fontId="0" fillId="0" borderId="13" xfId="0" applyNumberFormat="1" applyBorder="1"/>
    <xf numFmtId="0" fontId="0" fillId="0" borderId="0" xfId="0" applyBorder="1"/>
    <xf numFmtId="5" fontId="0" fillId="0" borderId="0" xfId="0" applyNumberFormat="1" applyBorder="1"/>
    <xf numFmtId="49" fontId="0" fillId="0" borderId="0" xfId="0" applyNumberFormat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5" borderId="1" xfId="0" applyFont="1" applyFill="1" applyBorder="1"/>
    <xf numFmtId="165" fontId="0" fillId="5" borderId="1" xfId="0" applyNumberFormat="1" applyFill="1" applyBorder="1"/>
    <xf numFmtId="0" fontId="10" fillId="5" borderId="1" xfId="0" applyFont="1" applyFill="1" applyBorder="1" applyAlignment="1">
      <alignment vertical="center" wrapText="1"/>
    </xf>
    <xf numFmtId="49" fontId="11" fillId="3" borderId="1" xfId="0" applyNumberFormat="1" applyFont="1" applyFill="1" applyBorder="1"/>
    <xf numFmtId="0" fontId="11" fillId="3" borderId="1" xfId="0" applyFont="1" applyFill="1" applyBorder="1"/>
    <xf numFmtId="165" fontId="0" fillId="3" borderId="1" xfId="0" applyNumberFormat="1" applyFill="1" applyBorder="1"/>
    <xf numFmtId="0" fontId="10" fillId="3" borderId="1" xfId="0" applyFont="1" applyFill="1" applyBorder="1" applyAlignment="1">
      <alignment vertical="center" wrapText="1"/>
    </xf>
    <xf numFmtId="0" fontId="18" fillId="0" borderId="0" xfId="0" applyFont="1"/>
    <xf numFmtId="165" fontId="3" fillId="5" borderId="6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165" fontId="2" fillId="5" borderId="0" xfId="0" applyNumberFormat="1" applyFont="1" applyFill="1" applyAlignment="1">
      <alignment horizontal="right" vertical="center" wrapText="1"/>
    </xf>
    <xf numFmtId="0" fontId="3" fillId="0" borderId="24" xfId="0" applyFont="1" applyFill="1" applyBorder="1" applyAlignment="1">
      <alignment horizontal="left" vertical="center" wrapText="1"/>
    </xf>
    <xf numFmtId="165" fontId="3" fillId="0" borderId="24" xfId="0" applyNumberFormat="1" applyFont="1" applyFill="1" applyBorder="1" applyAlignment="1">
      <alignment horizontal="center" vertical="center" wrapText="1"/>
    </xf>
    <xf numFmtId="165" fontId="3" fillId="2" borderId="24" xfId="0" applyNumberFormat="1" applyFont="1" applyFill="1" applyBorder="1" applyAlignment="1">
      <alignment horizontal="center" vertical="center" wrapText="1"/>
    </xf>
    <xf numFmtId="165" fontId="3" fillId="5" borderId="24" xfId="0" applyNumberFormat="1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4" xfId="0" applyNumberFormat="1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2" fontId="3" fillId="4" borderId="24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7" fillId="0" borderId="2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vertical="center" wrapText="1"/>
    </xf>
    <xf numFmtId="167" fontId="12" fillId="3" borderId="13" xfId="0" applyNumberFormat="1" applyFont="1" applyFill="1" applyBorder="1" applyAlignment="1">
      <alignment vertical="center" wrapText="1"/>
    </xf>
    <xf numFmtId="165" fontId="3" fillId="7" borderId="6" xfId="0" applyNumberFormat="1" applyFont="1" applyFill="1" applyBorder="1" applyAlignment="1">
      <alignment horizontal="right" vertical="center" wrapText="1"/>
    </xf>
    <xf numFmtId="165" fontId="4" fillId="7" borderId="24" xfId="0" applyNumberFormat="1" applyFont="1" applyFill="1" applyBorder="1" applyAlignment="1">
      <alignment horizontal="right" vertical="center" wrapText="1"/>
    </xf>
    <xf numFmtId="165" fontId="3" fillId="7" borderId="24" xfId="0" applyNumberFormat="1" applyFont="1" applyFill="1" applyBorder="1" applyAlignment="1">
      <alignment horizontal="right" vertical="center" wrapText="1"/>
    </xf>
    <xf numFmtId="165" fontId="2" fillId="7" borderId="0" xfId="0" applyNumberFormat="1" applyFont="1" applyFill="1" applyAlignment="1">
      <alignment horizontal="right" vertical="center" wrapText="1"/>
    </xf>
    <xf numFmtId="0" fontId="6" fillId="0" borderId="2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165" fontId="3" fillId="7" borderId="4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1" fontId="22" fillId="0" borderId="0" xfId="0" applyNumberFormat="1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3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166" fontId="11" fillId="0" borderId="13" xfId="0" applyNumberFormat="1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6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19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1" fontId="22" fillId="0" borderId="0" xfId="0" applyNumberFormat="1" applyFont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3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11" fillId="0" borderId="13" xfId="0" applyFont="1" applyFill="1" applyBorder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8" fillId="0" borderId="0" xfId="0" applyFont="1" applyProtection="1">
      <protection locked="0"/>
    </xf>
    <xf numFmtId="0" fontId="14" fillId="0" borderId="0" xfId="0" applyFont="1" applyAlignment="1" applyProtection="1">
      <alignment horizontal="right"/>
      <protection locked="0"/>
    </xf>
    <xf numFmtId="165" fontId="0" fillId="0" borderId="0" xfId="0" applyNumberForma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Alignment="1"/>
    <xf numFmtId="0" fontId="18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5" fontId="0" fillId="3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5" fontId="15" fillId="0" borderId="0" xfId="0" applyNumberFormat="1" applyFont="1" applyFill="1"/>
    <xf numFmtId="1" fontId="0" fillId="0" borderId="0" xfId="0" applyNumberFormat="1" applyBorder="1"/>
    <xf numFmtId="1" fontId="0" fillId="0" borderId="28" xfId="0" applyNumberFormat="1" applyBorder="1"/>
    <xf numFmtId="0" fontId="24" fillId="0" borderId="13" xfId="0" applyFont="1" applyBorder="1" applyAlignment="1">
      <alignment wrapText="1"/>
    </xf>
    <xf numFmtId="0" fontId="15" fillId="0" borderId="13" xfId="0" applyFont="1" applyBorder="1"/>
    <xf numFmtId="0" fontId="2" fillId="0" borderId="21" xfId="0" applyFont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0" fillId="0" borderId="0" xfId="0" applyFont="1" applyFill="1"/>
    <xf numFmtId="0" fontId="1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1" fillId="0" borderId="0" xfId="0" applyFont="1" applyFill="1" applyBorder="1"/>
    <xf numFmtId="0" fontId="11" fillId="0" borderId="13" xfId="0" applyFont="1" applyFill="1" applyBorder="1"/>
    <xf numFmtId="0" fontId="15" fillId="0" borderId="16" xfId="0" applyFont="1" applyBorder="1" applyAlignment="1">
      <alignment horizontal="center"/>
    </xf>
    <xf numFmtId="165" fontId="19" fillId="0" borderId="23" xfId="0" applyNumberFormat="1" applyFont="1" applyBorder="1"/>
    <xf numFmtId="0" fontId="11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65" fontId="14" fillId="0" borderId="0" xfId="0" applyNumberFormat="1" applyFont="1" applyAlignment="1" applyProtection="1">
      <alignment horizontal="right"/>
      <protection locked="0"/>
    </xf>
    <xf numFmtId="0" fontId="0" fillId="9" borderId="0" xfId="0" applyFill="1" applyProtection="1">
      <protection locked="0"/>
    </xf>
    <xf numFmtId="0" fontId="0" fillId="0" borderId="0" xfId="0" applyFill="1" applyBorder="1"/>
    <xf numFmtId="0" fontId="0" fillId="11" borderId="0" xfId="0" applyFill="1"/>
    <xf numFmtId="0" fontId="2" fillId="0" borderId="21" xfId="0" applyFont="1" applyFill="1" applyBorder="1"/>
    <xf numFmtId="0" fontId="11" fillId="0" borderId="1" xfId="0" applyFont="1" applyFill="1" applyBorder="1"/>
    <xf numFmtId="0" fontId="0" fillId="0" borderId="0" xfId="0" applyAlignment="1">
      <alignment horizontal="center" vertical="center"/>
    </xf>
    <xf numFmtId="0" fontId="11" fillId="12" borderId="13" xfId="0" applyFont="1" applyFill="1" applyBorder="1" applyAlignment="1">
      <alignment horizontal="center" vertical="center" wrapText="1"/>
    </xf>
    <xf numFmtId="0" fontId="0" fillId="12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/>
    <xf numFmtId="0" fontId="2" fillId="0" borderId="13" xfId="0" applyFont="1" applyFill="1" applyBorder="1"/>
    <xf numFmtId="0" fontId="1" fillId="0" borderId="0" xfId="0" applyFont="1" applyFill="1"/>
    <xf numFmtId="5" fontId="1" fillId="0" borderId="18" xfId="0" applyNumberFormat="1" applyFont="1" applyFill="1" applyBorder="1" applyAlignment="1" applyProtection="1">
      <alignment horizontal="left" vertical="center"/>
    </xf>
    <xf numFmtId="165" fontId="0" fillId="0" borderId="0" xfId="0" applyNumberFormat="1" applyFill="1"/>
    <xf numFmtId="0" fontId="11" fillId="0" borderId="13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7" fontId="9" fillId="8" borderId="0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12" borderId="0" xfId="0" applyFill="1" applyBorder="1"/>
    <xf numFmtId="0" fontId="27" fillId="0" borderId="21" xfId="0" applyFont="1" applyBorder="1" applyAlignment="1">
      <alignment horizontal="center" vertical="center" wrapText="1"/>
    </xf>
    <xf numFmtId="0" fontId="2" fillId="0" borderId="0" xfId="0" applyFont="1" applyBorder="1"/>
    <xf numFmtId="0" fontId="11" fillId="0" borderId="36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3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5" fontId="14" fillId="0" borderId="20" xfId="0" applyNumberFormat="1" applyFont="1" applyBorder="1" applyAlignment="1">
      <alignment horizontal="center" vertical="center" wrapText="1"/>
    </xf>
    <xf numFmtId="5" fontId="14" fillId="0" borderId="37" xfId="0" applyNumberFormat="1" applyFont="1" applyBorder="1" applyAlignment="1">
      <alignment horizontal="center" vertical="center" wrapText="1"/>
    </xf>
    <xf numFmtId="5" fontId="14" fillId="0" borderId="21" xfId="0" applyNumberFormat="1" applyFont="1" applyBorder="1" applyAlignment="1">
      <alignment horizontal="center" vertical="center" wrapText="1"/>
    </xf>
    <xf numFmtId="5" fontId="14" fillId="0" borderId="21" xfId="1" applyNumberFormat="1" applyFont="1" applyBorder="1" applyAlignment="1">
      <alignment horizontal="center" vertical="center" wrapText="1"/>
    </xf>
    <xf numFmtId="5" fontId="14" fillId="0" borderId="22" xfId="0" applyNumberFormat="1" applyFont="1" applyBorder="1" applyAlignment="1">
      <alignment horizontal="center" vertical="center" wrapText="1"/>
    </xf>
    <xf numFmtId="5" fontId="16" fillId="0" borderId="0" xfId="0" applyNumberFormat="1" applyFont="1" applyBorder="1" applyAlignment="1">
      <alignment horizontal="center"/>
    </xf>
    <xf numFmtId="5" fontId="16" fillId="0" borderId="0" xfId="0" applyNumberFormat="1" applyFont="1" applyAlignment="1">
      <alignment horizontal="center"/>
    </xf>
    <xf numFmtId="5" fontId="16" fillId="0" borderId="17" xfId="0" applyNumberFormat="1" applyFont="1" applyBorder="1" applyAlignment="1">
      <alignment horizontal="center"/>
    </xf>
    <xf numFmtId="5" fontId="16" fillId="0" borderId="18" xfId="0" applyNumberFormat="1" applyFont="1" applyBorder="1" applyAlignment="1">
      <alignment horizontal="center"/>
    </xf>
    <xf numFmtId="5" fontId="16" fillId="0" borderId="19" xfId="0" applyNumberFormat="1" applyFont="1" applyBorder="1" applyAlignment="1">
      <alignment horizontal="center"/>
    </xf>
    <xf numFmtId="5" fontId="15" fillId="0" borderId="38" xfId="0" applyNumberFormat="1" applyFont="1" applyBorder="1"/>
    <xf numFmtId="5" fontId="15" fillId="0" borderId="39" xfId="0" applyNumberFormat="1" applyFont="1" applyBorder="1"/>
    <xf numFmtId="0" fontId="0" fillId="0" borderId="39" xfId="0" applyBorder="1"/>
    <xf numFmtId="5" fontId="0" fillId="0" borderId="39" xfId="0" applyNumberFormat="1" applyBorder="1"/>
    <xf numFmtId="5" fontId="15" fillId="0" borderId="39" xfId="0" applyNumberFormat="1" applyFont="1" applyFill="1" applyBorder="1"/>
    <xf numFmtId="1" fontId="15" fillId="0" borderId="39" xfId="0" applyNumberFormat="1" applyFont="1" applyFill="1" applyBorder="1" applyAlignment="1" applyProtection="1">
      <alignment horizontal="left" vertical="center"/>
    </xf>
    <xf numFmtId="165" fontId="19" fillId="0" borderId="0" xfId="0" applyNumberFormat="1" applyFont="1" applyFill="1"/>
    <xf numFmtId="165" fontId="19" fillId="0" borderId="23" xfId="0" applyNumberFormat="1" applyFont="1" applyFill="1" applyBorder="1"/>
    <xf numFmtId="1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40" xfId="0" applyNumberFormat="1" applyFont="1" applyFill="1" applyBorder="1" applyAlignment="1">
      <alignment horizontal="center" vertical="center" wrapText="1"/>
    </xf>
    <xf numFmtId="5" fontId="15" fillId="0" borderId="45" xfId="0" applyNumberFormat="1" applyFont="1" applyBorder="1"/>
    <xf numFmtId="5" fontId="15" fillId="0" borderId="46" xfId="0" applyNumberFormat="1" applyFont="1" applyBorder="1"/>
    <xf numFmtId="1" fontId="15" fillId="0" borderId="46" xfId="0" applyNumberFormat="1" applyFont="1" applyFill="1" applyBorder="1" applyAlignment="1" applyProtection="1">
      <alignment horizontal="left" vertical="center"/>
    </xf>
    <xf numFmtId="5" fontId="15" fillId="0" borderId="47" xfId="0" applyNumberFormat="1" applyFont="1" applyFill="1" applyBorder="1"/>
    <xf numFmtId="5" fontId="15" fillId="0" borderId="44" xfId="0" applyNumberFormat="1" applyFont="1" applyBorder="1"/>
    <xf numFmtId="165" fontId="11" fillId="3" borderId="1" xfId="0" applyNumberFormat="1" applyFont="1" applyFill="1" applyBorder="1"/>
    <xf numFmtId="165" fontId="11" fillId="5" borderId="1" xfId="0" applyNumberFormat="1" applyFont="1" applyFill="1" applyBorder="1"/>
    <xf numFmtId="165" fontId="11" fillId="5" borderId="1" xfId="0" applyNumberFormat="1" applyFon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5" fontId="15" fillId="0" borderId="52" xfId="0" applyNumberFormat="1" applyFont="1" applyBorder="1"/>
    <xf numFmtId="5" fontId="15" fillId="0" borderId="47" xfId="0" applyNumberFormat="1" applyFont="1" applyBorder="1"/>
    <xf numFmtId="0" fontId="0" fillId="0" borderId="47" xfId="0" applyBorder="1"/>
    <xf numFmtId="5" fontId="0" fillId="0" borderId="47" xfId="0" applyNumberFormat="1" applyBorder="1"/>
    <xf numFmtId="1" fontId="15" fillId="0" borderId="47" xfId="0" applyNumberFormat="1" applyFont="1" applyFill="1" applyBorder="1" applyAlignment="1" applyProtection="1">
      <alignment horizontal="left" vertical="center"/>
    </xf>
    <xf numFmtId="5" fontId="16" fillId="0" borderId="38" xfId="0" applyNumberFormat="1" applyFont="1" applyBorder="1" applyAlignment="1">
      <alignment horizontal="center"/>
    </xf>
    <xf numFmtId="5" fontId="16" fillId="0" borderId="39" xfId="0" applyNumberFormat="1" applyFont="1" applyBorder="1" applyAlignment="1">
      <alignment horizontal="center"/>
    </xf>
    <xf numFmtId="5" fontId="1" fillId="0" borderId="39" xfId="0" applyNumberFormat="1" applyFont="1" applyFill="1" applyBorder="1" applyAlignment="1" applyProtection="1">
      <alignment horizontal="left" vertical="center"/>
    </xf>
    <xf numFmtId="165" fontId="3" fillId="6" borderId="40" xfId="0" applyNumberFormat="1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/>
    </xf>
    <xf numFmtId="0" fontId="1" fillId="0" borderId="0" xfId="0" applyFont="1" applyFill="1" applyBorder="1"/>
    <xf numFmtId="5" fontId="15" fillId="0" borderId="56" xfId="0" applyNumberFormat="1" applyFont="1" applyBorder="1"/>
    <xf numFmtId="5" fontId="15" fillId="0" borderId="57" xfId="0" applyNumberFormat="1" applyFont="1" applyBorder="1"/>
    <xf numFmtId="0" fontId="0" fillId="0" borderId="44" xfId="0" applyBorder="1"/>
    <xf numFmtId="165" fontId="1" fillId="0" borderId="58" xfId="0" applyNumberFormat="1" applyFont="1" applyFill="1" applyBorder="1" applyAlignment="1" applyProtection="1">
      <alignment horizontal="center"/>
      <protection locked="0"/>
    </xf>
    <xf numFmtId="165" fontId="1" fillId="0" borderId="59" xfId="0" applyNumberFormat="1" applyFont="1" applyFill="1" applyBorder="1" applyAlignment="1" applyProtection="1">
      <alignment horizontal="center"/>
      <protection locked="0"/>
    </xf>
    <xf numFmtId="165" fontId="1" fillId="0" borderId="60" xfId="0" applyNumberFormat="1" applyFont="1" applyFill="1" applyBorder="1" applyAlignment="1" applyProtection="1">
      <alignment horizontal="center"/>
      <protection locked="0"/>
    </xf>
    <xf numFmtId="165" fontId="1" fillId="0" borderId="35" xfId="0" applyNumberFormat="1" applyFont="1" applyFill="1" applyBorder="1" applyAlignment="1" applyProtection="1">
      <alignment horizontal="center"/>
      <protection locked="0"/>
    </xf>
    <xf numFmtId="165" fontId="11" fillId="5" borderId="1" xfId="0" applyNumberFormat="1" applyFont="1" applyFill="1" applyBorder="1" applyAlignment="1">
      <alignment horizontal="center" vertical="center"/>
    </xf>
    <xf numFmtId="165" fontId="11" fillId="5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/>
    </xf>
    <xf numFmtId="165" fontId="11" fillId="0" borderId="0" xfId="0" applyNumberFormat="1" applyFont="1" applyFill="1" applyBorder="1"/>
    <xf numFmtId="165" fontId="1" fillId="0" borderId="13" xfId="0" applyNumberFormat="1" applyFont="1" applyFill="1" applyBorder="1" applyAlignment="1">
      <alignment horizontal="center" wrapText="1"/>
    </xf>
    <xf numFmtId="165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5" fontId="1" fillId="0" borderId="39" xfId="0" applyNumberFormat="1" applyFont="1" applyBorder="1"/>
    <xf numFmtId="5" fontId="1" fillId="0" borderId="57" xfId="0" applyNumberFormat="1" applyFont="1" applyBorder="1"/>
    <xf numFmtId="5" fontId="1" fillId="0" borderId="44" xfId="0" applyNumberFormat="1" applyFont="1" applyBorder="1"/>
    <xf numFmtId="5" fontId="1" fillId="0" borderId="47" xfId="0" applyNumberFormat="1" applyFont="1" applyBorder="1"/>
    <xf numFmtId="5" fontId="1" fillId="0" borderId="61" xfId="0" applyNumberFormat="1" applyFont="1" applyFill="1" applyBorder="1"/>
    <xf numFmtId="0" fontId="12" fillId="0" borderId="17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/>
    </xf>
    <xf numFmtId="0" fontId="25" fillId="0" borderId="20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5" fontId="11" fillId="3" borderId="49" xfId="0" applyNumberFormat="1" applyFont="1" applyFill="1" applyBorder="1" applyAlignment="1">
      <alignment horizontal="center"/>
    </xf>
    <xf numFmtId="165" fontId="11" fillId="3" borderId="51" xfId="0" applyNumberFormat="1" applyFont="1" applyFill="1" applyBorder="1" applyAlignment="1">
      <alignment horizontal="center"/>
    </xf>
    <xf numFmtId="165" fontId="11" fillId="3" borderId="49" xfId="0" applyNumberFormat="1" applyFont="1" applyFill="1" applyBorder="1" applyAlignment="1">
      <alignment horizontal="center" vertical="center"/>
    </xf>
    <xf numFmtId="165" fontId="11" fillId="3" borderId="51" xfId="0" applyNumberFormat="1" applyFont="1" applyFill="1" applyBorder="1" applyAlignment="1">
      <alignment horizontal="center" vertical="center"/>
    </xf>
    <xf numFmtId="165" fontId="11" fillId="3" borderId="50" xfId="0" applyNumberFormat="1" applyFont="1" applyFill="1" applyBorder="1" applyAlignment="1">
      <alignment horizontal="center"/>
    </xf>
    <xf numFmtId="165" fontId="11" fillId="3" borderId="50" xfId="0" applyNumberFormat="1" applyFont="1" applyFill="1" applyBorder="1" applyAlignment="1">
      <alignment horizontal="center" vertical="center"/>
    </xf>
    <xf numFmtId="165" fontId="11" fillId="5" borderId="49" xfId="0" applyNumberFormat="1" applyFont="1" applyFill="1" applyBorder="1" applyAlignment="1">
      <alignment horizontal="center" vertical="center"/>
    </xf>
    <xf numFmtId="165" fontId="11" fillId="5" borderId="50" xfId="0" applyNumberFormat="1" applyFont="1" applyFill="1" applyBorder="1" applyAlignment="1">
      <alignment horizontal="center" vertical="center"/>
    </xf>
    <xf numFmtId="165" fontId="11" fillId="5" borderId="49" xfId="0" applyNumberFormat="1" applyFont="1" applyFill="1" applyBorder="1" applyAlignment="1">
      <alignment horizontal="center"/>
    </xf>
    <xf numFmtId="165" fontId="11" fillId="5" borderId="50" xfId="0" applyNumberFormat="1" applyFont="1" applyFill="1" applyBorder="1" applyAlignment="1">
      <alignment horizontal="center"/>
    </xf>
    <xf numFmtId="165" fontId="11" fillId="5" borderId="51" xfId="0" applyNumberFormat="1" applyFont="1" applyFill="1" applyBorder="1" applyAlignment="1">
      <alignment horizontal="center" vertical="center"/>
    </xf>
    <xf numFmtId="165" fontId="11" fillId="5" borderId="51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165" fontId="8" fillId="10" borderId="9" xfId="0" applyNumberFormat="1" applyFont="1" applyFill="1" applyBorder="1" applyAlignment="1">
      <alignment horizontal="center" vertical="center" wrapText="1"/>
    </xf>
    <xf numFmtId="165" fontId="8" fillId="10" borderId="14" xfId="0" applyNumberFormat="1" applyFont="1" applyFill="1" applyBorder="1" applyAlignment="1">
      <alignment horizontal="center" vertical="center" wrapText="1"/>
    </xf>
    <xf numFmtId="5" fontId="14" fillId="13" borderId="42" xfId="0" applyNumberFormat="1" applyFont="1" applyFill="1" applyBorder="1" applyAlignment="1">
      <alignment horizontal="center" vertical="center" wrapText="1"/>
    </xf>
    <xf numFmtId="5" fontId="14" fillId="13" borderId="43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165" fontId="8" fillId="3" borderId="41" xfId="0" applyNumberFormat="1" applyFont="1" applyFill="1" applyBorder="1" applyAlignment="1">
      <alignment horizontal="center" vertical="center" wrapText="1"/>
    </xf>
    <xf numFmtId="167" fontId="9" fillId="8" borderId="0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53" xfId="0" applyNumberFormat="1" applyFont="1" applyFill="1" applyBorder="1" applyAlignment="1">
      <alignment horizontal="center" vertical="center"/>
    </xf>
    <xf numFmtId="165" fontId="3" fillId="6" borderId="54" xfId="0" applyNumberFormat="1" applyFont="1" applyFill="1" applyBorder="1" applyAlignment="1">
      <alignment horizontal="center" vertical="center"/>
    </xf>
    <xf numFmtId="165" fontId="3" fillId="6" borderId="55" xfId="0" applyNumberFormat="1" applyFont="1" applyFill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 wrapText="1"/>
    </xf>
    <xf numFmtId="167" fontId="12" fillId="8" borderId="33" xfId="0" applyNumberFormat="1" applyFont="1" applyFill="1" applyBorder="1" applyAlignment="1">
      <alignment horizontal="center" vertical="center" wrapText="1"/>
    </xf>
    <xf numFmtId="167" fontId="12" fillId="8" borderId="34" xfId="0" applyNumberFormat="1" applyFont="1" applyFill="1" applyBorder="1" applyAlignment="1">
      <alignment horizontal="center" vertical="center" wrapText="1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4" borderId="53" xfId="0" applyNumberFormat="1" applyFont="1" applyFill="1" applyBorder="1" applyAlignment="1">
      <alignment horizontal="center" vertical="center" wrapText="1"/>
    </xf>
    <xf numFmtId="165" fontId="3" fillId="4" borderId="5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tabSelected="1" workbookViewId="0">
      <pane xSplit="4" ySplit="1" topLeftCell="L2" activePane="bottomRight" state="frozen"/>
      <selection pane="topRight" activeCell="E1" sqref="E1"/>
      <selection pane="bottomLeft" activeCell="A2" sqref="A2"/>
      <selection pane="bottomRight" activeCell="N93" sqref="N93"/>
    </sheetView>
  </sheetViews>
  <sheetFormatPr defaultRowHeight="12.75" x14ac:dyDescent="0.2"/>
  <cols>
    <col min="1" max="1" width="15.28515625" customWidth="1"/>
    <col min="2" max="2" width="12.7109375" style="77" customWidth="1"/>
    <col min="3" max="3" width="19.42578125" customWidth="1"/>
    <col min="4" max="4" width="44.140625" customWidth="1"/>
    <col min="5" max="5" width="8.5703125" bestFit="1" customWidth="1"/>
    <col min="6" max="6" width="7.7109375" bestFit="1" customWidth="1"/>
    <col min="7" max="7" width="7.28515625" bestFit="1" customWidth="1"/>
    <col min="8" max="8" width="15" style="77" customWidth="1"/>
    <col min="11" max="11" width="19.42578125" customWidth="1"/>
    <col min="12" max="12" width="9.5703125" style="203" customWidth="1"/>
    <col min="13" max="13" width="19.5703125" style="144" customWidth="1"/>
    <col min="14" max="14" width="9.5703125" customWidth="1"/>
    <col min="15" max="16" width="8.5703125" bestFit="1" customWidth="1"/>
    <col min="17" max="17" width="35.85546875" customWidth="1"/>
  </cols>
  <sheetData>
    <row r="1" spans="1:17" s="87" customFormat="1" ht="91.5" customHeight="1" thickBot="1" x14ac:dyDescent="0.25">
      <c r="A1" s="84" t="s">
        <v>196</v>
      </c>
      <c r="B1" s="84" t="s">
        <v>529</v>
      </c>
      <c r="C1" s="85" t="s">
        <v>197</v>
      </c>
      <c r="D1" s="85" t="s">
        <v>198</v>
      </c>
      <c r="E1" s="84" t="s">
        <v>202</v>
      </c>
      <c r="F1" s="84" t="s">
        <v>203</v>
      </c>
      <c r="G1" s="84" t="s">
        <v>204</v>
      </c>
      <c r="H1" s="84" t="s">
        <v>335</v>
      </c>
      <c r="I1" s="86" t="s">
        <v>443</v>
      </c>
      <c r="J1" s="86" t="s">
        <v>444</v>
      </c>
      <c r="K1" s="84" t="s">
        <v>205</v>
      </c>
      <c r="L1" s="207" t="s">
        <v>306</v>
      </c>
      <c r="M1" s="86" t="s">
        <v>510</v>
      </c>
      <c r="N1" s="84" t="s">
        <v>206</v>
      </c>
      <c r="O1" s="84" t="s">
        <v>207</v>
      </c>
      <c r="P1" s="84" t="s">
        <v>208</v>
      </c>
      <c r="Q1" s="206" t="s">
        <v>33</v>
      </c>
    </row>
    <row r="2" spans="1:17" x14ac:dyDescent="0.2">
      <c r="A2" s="144" t="s">
        <v>145</v>
      </c>
      <c r="B2" s="222" t="s">
        <v>313</v>
      </c>
      <c r="C2" s="76" t="s">
        <v>146</v>
      </c>
      <c r="D2" t="s">
        <v>147</v>
      </c>
      <c r="E2" s="77" t="s">
        <v>209</v>
      </c>
      <c r="F2" s="77" t="s">
        <v>209</v>
      </c>
      <c r="G2" t="s">
        <v>40</v>
      </c>
      <c r="H2" s="77" t="s">
        <v>173</v>
      </c>
      <c r="I2" s="77" t="s">
        <v>209</v>
      </c>
      <c r="J2" s="77" t="s">
        <v>209</v>
      </c>
      <c r="K2" t="s">
        <v>223</v>
      </c>
      <c r="L2" s="223">
        <v>24</v>
      </c>
      <c r="M2" s="293" t="s">
        <v>223</v>
      </c>
      <c r="N2" t="s">
        <v>213</v>
      </c>
      <c r="O2" t="s">
        <v>214</v>
      </c>
      <c r="P2" t="s">
        <v>215</v>
      </c>
    </row>
    <row r="3" spans="1:17" x14ac:dyDescent="0.2">
      <c r="A3" s="212" t="s">
        <v>405</v>
      </c>
      <c r="B3" s="222" t="s">
        <v>313</v>
      </c>
      <c r="C3" s="76" t="s">
        <v>336</v>
      </c>
      <c r="D3" t="s">
        <v>337</v>
      </c>
      <c r="E3" s="134" t="s">
        <v>212</v>
      </c>
      <c r="F3" s="134" t="s">
        <v>212</v>
      </c>
      <c r="G3" s="134" t="s">
        <v>415</v>
      </c>
      <c r="H3" s="134" t="s">
        <v>415</v>
      </c>
      <c r="I3" s="77" t="s">
        <v>212</v>
      </c>
      <c r="J3" s="77" t="s">
        <v>212</v>
      </c>
      <c r="K3" t="s">
        <v>223</v>
      </c>
      <c r="L3" s="208">
        <v>14</v>
      </c>
      <c r="M3" s="293" t="s">
        <v>223</v>
      </c>
      <c r="N3" t="s">
        <v>216</v>
      </c>
      <c r="O3" s="210" t="s">
        <v>499</v>
      </c>
      <c r="P3" s="210" t="s">
        <v>500</v>
      </c>
    </row>
    <row r="4" spans="1:17" x14ac:dyDescent="0.2">
      <c r="A4" s="144" t="s">
        <v>145</v>
      </c>
      <c r="B4" s="222" t="s">
        <v>313</v>
      </c>
      <c r="C4" s="76" t="s">
        <v>148</v>
      </c>
      <c r="D4" t="s">
        <v>149</v>
      </c>
      <c r="E4" s="77" t="s">
        <v>209</v>
      </c>
      <c r="F4" s="77" t="s">
        <v>209</v>
      </c>
      <c r="G4" t="s">
        <v>41</v>
      </c>
      <c r="H4" s="77" t="s">
        <v>175</v>
      </c>
      <c r="I4" s="77" t="s">
        <v>212</v>
      </c>
      <c r="J4" s="77" t="s">
        <v>212</v>
      </c>
      <c r="K4" t="s">
        <v>223</v>
      </c>
      <c r="L4" s="208">
        <v>18</v>
      </c>
      <c r="M4" s="293" t="s">
        <v>223</v>
      </c>
      <c r="N4" t="s">
        <v>216</v>
      </c>
      <c r="O4" s="210" t="s">
        <v>499</v>
      </c>
      <c r="P4" s="210" t="s">
        <v>500</v>
      </c>
    </row>
    <row r="5" spans="1:17" x14ac:dyDescent="0.2">
      <c r="A5" s="212" t="s">
        <v>405</v>
      </c>
      <c r="B5" s="138" t="s">
        <v>340</v>
      </c>
      <c r="C5" s="76" t="s">
        <v>338</v>
      </c>
      <c r="D5" t="s">
        <v>339</v>
      </c>
      <c r="E5" s="134" t="s">
        <v>212</v>
      </c>
      <c r="F5" s="134" t="s">
        <v>212</v>
      </c>
      <c r="G5" s="134" t="s">
        <v>415</v>
      </c>
      <c r="H5" s="134" t="s">
        <v>415</v>
      </c>
      <c r="I5" s="77" t="s">
        <v>212</v>
      </c>
      <c r="J5" s="77" t="s">
        <v>212</v>
      </c>
      <c r="K5" s="237" t="s">
        <v>431</v>
      </c>
      <c r="L5" s="208">
        <v>7</v>
      </c>
      <c r="M5" s="293" t="s">
        <v>431</v>
      </c>
      <c r="N5" t="s">
        <v>216</v>
      </c>
      <c r="O5" s="210" t="s">
        <v>499</v>
      </c>
      <c r="P5" s="210" t="s">
        <v>500</v>
      </c>
    </row>
    <row r="6" spans="1:17" x14ac:dyDescent="0.2">
      <c r="A6" s="144" t="s">
        <v>136</v>
      </c>
      <c r="B6" s="138" t="s">
        <v>330</v>
      </c>
      <c r="C6" s="76" t="s">
        <v>190</v>
      </c>
      <c r="D6" t="s">
        <v>191</v>
      </c>
      <c r="E6" s="77" t="s">
        <v>209</v>
      </c>
      <c r="F6" s="77" t="s">
        <v>212</v>
      </c>
      <c r="G6" t="s">
        <v>210</v>
      </c>
      <c r="H6" s="77" t="s">
        <v>175</v>
      </c>
      <c r="I6" s="77" t="s">
        <v>212</v>
      </c>
      <c r="J6" s="77" t="s">
        <v>209</v>
      </c>
      <c r="K6" t="s">
        <v>239</v>
      </c>
      <c r="L6" s="208">
        <v>6</v>
      </c>
      <c r="M6" s="293" t="s">
        <v>239</v>
      </c>
      <c r="N6" t="s">
        <v>213</v>
      </c>
      <c r="O6" t="s">
        <v>214</v>
      </c>
      <c r="P6" t="s">
        <v>215</v>
      </c>
    </row>
    <row r="7" spans="1:17" x14ac:dyDescent="0.2">
      <c r="A7" s="144" t="s">
        <v>136</v>
      </c>
      <c r="B7" s="138" t="s">
        <v>330</v>
      </c>
      <c r="C7" s="76" t="s">
        <v>137</v>
      </c>
      <c r="D7" t="s">
        <v>138</v>
      </c>
      <c r="E7" s="77" t="s">
        <v>209</v>
      </c>
      <c r="F7" s="77" t="s">
        <v>209</v>
      </c>
      <c r="G7" t="s">
        <v>210</v>
      </c>
      <c r="H7" s="77" t="s">
        <v>175</v>
      </c>
      <c r="I7" s="77" t="s">
        <v>209</v>
      </c>
      <c r="J7" s="77" t="s">
        <v>209</v>
      </c>
      <c r="K7" t="s">
        <v>239</v>
      </c>
      <c r="L7" s="208">
        <v>6</v>
      </c>
      <c r="M7" s="293" t="s">
        <v>239</v>
      </c>
      <c r="N7" t="s">
        <v>213</v>
      </c>
      <c r="O7" t="s">
        <v>214</v>
      </c>
      <c r="P7" s="210" t="s">
        <v>234</v>
      </c>
    </row>
    <row r="8" spans="1:17" x14ac:dyDescent="0.2">
      <c r="A8" s="221" t="s">
        <v>407</v>
      </c>
      <c r="B8" s="138" t="s">
        <v>330</v>
      </c>
      <c r="C8" s="76" t="s">
        <v>341</v>
      </c>
      <c r="D8" t="s">
        <v>342</v>
      </c>
      <c r="E8" s="134" t="s">
        <v>212</v>
      </c>
      <c r="F8" s="134" t="s">
        <v>212</v>
      </c>
      <c r="G8" s="134" t="s">
        <v>415</v>
      </c>
      <c r="H8" s="134" t="s">
        <v>415</v>
      </c>
      <c r="I8" s="77" t="s">
        <v>212</v>
      </c>
      <c r="J8" s="77" t="s">
        <v>212</v>
      </c>
      <c r="K8" t="s">
        <v>239</v>
      </c>
      <c r="L8" s="208">
        <v>0</v>
      </c>
      <c r="M8" s="293" t="s">
        <v>511</v>
      </c>
      <c r="N8" t="s">
        <v>216</v>
      </c>
      <c r="O8" s="210" t="s">
        <v>500</v>
      </c>
      <c r="P8" s="210" t="s">
        <v>234</v>
      </c>
    </row>
    <row r="9" spans="1:17" x14ac:dyDescent="0.2">
      <c r="A9" s="212" t="s">
        <v>405</v>
      </c>
      <c r="B9" s="138" t="s">
        <v>330</v>
      </c>
      <c r="C9" s="76" t="s">
        <v>343</v>
      </c>
      <c r="D9" t="s">
        <v>344</v>
      </c>
      <c r="E9" s="134" t="s">
        <v>212</v>
      </c>
      <c r="F9" s="134" t="s">
        <v>212</v>
      </c>
      <c r="G9" s="134" t="s">
        <v>415</v>
      </c>
      <c r="H9" s="134" t="s">
        <v>415</v>
      </c>
      <c r="I9" s="77" t="s">
        <v>212</v>
      </c>
      <c r="J9" s="77" t="s">
        <v>212</v>
      </c>
      <c r="K9" t="s">
        <v>239</v>
      </c>
      <c r="L9" s="208">
        <v>12</v>
      </c>
      <c r="M9" s="293" t="s">
        <v>512</v>
      </c>
      <c r="N9" t="s">
        <v>216</v>
      </c>
      <c r="O9" s="210" t="s">
        <v>500</v>
      </c>
      <c r="P9" s="210" t="s">
        <v>234</v>
      </c>
    </row>
    <row r="10" spans="1:17" x14ac:dyDescent="0.2">
      <c r="A10" s="212" t="s">
        <v>405</v>
      </c>
      <c r="B10" s="222" t="s">
        <v>334</v>
      </c>
      <c r="C10" s="76" t="s">
        <v>345</v>
      </c>
      <c r="D10" t="s">
        <v>346</v>
      </c>
      <c r="E10" s="134" t="s">
        <v>212</v>
      </c>
      <c r="F10" s="134" t="s">
        <v>212</v>
      </c>
      <c r="G10" s="134" t="s">
        <v>415</v>
      </c>
      <c r="H10" s="134" t="s">
        <v>415</v>
      </c>
      <c r="I10" s="77" t="s">
        <v>212</v>
      </c>
      <c r="J10" s="77" t="s">
        <v>212</v>
      </c>
      <c r="K10" t="s">
        <v>237</v>
      </c>
      <c r="L10" s="208">
        <v>14</v>
      </c>
      <c r="M10" s="293" t="s">
        <v>237</v>
      </c>
      <c r="N10" t="s">
        <v>216</v>
      </c>
      <c r="O10" s="210" t="s">
        <v>499</v>
      </c>
      <c r="P10" s="210" t="s">
        <v>500</v>
      </c>
    </row>
    <row r="11" spans="1:17" x14ac:dyDescent="0.2">
      <c r="A11" s="144" t="s">
        <v>20</v>
      </c>
      <c r="B11" s="222" t="s">
        <v>334</v>
      </c>
      <c r="C11" s="76" t="s">
        <v>182</v>
      </c>
      <c r="D11" t="s">
        <v>183</v>
      </c>
      <c r="E11" s="77" t="s">
        <v>209</v>
      </c>
      <c r="F11" s="77" t="s">
        <v>212</v>
      </c>
      <c r="G11" t="s">
        <v>210</v>
      </c>
      <c r="H11" s="77" t="s">
        <v>175</v>
      </c>
      <c r="I11" s="77" t="s">
        <v>212</v>
      </c>
      <c r="J11" s="77" t="s">
        <v>209</v>
      </c>
      <c r="K11" t="s">
        <v>237</v>
      </c>
      <c r="L11" s="208">
        <v>6</v>
      </c>
      <c r="M11" s="293" t="s">
        <v>237</v>
      </c>
      <c r="N11" t="s">
        <v>220</v>
      </c>
      <c r="O11" t="s">
        <v>214</v>
      </c>
      <c r="P11" t="s">
        <v>215</v>
      </c>
    </row>
    <row r="12" spans="1:17" x14ac:dyDescent="0.2">
      <c r="A12" s="144" t="s">
        <v>20</v>
      </c>
      <c r="B12" s="222" t="s">
        <v>334</v>
      </c>
      <c r="C12" s="76" t="s">
        <v>116</v>
      </c>
      <c r="D12" t="s">
        <v>117</v>
      </c>
      <c r="E12" s="77" t="s">
        <v>209</v>
      </c>
      <c r="F12" s="77" t="s">
        <v>209</v>
      </c>
      <c r="G12" t="s">
        <v>210</v>
      </c>
      <c r="H12" s="77" t="s">
        <v>175</v>
      </c>
      <c r="I12" s="77" t="s">
        <v>209</v>
      </c>
      <c r="J12" s="77" t="s">
        <v>209</v>
      </c>
      <c r="K12" t="s">
        <v>237</v>
      </c>
      <c r="L12" s="208">
        <v>6</v>
      </c>
      <c r="M12" s="293" t="s">
        <v>237</v>
      </c>
      <c r="N12" t="s">
        <v>213</v>
      </c>
      <c r="O12" t="s">
        <v>214</v>
      </c>
      <c r="P12" t="s">
        <v>215</v>
      </c>
    </row>
    <row r="13" spans="1:17" x14ac:dyDescent="0.2">
      <c r="A13" s="212" t="s">
        <v>414</v>
      </c>
      <c r="B13" s="138" t="s">
        <v>326</v>
      </c>
      <c r="C13" s="76" t="s">
        <v>123</v>
      </c>
      <c r="D13" t="s">
        <v>201</v>
      </c>
      <c r="E13" s="77" t="s">
        <v>209</v>
      </c>
      <c r="F13" s="77" t="s">
        <v>209</v>
      </c>
      <c r="G13" t="s">
        <v>41</v>
      </c>
      <c r="H13" s="77" t="s">
        <v>175</v>
      </c>
      <c r="I13" s="77" t="s">
        <v>212</v>
      </c>
      <c r="J13" s="77" t="s">
        <v>212</v>
      </c>
      <c r="K13" t="s">
        <v>245</v>
      </c>
      <c r="L13" s="208">
        <v>14</v>
      </c>
      <c r="M13" s="293" t="s">
        <v>245</v>
      </c>
      <c r="N13" t="s">
        <v>216</v>
      </c>
      <c r="O13" t="s">
        <v>215</v>
      </c>
      <c r="P13" t="s">
        <v>215</v>
      </c>
    </row>
    <row r="14" spans="1:17" x14ac:dyDescent="0.2">
      <c r="A14" s="144" t="s">
        <v>26</v>
      </c>
      <c r="B14" s="138" t="s">
        <v>326</v>
      </c>
      <c r="C14" s="76" t="s">
        <v>70</v>
      </c>
      <c r="D14" t="s">
        <v>71</v>
      </c>
      <c r="E14" s="77" t="s">
        <v>209</v>
      </c>
      <c r="F14" s="77" t="s">
        <v>209</v>
      </c>
      <c r="G14" t="s">
        <v>44</v>
      </c>
      <c r="H14" s="77" t="s">
        <v>175</v>
      </c>
      <c r="I14" s="77" t="s">
        <v>209</v>
      </c>
      <c r="J14" s="77" t="s">
        <v>209</v>
      </c>
      <c r="K14" t="s">
        <v>245</v>
      </c>
      <c r="L14" s="208">
        <v>24</v>
      </c>
      <c r="M14" s="293" t="s">
        <v>245</v>
      </c>
      <c r="N14" t="s">
        <v>213</v>
      </c>
      <c r="O14" t="s">
        <v>214</v>
      </c>
      <c r="P14" t="s">
        <v>215</v>
      </c>
    </row>
    <row r="15" spans="1:17" x14ac:dyDescent="0.2">
      <c r="A15" s="212" t="s">
        <v>26</v>
      </c>
      <c r="B15" s="138" t="s">
        <v>326</v>
      </c>
      <c r="C15" s="76" t="s">
        <v>72</v>
      </c>
      <c r="D15" t="s">
        <v>73</v>
      </c>
      <c r="E15" s="77" t="s">
        <v>209</v>
      </c>
      <c r="F15" s="77" t="s">
        <v>209</v>
      </c>
      <c r="G15" t="s">
        <v>41</v>
      </c>
      <c r="H15" s="77" t="s">
        <v>176</v>
      </c>
      <c r="I15" s="77" t="s">
        <v>212</v>
      </c>
      <c r="J15" s="77" t="s">
        <v>212</v>
      </c>
      <c r="K15" t="s">
        <v>245</v>
      </c>
      <c r="L15" s="208">
        <v>18</v>
      </c>
      <c r="M15" s="293" t="s">
        <v>245</v>
      </c>
      <c r="N15" t="s">
        <v>216</v>
      </c>
      <c r="O15" t="s">
        <v>215</v>
      </c>
      <c r="P15" t="s">
        <v>215</v>
      </c>
    </row>
    <row r="16" spans="1:17" x14ac:dyDescent="0.2">
      <c r="A16" s="144" t="s">
        <v>26</v>
      </c>
      <c r="B16" s="138" t="s">
        <v>326</v>
      </c>
      <c r="C16" s="76" t="s">
        <v>74</v>
      </c>
      <c r="D16" t="s">
        <v>75</v>
      </c>
      <c r="E16" s="77" t="s">
        <v>209</v>
      </c>
      <c r="F16" s="77" t="s">
        <v>209</v>
      </c>
      <c r="G16" t="s">
        <v>210</v>
      </c>
      <c r="H16" s="77" t="s">
        <v>180</v>
      </c>
      <c r="I16" s="77" t="s">
        <v>209</v>
      </c>
      <c r="J16" s="77" t="s">
        <v>209</v>
      </c>
      <c r="K16" t="s">
        <v>245</v>
      </c>
      <c r="L16" s="208">
        <v>6</v>
      </c>
      <c r="M16" s="293" t="s">
        <v>245</v>
      </c>
      <c r="N16" t="s">
        <v>213</v>
      </c>
      <c r="O16" t="s">
        <v>214</v>
      </c>
      <c r="P16" t="s">
        <v>215</v>
      </c>
    </row>
    <row r="17" spans="1:16" x14ac:dyDescent="0.2">
      <c r="A17" s="144" t="s">
        <v>27</v>
      </c>
      <c r="B17" s="138" t="s">
        <v>326</v>
      </c>
      <c r="C17" s="76" t="s">
        <v>150</v>
      </c>
      <c r="D17" t="s">
        <v>151</v>
      </c>
      <c r="E17" s="77" t="s">
        <v>209</v>
      </c>
      <c r="F17" s="77" t="s">
        <v>209</v>
      </c>
      <c r="G17" t="s">
        <v>210</v>
      </c>
      <c r="H17" s="77" t="s">
        <v>180</v>
      </c>
      <c r="I17" s="77" t="s">
        <v>209</v>
      </c>
      <c r="J17" s="77" t="s">
        <v>209</v>
      </c>
      <c r="K17" t="s">
        <v>246</v>
      </c>
      <c r="L17" s="208">
        <v>6</v>
      </c>
      <c r="M17" s="293" t="s">
        <v>246</v>
      </c>
      <c r="N17" t="s">
        <v>213</v>
      </c>
      <c r="O17" t="s">
        <v>214</v>
      </c>
      <c r="P17" t="s">
        <v>215</v>
      </c>
    </row>
    <row r="18" spans="1:16" x14ac:dyDescent="0.2">
      <c r="A18" s="144" t="s">
        <v>27</v>
      </c>
      <c r="B18" s="138" t="s">
        <v>326</v>
      </c>
      <c r="C18" s="76" t="s">
        <v>152</v>
      </c>
      <c r="D18" t="s">
        <v>153</v>
      </c>
      <c r="E18" s="77" t="s">
        <v>209</v>
      </c>
      <c r="F18" s="77" t="s">
        <v>209</v>
      </c>
      <c r="G18" t="s">
        <v>41</v>
      </c>
      <c r="H18" s="77" t="s">
        <v>174</v>
      </c>
      <c r="I18" s="77" t="s">
        <v>212</v>
      </c>
      <c r="J18" s="77" t="s">
        <v>212</v>
      </c>
      <c r="K18" t="s">
        <v>246</v>
      </c>
      <c r="L18" s="208">
        <v>18</v>
      </c>
      <c r="M18" s="293" t="s">
        <v>246</v>
      </c>
      <c r="N18" t="s">
        <v>213</v>
      </c>
      <c r="O18" t="s">
        <v>214</v>
      </c>
      <c r="P18" t="s">
        <v>234</v>
      </c>
    </row>
    <row r="19" spans="1:16" x14ac:dyDescent="0.2">
      <c r="A19" s="144" t="s">
        <v>17</v>
      </c>
      <c r="B19" s="222" t="s">
        <v>322</v>
      </c>
      <c r="C19" s="76" t="s">
        <v>76</v>
      </c>
      <c r="D19" t="s">
        <v>77</v>
      </c>
      <c r="E19" s="77" t="s">
        <v>209</v>
      </c>
      <c r="F19" s="77" t="s">
        <v>209</v>
      </c>
      <c r="G19" t="s">
        <v>40</v>
      </c>
      <c r="H19" s="77" t="s">
        <v>173</v>
      </c>
      <c r="I19" s="77" t="s">
        <v>209</v>
      </c>
      <c r="J19" s="77" t="s">
        <v>209</v>
      </c>
      <c r="K19" t="s">
        <v>232</v>
      </c>
      <c r="L19" s="208">
        <v>24</v>
      </c>
      <c r="M19" s="293" t="s">
        <v>232</v>
      </c>
      <c r="N19" t="s">
        <v>213</v>
      </c>
      <c r="O19" t="s">
        <v>214</v>
      </c>
      <c r="P19" t="s">
        <v>215</v>
      </c>
    </row>
    <row r="20" spans="1:16" x14ac:dyDescent="0.2">
      <c r="A20" s="144" t="s">
        <v>17</v>
      </c>
      <c r="B20" s="222" t="s">
        <v>322</v>
      </c>
      <c r="C20" s="76" t="s">
        <v>78</v>
      </c>
      <c r="D20" t="s">
        <v>79</v>
      </c>
      <c r="E20" s="77" t="s">
        <v>209</v>
      </c>
      <c r="F20" s="77" t="s">
        <v>209</v>
      </c>
      <c r="G20" t="s">
        <v>41</v>
      </c>
      <c r="H20" s="77" t="s">
        <v>175</v>
      </c>
      <c r="I20" s="77" t="s">
        <v>212</v>
      </c>
      <c r="J20" s="77" t="s">
        <v>212</v>
      </c>
      <c r="K20" t="s">
        <v>232</v>
      </c>
      <c r="L20" s="208">
        <v>18</v>
      </c>
      <c r="M20" s="293" t="s">
        <v>232</v>
      </c>
      <c r="N20" t="s">
        <v>220</v>
      </c>
      <c r="O20" t="s">
        <v>214</v>
      </c>
      <c r="P20" t="s">
        <v>215</v>
      </c>
    </row>
    <row r="21" spans="1:16" x14ac:dyDescent="0.2">
      <c r="A21" s="144" t="s">
        <v>154</v>
      </c>
      <c r="B21" s="138" t="s">
        <v>322</v>
      </c>
      <c r="C21" s="76" t="s">
        <v>155</v>
      </c>
      <c r="D21" t="s">
        <v>156</v>
      </c>
      <c r="E21" s="77" t="s">
        <v>209</v>
      </c>
      <c r="F21" s="77" t="s">
        <v>209</v>
      </c>
      <c r="G21" t="s">
        <v>41</v>
      </c>
      <c r="H21" s="77" t="s">
        <v>175</v>
      </c>
      <c r="I21" s="77" t="s">
        <v>212</v>
      </c>
      <c r="J21" s="77" t="s">
        <v>212</v>
      </c>
      <c r="K21" t="s">
        <v>232</v>
      </c>
      <c r="L21" s="208">
        <v>18</v>
      </c>
      <c r="M21" s="293" t="s">
        <v>526</v>
      </c>
      <c r="N21" t="s">
        <v>216</v>
      </c>
      <c r="O21" s="210" t="s">
        <v>500</v>
      </c>
      <c r="P21" s="210" t="s">
        <v>234</v>
      </c>
    </row>
    <row r="22" spans="1:16" x14ac:dyDescent="0.2">
      <c r="A22" s="144" t="s">
        <v>7</v>
      </c>
      <c r="B22" s="222" t="s">
        <v>307</v>
      </c>
      <c r="C22" s="76" t="s">
        <v>58</v>
      </c>
      <c r="D22" t="s">
        <v>59</v>
      </c>
      <c r="E22" s="77" t="s">
        <v>209</v>
      </c>
      <c r="F22" s="77" t="s">
        <v>209</v>
      </c>
      <c r="G22" t="s">
        <v>210</v>
      </c>
      <c r="H22" s="77" t="s">
        <v>175</v>
      </c>
      <c r="I22" s="77" t="s">
        <v>209</v>
      </c>
      <c r="J22" s="77" t="s">
        <v>209</v>
      </c>
      <c r="K22" t="s">
        <v>211</v>
      </c>
      <c r="L22" s="208">
        <v>6</v>
      </c>
      <c r="M22" s="134" t="s">
        <v>211</v>
      </c>
      <c r="N22" t="s">
        <v>213</v>
      </c>
      <c r="O22" t="s">
        <v>214</v>
      </c>
      <c r="P22" t="s">
        <v>215</v>
      </c>
    </row>
    <row r="23" spans="1:16" x14ac:dyDescent="0.2">
      <c r="A23" s="144" t="s">
        <v>7</v>
      </c>
      <c r="B23" s="222" t="s">
        <v>307</v>
      </c>
      <c r="C23" s="76" t="s">
        <v>60</v>
      </c>
      <c r="D23" t="s">
        <v>61</v>
      </c>
      <c r="E23" s="77" t="s">
        <v>209</v>
      </c>
      <c r="F23" s="77" t="s">
        <v>209</v>
      </c>
      <c r="G23" t="s">
        <v>41</v>
      </c>
      <c r="H23" s="77" t="s">
        <v>175</v>
      </c>
      <c r="I23" s="77" t="s">
        <v>212</v>
      </c>
      <c r="J23" s="77" t="s">
        <v>212</v>
      </c>
      <c r="K23" t="s">
        <v>211</v>
      </c>
      <c r="L23" s="208">
        <v>18</v>
      </c>
      <c r="M23" s="134" t="s">
        <v>211</v>
      </c>
      <c r="N23" t="s">
        <v>216</v>
      </c>
      <c r="O23" s="210" t="s">
        <v>499</v>
      </c>
      <c r="P23" s="210" t="s">
        <v>500</v>
      </c>
    </row>
    <row r="24" spans="1:16" x14ac:dyDescent="0.2">
      <c r="A24" s="144" t="s">
        <v>7</v>
      </c>
      <c r="B24" s="222" t="s">
        <v>307</v>
      </c>
      <c r="C24" s="76" t="s">
        <v>62</v>
      </c>
      <c r="D24" t="s">
        <v>63</v>
      </c>
      <c r="E24" s="77" t="s">
        <v>209</v>
      </c>
      <c r="F24" s="77" t="s">
        <v>209</v>
      </c>
      <c r="G24" t="s">
        <v>40</v>
      </c>
      <c r="H24" s="77" t="s">
        <v>175</v>
      </c>
      <c r="I24" s="77" t="s">
        <v>209</v>
      </c>
      <c r="J24" s="77" t="s">
        <v>209</v>
      </c>
      <c r="K24" t="s">
        <v>211</v>
      </c>
      <c r="L24" s="208">
        <v>24</v>
      </c>
      <c r="M24" s="134" t="s">
        <v>211</v>
      </c>
      <c r="N24" t="s">
        <v>213</v>
      </c>
      <c r="O24" t="s">
        <v>214</v>
      </c>
      <c r="P24" t="s">
        <v>215</v>
      </c>
    </row>
    <row r="25" spans="1:16" x14ac:dyDescent="0.2">
      <c r="A25" s="221" t="s">
        <v>406</v>
      </c>
      <c r="B25" s="222" t="s">
        <v>349</v>
      </c>
      <c r="C25" s="76" t="s">
        <v>347</v>
      </c>
      <c r="D25" t="s">
        <v>348</v>
      </c>
      <c r="E25" s="134" t="s">
        <v>212</v>
      </c>
      <c r="F25" s="134" t="s">
        <v>212</v>
      </c>
      <c r="G25" s="134" t="s">
        <v>415</v>
      </c>
      <c r="H25" s="134" t="s">
        <v>415</v>
      </c>
      <c r="I25" s="77" t="s">
        <v>212</v>
      </c>
      <c r="J25" s="77" t="s">
        <v>212</v>
      </c>
      <c r="K25" t="s">
        <v>437</v>
      </c>
      <c r="L25" s="208">
        <v>14</v>
      </c>
      <c r="M25" s="294" t="s">
        <v>437</v>
      </c>
      <c r="N25" t="s">
        <v>216</v>
      </c>
      <c r="O25" s="210" t="s">
        <v>499</v>
      </c>
      <c r="P25" s="210" t="s">
        <v>500</v>
      </c>
    </row>
    <row r="26" spans="1:16" x14ac:dyDescent="0.2">
      <c r="A26" s="144" t="s">
        <v>11</v>
      </c>
      <c r="B26" s="222" t="s">
        <v>311</v>
      </c>
      <c r="C26" s="76" t="s">
        <v>38</v>
      </c>
      <c r="D26" t="s">
        <v>39</v>
      </c>
      <c r="E26" s="77" t="s">
        <v>209</v>
      </c>
      <c r="F26" s="77" t="s">
        <v>209</v>
      </c>
      <c r="G26" t="s">
        <v>40</v>
      </c>
      <c r="H26" s="77" t="s">
        <v>173</v>
      </c>
      <c r="I26" s="77" t="s">
        <v>209</v>
      </c>
      <c r="J26" s="77" t="s">
        <v>209</v>
      </c>
      <c r="K26" t="s">
        <v>221</v>
      </c>
      <c r="L26" s="208">
        <v>24</v>
      </c>
      <c r="M26" s="293" t="s">
        <v>221</v>
      </c>
      <c r="N26" t="s">
        <v>213</v>
      </c>
      <c r="O26" t="s">
        <v>214</v>
      </c>
      <c r="P26" t="s">
        <v>215</v>
      </c>
    </row>
    <row r="27" spans="1:16" x14ac:dyDescent="0.2">
      <c r="A27" s="144" t="s">
        <v>11</v>
      </c>
      <c r="B27" s="222" t="s">
        <v>311</v>
      </c>
      <c r="C27" s="76" t="s">
        <v>42</v>
      </c>
      <c r="D27" t="s">
        <v>43</v>
      </c>
      <c r="E27" s="77" t="s">
        <v>209</v>
      </c>
      <c r="F27" s="77" t="s">
        <v>209</v>
      </c>
      <c r="G27" t="s">
        <v>210</v>
      </c>
      <c r="H27" s="77" t="s">
        <v>175</v>
      </c>
      <c r="I27" s="77" t="s">
        <v>209</v>
      </c>
      <c r="J27" s="77" t="s">
        <v>209</v>
      </c>
      <c r="K27" t="s">
        <v>221</v>
      </c>
      <c r="L27" s="208">
        <v>6</v>
      </c>
      <c r="M27" s="293" t="s">
        <v>221</v>
      </c>
      <c r="N27" t="s">
        <v>213</v>
      </c>
      <c r="O27" t="s">
        <v>214</v>
      </c>
      <c r="P27" t="s">
        <v>215</v>
      </c>
    </row>
    <row r="28" spans="1:16" x14ac:dyDescent="0.2">
      <c r="A28" s="212" t="s">
        <v>405</v>
      </c>
      <c r="B28" s="222" t="s">
        <v>311</v>
      </c>
      <c r="C28" s="76" t="s">
        <v>350</v>
      </c>
      <c r="D28" t="s">
        <v>351</v>
      </c>
      <c r="E28" s="134" t="s">
        <v>212</v>
      </c>
      <c r="F28" s="134" t="s">
        <v>212</v>
      </c>
      <c r="G28" s="134" t="s">
        <v>415</v>
      </c>
      <c r="H28" s="134" t="s">
        <v>415</v>
      </c>
      <c r="I28" s="77" t="s">
        <v>212</v>
      </c>
      <c r="J28" s="77" t="s">
        <v>212</v>
      </c>
      <c r="K28" t="s">
        <v>221</v>
      </c>
      <c r="L28" s="208">
        <v>14</v>
      </c>
      <c r="M28" s="293" t="s">
        <v>221</v>
      </c>
      <c r="N28" t="s">
        <v>216</v>
      </c>
      <c r="O28" s="210" t="s">
        <v>499</v>
      </c>
      <c r="P28" s="210" t="s">
        <v>500</v>
      </c>
    </row>
    <row r="29" spans="1:16" x14ac:dyDescent="0.2">
      <c r="A29" s="144" t="s">
        <v>31</v>
      </c>
      <c r="B29" s="222" t="s">
        <v>328</v>
      </c>
      <c r="C29" s="76" t="s">
        <v>130</v>
      </c>
      <c r="D29" t="s">
        <v>131</v>
      </c>
      <c r="E29" s="77" t="s">
        <v>209</v>
      </c>
      <c r="F29" s="77" t="s">
        <v>209</v>
      </c>
      <c r="G29" t="s">
        <v>44</v>
      </c>
      <c r="H29" s="77" t="s">
        <v>175</v>
      </c>
      <c r="I29" s="77" t="s">
        <v>209</v>
      </c>
      <c r="J29" s="77" t="s">
        <v>209</v>
      </c>
      <c r="K29" t="s">
        <v>243</v>
      </c>
      <c r="L29" s="208">
        <v>24</v>
      </c>
      <c r="M29" s="293" t="s">
        <v>243</v>
      </c>
      <c r="N29" t="s">
        <v>213</v>
      </c>
      <c r="O29" t="s">
        <v>214</v>
      </c>
      <c r="P29" t="s">
        <v>215</v>
      </c>
    </row>
    <row r="30" spans="1:16" x14ac:dyDescent="0.2">
      <c r="A30" s="144" t="s">
        <v>31</v>
      </c>
      <c r="B30" s="222" t="s">
        <v>328</v>
      </c>
      <c r="C30" s="76" t="s">
        <v>132</v>
      </c>
      <c r="D30" t="s">
        <v>133</v>
      </c>
      <c r="E30" s="77" t="s">
        <v>209</v>
      </c>
      <c r="F30" s="77" t="s">
        <v>209</v>
      </c>
      <c r="G30" t="s">
        <v>41</v>
      </c>
      <c r="H30" s="77" t="s">
        <v>175</v>
      </c>
      <c r="I30" s="77" t="s">
        <v>212</v>
      </c>
      <c r="J30" s="77" t="s">
        <v>212</v>
      </c>
      <c r="K30" t="s">
        <v>243</v>
      </c>
      <c r="L30" s="208">
        <v>14</v>
      </c>
      <c r="M30" s="293" t="s">
        <v>243</v>
      </c>
      <c r="N30" t="s">
        <v>216</v>
      </c>
      <c r="O30" t="s">
        <v>234</v>
      </c>
      <c r="P30" t="s">
        <v>234</v>
      </c>
    </row>
    <row r="31" spans="1:16" x14ac:dyDescent="0.2">
      <c r="A31" s="212" t="s">
        <v>413</v>
      </c>
      <c r="B31" s="222" t="s">
        <v>318</v>
      </c>
      <c r="C31" s="76" t="s">
        <v>110</v>
      </c>
      <c r="D31" t="s">
        <v>111</v>
      </c>
      <c r="E31" s="77" t="s">
        <v>209</v>
      </c>
      <c r="F31" s="77" t="s">
        <v>209</v>
      </c>
      <c r="G31" t="s">
        <v>41</v>
      </c>
      <c r="H31" s="77" t="s">
        <v>175</v>
      </c>
      <c r="I31" s="77" t="s">
        <v>212</v>
      </c>
      <c r="J31" s="77" t="s">
        <v>212</v>
      </c>
      <c r="K31" t="s">
        <v>227</v>
      </c>
      <c r="L31" s="208">
        <v>14</v>
      </c>
      <c r="M31" s="293" t="s">
        <v>227</v>
      </c>
      <c r="N31" t="s">
        <v>216</v>
      </c>
      <c r="O31" s="210" t="s">
        <v>499</v>
      </c>
      <c r="P31" s="210" t="s">
        <v>500</v>
      </c>
    </row>
    <row r="32" spans="1:16" x14ac:dyDescent="0.2">
      <c r="A32" s="212" t="s">
        <v>412</v>
      </c>
      <c r="B32" s="222" t="s">
        <v>320</v>
      </c>
      <c r="C32" s="76" t="s">
        <v>85</v>
      </c>
      <c r="D32" t="s">
        <v>86</v>
      </c>
      <c r="E32" s="77" t="s">
        <v>209</v>
      </c>
      <c r="F32" s="77" t="s">
        <v>209</v>
      </c>
      <c r="G32" t="s">
        <v>41</v>
      </c>
      <c r="H32" s="77" t="s">
        <v>176</v>
      </c>
      <c r="I32" s="77" t="s">
        <v>212</v>
      </c>
      <c r="J32" s="77" t="s">
        <v>212</v>
      </c>
      <c r="K32" t="s">
        <v>229</v>
      </c>
      <c r="L32" s="208">
        <v>18</v>
      </c>
      <c r="M32" s="134" t="s">
        <v>229</v>
      </c>
      <c r="N32" t="s">
        <v>216</v>
      </c>
      <c r="O32" t="s">
        <v>215</v>
      </c>
      <c r="P32" t="s">
        <v>215</v>
      </c>
    </row>
    <row r="33" spans="1:16" x14ac:dyDescent="0.2">
      <c r="A33" s="144" t="s">
        <v>84</v>
      </c>
      <c r="B33" s="222" t="s">
        <v>320</v>
      </c>
      <c r="C33" s="76" t="s">
        <v>87</v>
      </c>
      <c r="D33" t="s">
        <v>88</v>
      </c>
      <c r="E33" s="77" t="s">
        <v>209</v>
      </c>
      <c r="F33" s="77" t="s">
        <v>209</v>
      </c>
      <c r="G33" t="s">
        <v>44</v>
      </c>
      <c r="H33" s="77" t="s">
        <v>173</v>
      </c>
      <c r="I33" s="77" t="s">
        <v>209</v>
      </c>
      <c r="J33" s="77" t="s">
        <v>209</v>
      </c>
      <c r="K33" t="s">
        <v>229</v>
      </c>
      <c r="L33" s="208">
        <v>24</v>
      </c>
      <c r="M33" s="134" t="s">
        <v>229</v>
      </c>
      <c r="N33" t="s">
        <v>213</v>
      </c>
      <c r="O33" t="s">
        <v>214</v>
      </c>
      <c r="P33" t="s">
        <v>215</v>
      </c>
    </row>
    <row r="34" spans="1:16" x14ac:dyDescent="0.2">
      <c r="A34" s="144" t="s">
        <v>24</v>
      </c>
      <c r="B34" s="222" t="s">
        <v>315</v>
      </c>
      <c r="C34" s="76" t="s">
        <v>100</v>
      </c>
      <c r="D34" t="s">
        <v>101</v>
      </c>
      <c r="E34" s="77" t="s">
        <v>209</v>
      </c>
      <c r="F34" s="77" t="s">
        <v>209</v>
      </c>
      <c r="G34" t="s">
        <v>44</v>
      </c>
      <c r="H34" s="77" t="s">
        <v>173</v>
      </c>
      <c r="I34" s="77" t="s">
        <v>209</v>
      </c>
      <c r="J34" s="77" t="s">
        <v>209</v>
      </c>
      <c r="K34" t="s">
        <v>225</v>
      </c>
      <c r="L34" s="208">
        <v>24</v>
      </c>
      <c r="M34" s="293" t="s">
        <v>225</v>
      </c>
      <c r="N34" t="s">
        <v>213</v>
      </c>
      <c r="O34" t="s">
        <v>214</v>
      </c>
      <c r="P34" t="s">
        <v>215</v>
      </c>
    </row>
    <row r="35" spans="1:16" x14ac:dyDescent="0.2">
      <c r="A35" s="144" t="s">
        <v>24</v>
      </c>
      <c r="B35" s="222" t="s">
        <v>315</v>
      </c>
      <c r="C35" s="76" t="s">
        <v>102</v>
      </c>
      <c r="D35" t="s">
        <v>103</v>
      </c>
      <c r="E35" s="77" t="s">
        <v>209</v>
      </c>
      <c r="F35" s="77" t="s">
        <v>209</v>
      </c>
      <c r="G35" t="s">
        <v>41</v>
      </c>
      <c r="H35" s="77" t="s">
        <v>303</v>
      </c>
      <c r="I35" s="77" t="s">
        <v>212</v>
      </c>
      <c r="J35" s="77" t="s">
        <v>212</v>
      </c>
      <c r="K35" t="s">
        <v>225</v>
      </c>
      <c r="L35" s="208">
        <v>14</v>
      </c>
      <c r="M35" s="293" t="s">
        <v>225</v>
      </c>
      <c r="N35" t="s">
        <v>216</v>
      </c>
      <c r="O35" s="210" t="s">
        <v>499</v>
      </c>
      <c r="P35" s="210" t="s">
        <v>500</v>
      </c>
    </row>
    <row r="36" spans="1:16" x14ac:dyDescent="0.2">
      <c r="A36" s="144" t="s">
        <v>24</v>
      </c>
      <c r="B36" s="222" t="s">
        <v>315</v>
      </c>
      <c r="C36" s="76" t="s">
        <v>290</v>
      </c>
      <c r="D36" t="s">
        <v>291</v>
      </c>
      <c r="E36" s="77" t="s">
        <v>212</v>
      </c>
      <c r="F36" s="77" t="s">
        <v>212</v>
      </c>
      <c r="G36" t="s">
        <v>41</v>
      </c>
      <c r="H36" s="77" t="s">
        <v>176</v>
      </c>
      <c r="I36" s="77" t="s">
        <v>212</v>
      </c>
      <c r="J36" s="77" t="s">
        <v>212</v>
      </c>
      <c r="K36" t="s">
        <v>225</v>
      </c>
      <c r="L36" s="208">
        <v>14</v>
      </c>
      <c r="M36" s="293" t="s">
        <v>225</v>
      </c>
      <c r="N36" t="s">
        <v>216</v>
      </c>
      <c r="O36" t="s">
        <v>215</v>
      </c>
      <c r="P36" t="s">
        <v>215</v>
      </c>
    </row>
    <row r="37" spans="1:16" x14ac:dyDescent="0.2">
      <c r="A37" s="212" t="s">
        <v>405</v>
      </c>
      <c r="B37" s="222" t="s">
        <v>315</v>
      </c>
      <c r="C37" s="76" t="s">
        <v>352</v>
      </c>
      <c r="D37" t="s">
        <v>353</v>
      </c>
      <c r="E37" s="134" t="s">
        <v>212</v>
      </c>
      <c r="F37" s="134" t="s">
        <v>212</v>
      </c>
      <c r="G37" s="134" t="s">
        <v>415</v>
      </c>
      <c r="H37" s="134" t="s">
        <v>415</v>
      </c>
      <c r="I37" s="77" t="s">
        <v>212</v>
      </c>
      <c r="J37" s="77" t="s">
        <v>212</v>
      </c>
      <c r="K37" t="s">
        <v>225</v>
      </c>
      <c r="L37" s="208">
        <v>14</v>
      </c>
      <c r="M37" s="293" t="s">
        <v>225</v>
      </c>
      <c r="N37" t="s">
        <v>216</v>
      </c>
      <c r="O37" s="210" t="s">
        <v>499</v>
      </c>
      <c r="P37" s="210" t="s">
        <v>500</v>
      </c>
    </row>
    <row r="38" spans="1:16" x14ac:dyDescent="0.2">
      <c r="A38" s="212" t="s">
        <v>405</v>
      </c>
      <c r="B38" s="222" t="s">
        <v>315</v>
      </c>
      <c r="C38" t="s">
        <v>439</v>
      </c>
      <c r="D38" t="s">
        <v>438</v>
      </c>
      <c r="E38" s="134"/>
      <c r="F38" s="134"/>
      <c r="G38" s="134" t="s">
        <v>415</v>
      </c>
      <c r="H38" s="134" t="s">
        <v>415</v>
      </c>
      <c r="I38" s="77" t="s">
        <v>212</v>
      </c>
      <c r="J38" s="77" t="s">
        <v>212</v>
      </c>
      <c r="K38" t="s">
        <v>225</v>
      </c>
      <c r="L38" s="208">
        <v>14</v>
      </c>
      <c r="M38" s="293" t="s">
        <v>513</v>
      </c>
      <c r="N38" t="s">
        <v>216</v>
      </c>
      <c r="O38" s="210" t="s">
        <v>499</v>
      </c>
      <c r="P38" s="210" t="s">
        <v>500</v>
      </c>
    </row>
    <row r="39" spans="1:16" x14ac:dyDescent="0.2">
      <c r="A39" s="221" t="s">
        <v>407</v>
      </c>
      <c r="B39" s="222" t="s">
        <v>358</v>
      </c>
      <c r="C39" s="76" t="s">
        <v>354</v>
      </c>
      <c r="D39" t="s">
        <v>355</v>
      </c>
      <c r="E39" s="134" t="s">
        <v>212</v>
      </c>
      <c r="F39" s="134" t="s">
        <v>212</v>
      </c>
      <c r="G39" s="134" t="s">
        <v>415</v>
      </c>
      <c r="H39" s="134" t="s">
        <v>415</v>
      </c>
      <c r="I39" s="77" t="s">
        <v>212</v>
      </c>
      <c r="J39" s="77" t="s">
        <v>212</v>
      </c>
      <c r="K39" s="210" t="s">
        <v>436</v>
      </c>
      <c r="L39" s="208">
        <v>0</v>
      </c>
      <c r="M39" s="202"/>
      <c r="N39" t="s">
        <v>216</v>
      </c>
    </row>
    <row r="40" spans="1:16" x14ac:dyDescent="0.2">
      <c r="A40" s="221" t="s">
        <v>407</v>
      </c>
      <c r="B40" s="222" t="s">
        <v>358</v>
      </c>
      <c r="C40" s="76" t="s">
        <v>356</v>
      </c>
      <c r="D40" t="s">
        <v>357</v>
      </c>
      <c r="E40" s="134" t="s">
        <v>212</v>
      </c>
      <c r="F40" s="134" t="s">
        <v>212</v>
      </c>
      <c r="G40" s="134" t="s">
        <v>415</v>
      </c>
      <c r="H40" s="134" t="s">
        <v>415</v>
      </c>
      <c r="I40" s="77" t="s">
        <v>212</v>
      </c>
      <c r="J40" s="77" t="s">
        <v>212</v>
      </c>
      <c r="K40" s="210" t="s">
        <v>436</v>
      </c>
      <c r="L40" s="208">
        <v>0</v>
      </c>
      <c r="M40" s="202"/>
      <c r="N40" t="s">
        <v>216</v>
      </c>
    </row>
    <row r="41" spans="1:16" x14ac:dyDescent="0.2">
      <c r="A41" s="212" t="s">
        <v>405</v>
      </c>
      <c r="B41" s="222" t="s">
        <v>359</v>
      </c>
      <c r="C41" s="76" t="s">
        <v>360</v>
      </c>
      <c r="D41" t="s">
        <v>361</v>
      </c>
      <c r="E41" s="134" t="s">
        <v>212</v>
      </c>
      <c r="F41" s="134" t="s">
        <v>212</v>
      </c>
      <c r="G41" s="134" t="s">
        <v>415</v>
      </c>
      <c r="H41" s="134" t="s">
        <v>415</v>
      </c>
      <c r="I41" s="77" t="s">
        <v>212</v>
      </c>
      <c r="J41" s="77" t="s">
        <v>212</v>
      </c>
      <c r="K41" s="237" t="s">
        <v>435</v>
      </c>
      <c r="L41" s="208">
        <v>14</v>
      </c>
      <c r="M41" s="293" t="s">
        <v>516</v>
      </c>
      <c r="N41" t="s">
        <v>216</v>
      </c>
      <c r="O41" s="210" t="s">
        <v>500</v>
      </c>
      <c r="P41" s="210" t="s">
        <v>500</v>
      </c>
    </row>
    <row r="42" spans="1:16" x14ac:dyDescent="0.2">
      <c r="A42" s="212" t="s">
        <v>405</v>
      </c>
      <c r="B42" s="222" t="s">
        <v>359</v>
      </c>
      <c r="C42" s="76" t="s">
        <v>362</v>
      </c>
      <c r="D42" t="s">
        <v>363</v>
      </c>
      <c r="E42" s="134" t="s">
        <v>212</v>
      </c>
      <c r="F42" s="134" t="s">
        <v>212</v>
      </c>
      <c r="G42" s="134" t="s">
        <v>415</v>
      </c>
      <c r="H42" s="134" t="s">
        <v>415</v>
      </c>
      <c r="I42" s="77" t="s">
        <v>212</v>
      </c>
      <c r="J42" s="77" t="s">
        <v>212</v>
      </c>
      <c r="K42" s="237" t="s">
        <v>435</v>
      </c>
      <c r="L42" s="208">
        <v>14</v>
      </c>
      <c r="M42" s="293" t="s">
        <v>516</v>
      </c>
      <c r="N42" t="s">
        <v>216</v>
      </c>
      <c r="O42" s="210" t="s">
        <v>500</v>
      </c>
      <c r="P42" s="210" t="s">
        <v>500</v>
      </c>
    </row>
    <row r="43" spans="1:16" x14ac:dyDescent="0.2">
      <c r="A43" s="212" t="s">
        <v>405</v>
      </c>
      <c r="B43" s="222" t="s">
        <v>359</v>
      </c>
      <c r="C43" s="76" t="s">
        <v>364</v>
      </c>
      <c r="D43" t="s">
        <v>365</v>
      </c>
      <c r="E43" s="134" t="s">
        <v>212</v>
      </c>
      <c r="F43" s="134" t="s">
        <v>212</v>
      </c>
      <c r="G43" s="134" t="s">
        <v>415</v>
      </c>
      <c r="H43" s="134" t="s">
        <v>415</v>
      </c>
      <c r="I43" s="77" t="s">
        <v>212</v>
      </c>
      <c r="J43" s="77" t="s">
        <v>212</v>
      </c>
      <c r="K43" s="237" t="s">
        <v>435</v>
      </c>
      <c r="L43" s="208">
        <v>14</v>
      </c>
      <c r="M43" s="293" t="s">
        <v>516</v>
      </c>
      <c r="N43" t="s">
        <v>216</v>
      </c>
      <c r="O43" s="210" t="s">
        <v>500</v>
      </c>
      <c r="P43" s="210" t="s">
        <v>500</v>
      </c>
    </row>
    <row r="44" spans="1:16" x14ac:dyDescent="0.2">
      <c r="A44" s="212" t="s">
        <v>405</v>
      </c>
      <c r="B44" s="222" t="s">
        <v>359</v>
      </c>
      <c r="C44" s="76" t="s">
        <v>366</v>
      </c>
      <c r="D44" t="s">
        <v>367</v>
      </c>
      <c r="E44" s="134" t="s">
        <v>212</v>
      </c>
      <c r="F44" s="134" t="s">
        <v>212</v>
      </c>
      <c r="G44" s="134" t="s">
        <v>415</v>
      </c>
      <c r="H44" s="134" t="s">
        <v>415</v>
      </c>
      <c r="I44" s="77" t="s">
        <v>212</v>
      </c>
      <c r="J44" s="77" t="s">
        <v>212</v>
      </c>
      <c r="K44" s="237" t="s">
        <v>435</v>
      </c>
      <c r="L44" s="208">
        <v>14</v>
      </c>
      <c r="M44" s="293" t="s">
        <v>516</v>
      </c>
      <c r="N44" t="s">
        <v>216</v>
      </c>
      <c r="O44" s="210" t="s">
        <v>500</v>
      </c>
      <c r="P44" s="210" t="s">
        <v>500</v>
      </c>
    </row>
    <row r="45" spans="1:16" x14ac:dyDescent="0.2">
      <c r="A45" s="144" t="s">
        <v>23</v>
      </c>
      <c r="B45" s="222" t="s">
        <v>324</v>
      </c>
      <c r="C45" s="76" t="s">
        <v>134</v>
      </c>
      <c r="D45" t="s">
        <v>285</v>
      </c>
      <c r="E45" s="77" t="s">
        <v>209</v>
      </c>
      <c r="F45" s="77" t="s">
        <v>209</v>
      </c>
      <c r="G45" t="s">
        <v>210</v>
      </c>
      <c r="H45" s="77" t="s">
        <v>175</v>
      </c>
      <c r="I45" s="77" t="s">
        <v>209</v>
      </c>
      <c r="J45" s="77" t="s">
        <v>209</v>
      </c>
      <c r="K45" t="s">
        <v>235</v>
      </c>
      <c r="L45" s="208">
        <v>6</v>
      </c>
      <c r="M45" s="293" t="s">
        <v>235</v>
      </c>
      <c r="N45" t="s">
        <v>220</v>
      </c>
      <c r="O45" t="s">
        <v>214</v>
      </c>
      <c r="P45" t="s">
        <v>215</v>
      </c>
    </row>
    <row r="46" spans="1:16" x14ac:dyDescent="0.2">
      <c r="A46" s="212" t="s">
        <v>405</v>
      </c>
      <c r="B46" s="222" t="s">
        <v>324</v>
      </c>
      <c r="C46" t="s">
        <v>440</v>
      </c>
      <c r="D46" t="s">
        <v>441</v>
      </c>
      <c r="E46" s="77"/>
      <c r="F46" s="77"/>
      <c r="G46" s="134" t="s">
        <v>415</v>
      </c>
      <c r="H46" s="134" t="s">
        <v>415</v>
      </c>
      <c r="I46" s="77" t="s">
        <v>212</v>
      </c>
      <c r="J46" s="77" t="s">
        <v>212</v>
      </c>
      <c r="K46" t="s">
        <v>235</v>
      </c>
      <c r="L46" s="208">
        <v>16</v>
      </c>
      <c r="M46" s="293" t="s">
        <v>235</v>
      </c>
      <c r="N46" t="s">
        <v>216</v>
      </c>
      <c r="O46" s="210" t="s">
        <v>500</v>
      </c>
      <c r="P46" s="210" t="s">
        <v>500</v>
      </c>
    </row>
    <row r="47" spans="1:16" x14ac:dyDescent="0.2">
      <c r="A47" s="212" t="s">
        <v>405</v>
      </c>
      <c r="B47" s="222" t="s">
        <v>324</v>
      </c>
      <c r="C47" s="76" t="s">
        <v>368</v>
      </c>
      <c r="D47" t="s">
        <v>369</v>
      </c>
      <c r="E47" s="134" t="s">
        <v>212</v>
      </c>
      <c r="F47" s="134" t="s">
        <v>212</v>
      </c>
      <c r="G47" s="134" t="s">
        <v>415</v>
      </c>
      <c r="H47" s="134" t="s">
        <v>415</v>
      </c>
      <c r="I47" s="77" t="s">
        <v>212</v>
      </c>
      <c r="J47" s="77" t="s">
        <v>212</v>
      </c>
      <c r="K47" t="s">
        <v>235</v>
      </c>
      <c r="L47" s="208">
        <v>14</v>
      </c>
      <c r="M47" s="293" t="s">
        <v>235</v>
      </c>
      <c r="N47" t="s">
        <v>216</v>
      </c>
      <c r="O47" s="210" t="s">
        <v>500</v>
      </c>
      <c r="P47" s="210" t="s">
        <v>500</v>
      </c>
    </row>
    <row r="48" spans="1:16" x14ac:dyDescent="0.2">
      <c r="A48" s="212" t="s">
        <v>405</v>
      </c>
      <c r="B48" s="222" t="s">
        <v>324</v>
      </c>
      <c r="C48" s="76" t="s">
        <v>370</v>
      </c>
      <c r="D48" t="s">
        <v>371</v>
      </c>
      <c r="E48" s="134" t="s">
        <v>212</v>
      </c>
      <c r="F48" s="134" t="s">
        <v>212</v>
      </c>
      <c r="G48" s="134" t="s">
        <v>415</v>
      </c>
      <c r="H48" s="134" t="s">
        <v>415</v>
      </c>
      <c r="I48" s="77" t="s">
        <v>212</v>
      </c>
      <c r="J48" s="77" t="s">
        <v>212</v>
      </c>
      <c r="K48" t="s">
        <v>235</v>
      </c>
      <c r="L48" s="208">
        <v>14</v>
      </c>
      <c r="M48" s="293" t="s">
        <v>235</v>
      </c>
      <c r="N48" t="s">
        <v>216</v>
      </c>
      <c r="O48" s="210" t="s">
        <v>500</v>
      </c>
      <c r="P48" s="210" t="s">
        <v>500</v>
      </c>
    </row>
    <row r="49" spans="1:16" x14ac:dyDescent="0.2">
      <c r="A49" s="212" t="s">
        <v>405</v>
      </c>
      <c r="B49" s="222" t="s">
        <v>324</v>
      </c>
      <c r="C49" s="76" t="s">
        <v>372</v>
      </c>
      <c r="D49" t="s">
        <v>373</v>
      </c>
      <c r="E49" s="134" t="s">
        <v>212</v>
      </c>
      <c r="F49" s="134" t="s">
        <v>212</v>
      </c>
      <c r="G49" s="134" t="s">
        <v>415</v>
      </c>
      <c r="H49" s="134" t="s">
        <v>415</v>
      </c>
      <c r="I49" s="77" t="s">
        <v>212</v>
      </c>
      <c r="J49" s="77" t="s">
        <v>212</v>
      </c>
      <c r="K49" t="s">
        <v>235</v>
      </c>
      <c r="L49" s="208">
        <v>16</v>
      </c>
      <c r="M49" s="293" t="s">
        <v>235</v>
      </c>
      <c r="N49" t="s">
        <v>216</v>
      </c>
      <c r="O49" s="210" t="s">
        <v>500</v>
      </c>
      <c r="P49" s="210" t="s">
        <v>500</v>
      </c>
    </row>
    <row r="50" spans="1:16" x14ac:dyDescent="0.2">
      <c r="A50" s="212" t="s">
        <v>405</v>
      </c>
      <c r="B50" s="222" t="s">
        <v>324</v>
      </c>
      <c r="C50" s="76" t="s">
        <v>374</v>
      </c>
      <c r="D50" t="s">
        <v>375</v>
      </c>
      <c r="E50" s="134" t="s">
        <v>212</v>
      </c>
      <c r="F50" s="134" t="s">
        <v>212</v>
      </c>
      <c r="G50" s="134" t="s">
        <v>415</v>
      </c>
      <c r="H50" s="134" t="s">
        <v>415</v>
      </c>
      <c r="I50" s="77" t="s">
        <v>212</v>
      </c>
      <c r="J50" s="77" t="s">
        <v>212</v>
      </c>
      <c r="K50" t="s">
        <v>235</v>
      </c>
      <c r="L50" s="208">
        <v>14</v>
      </c>
      <c r="M50" s="293" t="s">
        <v>235</v>
      </c>
      <c r="N50" t="s">
        <v>216</v>
      </c>
      <c r="O50" s="210" t="s">
        <v>500</v>
      </c>
      <c r="P50" s="210" t="s">
        <v>500</v>
      </c>
    </row>
    <row r="51" spans="1:16" x14ac:dyDescent="0.2">
      <c r="A51" s="212" t="s">
        <v>405</v>
      </c>
      <c r="B51" s="222" t="s">
        <v>324</v>
      </c>
      <c r="C51" s="76" t="s">
        <v>376</v>
      </c>
      <c r="D51" t="s">
        <v>377</v>
      </c>
      <c r="E51" s="134" t="s">
        <v>212</v>
      </c>
      <c r="F51" s="134" t="s">
        <v>212</v>
      </c>
      <c r="G51" s="134" t="s">
        <v>415</v>
      </c>
      <c r="H51" s="134" t="s">
        <v>415</v>
      </c>
      <c r="I51" s="77" t="s">
        <v>212</v>
      </c>
      <c r="J51" s="77" t="s">
        <v>212</v>
      </c>
      <c r="K51" t="s">
        <v>235</v>
      </c>
      <c r="L51" s="208">
        <v>14</v>
      </c>
      <c r="M51" s="293" t="s">
        <v>235</v>
      </c>
      <c r="N51" t="s">
        <v>216</v>
      </c>
      <c r="O51" s="210" t="s">
        <v>500</v>
      </c>
      <c r="P51" s="210" t="s">
        <v>500</v>
      </c>
    </row>
    <row r="52" spans="1:16" x14ac:dyDescent="0.2">
      <c r="A52" s="212" t="s">
        <v>405</v>
      </c>
      <c r="B52" s="138" t="s">
        <v>310</v>
      </c>
      <c r="C52" s="76" t="s">
        <v>378</v>
      </c>
      <c r="D52" t="s">
        <v>379</v>
      </c>
      <c r="E52" s="134" t="s">
        <v>209</v>
      </c>
      <c r="F52" s="134" t="s">
        <v>212</v>
      </c>
      <c r="G52" s="134" t="s">
        <v>415</v>
      </c>
      <c r="H52" s="134" t="s">
        <v>415</v>
      </c>
      <c r="I52" s="77" t="s">
        <v>212</v>
      </c>
      <c r="J52" s="77" t="s">
        <v>212</v>
      </c>
      <c r="K52" s="237" t="s">
        <v>219</v>
      </c>
      <c r="L52" s="208">
        <v>12</v>
      </c>
      <c r="M52" s="293" t="s">
        <v>219</v>
      </c>
      <c r="N52" t="s">
        <v>216</v>
      </c>
      <c r="O52" s="210" t="s">
        <v>506</v>
      </c>
      <c r="P52" s="210" t="s">
        <v>506</v>
      </c>
    </row>
    <row r="53" spans="1:16" x14ac:dyDescent="0.2">
      <c r="A53" s="144" t="s">
        <v>8</v>
      </c>
      <c r="B53" s="138" t="s">
        <v>310</v>
      </c>
      <c r="C53" s="76" t="s">
        <v>64</v>
      </c>
      <c r="D53" t="s">
        <v>65</v>
      </c>
      <c r="E53" s="77" t="s">
        <v>209</v>
      </c>
      <c r="F53" s="77" t="s">
        <v>209</v>
      </c>
      <c r="G53" t="s">
        <v>210</v>
      </c>
      <c r="H53" s="77" t="s">
        <v>175</v>
      </c>
      <c r="I53" s="77" t="s">
        <v>209</v>
      </c>
      <c r="J53" s="77" t="s">
        <v>209</v>
      </c>
      <c r="K53" t="s">
        <v>219</v>
      </c>
      <c r="L53" s="208">
        <v>6</v>
      </c>
      <c r="M53" s="293" t="s">
        <v>524</v>
      </c>
      <c r="N53" t="s">
        <v>213</v>
      </c>
      <c r="O53" t="s">
        <v>214</v>
      </c>
      <c r="P53" t="s">
        <v>215</v>
      </c>
    </row>
    <row r="54" spans="1:16" x14ac:dyDescent="0.2">
      <c r="A54" s="212" t="s">
        <v>411</v>
      </c>
      <c r="B54" s="138" t="s">
        <v>310</v>
      </c>
      <c r="C54" s="76" t="s">
        <v>66</v>
      </c>
      <c r="D54" t="s">
        <v>67</v>
      </c>
      <c r="E54" s="77" t="s">
        <v>209</v>
      </c>
      <c r="F54" s="77" t="s">
        <v>209</v>
      </c>
      <c r="G54" t="s">
        <v>41</v>
      </c>
      <c r="H54" s="77" t="s">
        <v>176</v>
      </c>
      <c r="I54" s="77" t="s">
        <v>212</v>
      </c>
      <c r="J54" s="77" t="s">
        <v>212</v>
      </c>
      <c r="K54" t="s">
        <v>219</v>
      </c>
      <c r="L54" s="208">
        <v>18</v>
      </c>
      <c r="M54" s="293" t="s">
        <v>524</v>
      </c>
      <c r="N54" t="s">
        <v>220</v>
      </c>
      <c r="O54" t="s">
        <v>214</v>
      </c>
      <c r="P54" t="s">
        <v>215</v>
      </c>
    </row>
    <row r="55" spans="1:16" x14ac:dyDescent="0.2">
      <c r="A55" s="144" t="s">
        <v>8</v>
      </c>
      <c r="B55" s="138" t="s">
        <v>310</v>
      </c>
      <c r="C55" s="76" t="s">
        <v>68</v>
      </c>
      <c r="D55" t="s">
        <v>69</v>
      </c>
      <c r="E55" s="77" t="s">
        <v>209</v>
      </c>
      <c r="F55" s="77" t="s">
        <v>209</v>
      </c>
      <c r="G55" t="s">
        <v>40</v>
      </c>
      <c r="H55" s="77" t="s">
        <v>173</v>
      </c>
      <c r="I55" s="77" t="s">
        <v>209</v>
      </c>
      <c r="J55" s="77" t="s">
        <v>209</v>
      </c>
      <c r="K55" t="s">
        <v>219</v>
      </c>
      <c r="L55" s="208">
        <v>24</v>
      </c>
      <c r="M55" s="293" t="s">
        <v>524</v>
      </c>
      <c r="N55" t="s">
        <v>213</v>
      </c>
      <c r="O55" t="s">
        <v>214</v>
      </c>
      <c r="P55" t="s">
        <v>215</v>
      </c>
    </row>
    <row r="56" spans="1:16" x14ac:dyDescent="0.2">
      <c r="A56" s="144" t="s">
        <v>13</v>
      </c>
      <c r="B56" s="138" t="s">
        <v>316</v>
      </c>
      <c r="C56" s="76" t="s">
        <v>106</v>
      </c>
      <c r="D56" t="s">
        <v>107</v>
      </c>
      <c r="E56" s="77" t="s">
        <v>209</v>
      </c>
      <c r="F56" s="77" t="s">
        <v>209</v>
      </c>
      <c r="G56" t="s">
        <v>40</v>
      </c>
      <c r="H56" s="77" t="s">
        <v>175</v>
      </c>
      <c r="I56" s="77" t="s">
        <v>209</v>
      </c>
      <c r="J56" s="77" t="s">
        <v>209</v>
      </c>
      <c r="K56" s="210" t="s">
        <v>294</v>
      </c>
      <c r="L56" s="208">
        <v>24</v>
      </c>
      <c r="M56" s="293" t="s">
        <v>514</v>
      </c>
      <c r="N56" t="s">
        <v>213</v>
      </c>
      <c r="O56" t="s">
        <v>214</v>
      </c>
      <c r="P56" t="s">
        <v>215</v>
      </c>
    </row>
    <row r="57" spans="1:16" x14ac:dyDescent="0.2">
      <c r="A57" s="144" t="s">
        <v>15</v>
      </c>
      <c r="B57" s="222" t="s">
        <v>319</v>
      </c>
      <c r="C57" s="76" t="s">
        <v>188</v>
      </c>
      <c r="D57" t="s">
        <v>189</v>
      </c>
      <c r="E57" s="77" t="s">
        <v>209</v>
      </c>
      <c r="F57" s="77" t="s">
        <v>212</v>
      </c>
      <c r="G57" t="s">
        <v>41</v>
      </c>
      <c r="H57" s="77" t="s">
        <v>175</v>
      </c>
      <c r="I57" s="77" t="s">
        <v>212</v>
      </c>
      <c r="J57" s="77" t="s">
        <v>212</v>
      </c>
      <c r="K57" t="s">
        <v>228</v>
      </c>
      <c r="L57" s="208">
        <v>14</v>
      </c>
      <c r="M57" s="294" t="s">
        <v>228</v>
      </c>
      <c r="N57" t="s">
        <v>216</v>
      </c>
      <c r="O57" s="210" t="s">
        <v>500</v>
      </c>
      <c r="P57" s="210" t="s">
        <v>500</v>
      </c>
    </row>
    <row r="58" spans="1:16" x14ac:dyDescent="0.2">
      <c r="A58" s="144" t="s">
        <v>21</v>
      </c>
      <c r="B58" s="222" t="s">
        <v>325</v>
      </c>
      <c r="C58" s="76" t="s">
        <v>112</v>
      </c>
      <c r="D58" t="s">
        <v>113</v>
      </c>
      <c r="E58" s="77" t="s">
        <v>209</v>
      </c>
      <c r="F58" s="77" t="s">
        <v>209</v>
      </c>
      <c r="G58" t="s">
        <v>44</v>
      </c>
      <c r="H58" s="77" t="s">
        <v>442</v>
      </c>
      <c r="I58" s="77" t="s">
        <v>212</v>
      </c>
      <c r="J58" s="77" t="s">
        <v>209</v>
      </c>
      <c r="K58" t="s">
        <v>236</v>
      </c>
      <c r="L58" s="208">
        <v>24</v>
      </c>
      <c r="M58" s="293" t="s">
        <v>236</v>
      </c>
      <c r="N58" t="s">
        <v>220</v>
      </c>
      <c r="O58" t="s">
        <v>215</v>
      </c>
      <c r="P58" t="s">
        <v>215</v>
      </c>
    </row>
    <row r="59" spans="1:16" x14ac:dyDescent="0.2">
      <c r="A59" s="212" t="s">
        <v>410</v>
      </c>
      <c r="B59" s="222" t="s">
        <v>325</v>
      </c>
      <c r="C59" s="76" t="s">
        <v>114</v>
      </c>
      <c r="D59" t="s">
        <v>115</v>
      </c>
      <c r="E59" s="77" t="s">
        <v>209</v>
      </c>
      <c r="F59" s="77" t="s">
        <v>209</v>
      </c>
      <c r="G59" t="s">
        <v>41</v>
      </c>
      <c r="H59" s="77" t="s">
        <v>176</v>
      </c>
      <c r="I59" s="77" t="s">
        <v>212</v>
      </c>
      <c r="J59" s="77" t="s">
        <v>212</v>
      </c>
      <c r="K59" t="s">
        <v>236</v>
      </c>
      <c r="L59" s="208">
        <v>18</v>
      </c>
      <c r="M59" s="293" t="s">
        <v>236</v>
      </c>
      <c r="N59" t="s">
        <v>216</v>
      </c>
      <c r="O59" s="210" t="s">
        <v>500</v>
      </c>
      <c r="P59" s="210" t="s">
        <v>500</v>
      </c>
    </row>
    <row r="60" spans="1:16" x14ac:dyDescent="0.2">
      <c r="A60" s="221" t="s">
        <v>406</v>
      </c>
      <c r="B60" s="222" t="s">
        <v>325</v>
      </c>
      <c r="C60" s="76" t="s">
        <v>380</v>
      </c>
      <c r="D60" t="s">
        <v>381</v>
      </c>
      <c r="E60" s="134" t="s">
        <v>212</v>
      </c>
      <c r="F60" s="134" t="s">
        <v>212</v>
      </c>
      <c r="G60" s="134" t="s">
        <v>415</v>
      </c>
      <c r="H60" s="134" t="s">
        <v>415</v>
      </c>
      <c r="I60" s="77" t="s">
        <v>212</v>
      </c>
      <c r="J60" s="77" t="s">
        <v>212</v>
      </c>
      <c r="K60" t="s">
        <v>236</v>
      </c>
      <c r="L60" s="208">
        <v>14</v>
      </c>
      <c r="M60" s="293" t="s">
        <v>236</v>
      </c>
      <c r="N60" t="s">
        <v>216</v>
      </c>
      <c r="O60" s="210" t="s">
        <v>500</v>
      </c>
      <c r="P60" s="210" t="s">
        <v>500</v>
      </c>
    </row>
    <row r="61" spans="1:16" x14ac:dyDescent="0.2">
      <c r="A61" s="212" t="s">
        <v>405</v>
      </c>
      <c r="B61" s="222" t="s">
        <v>388</v>
      </c>
      <c r="C61" s="76" t="s">
        <v>382</v>
      </c>
      <c r="D61" t="s">
        <v>383</v>
      </c>
      <c r="E61" s="134" t="s">
        <v>212</v>
      </c>
      <c r="F61" s="134" t="s">
        <v>212</v>
      </c>
      <c r="G61" s="134" t="s">
        <v>415</v>
      </c>
      <c r="H61" s="134" t="s">
        <v>415</v>
      </c>
      <c r="I61" s="77" t="s">
        <v>212</v>
      </c>
      <c r="J61" s="77" t="s">
        <v>212</v>
      </c>
      <c r="K61" s="237" t="s">
        <v>434</v>
      </c>
      <c r="L61" s="208">
        <v>14</v>
      </c>
      <c r="M61" s="293" t="s">
        <v>434</v>
      </c>
      <c r="N61" t="s">
        <v>216</v>
      </c>
      <c r="O61" s="210" t="s">
        <v>500</v>
      </c>
      <c r="P61" s="210" t="s">
        <v>500</v>
      </c>
    </row>
    <row r="62" spans="1:16" x14ac:dyDescent="0.2">
      <c r="A62" s="212" t="s">
        <v>405</v>
      </c>
      <c r="B62" s="222" t="s">
        <v>388</v>
      </c>
      <c r="C62" s="76" t="s">
        <v>384</v>
      </c>
      <c r="D62" t="s">
        <v>385</v>
      </c>
      <c r="E62" s="134" t="s">
        <v>212</v>
      </c>
      <c r="F62" s="134" t="s">
        <v>212</v>
      </c>
      <c r="G62" s="134" t="s">
        <v>415</v>
      </c>
      <c r="H62" s="134" t="s">
        <v>415</v>
      </c>
      <c r="I62" s="77" t="s">
        <v>212</v>
      </c>
      <c r="J62" s="77" t="s">
        <v>212</v>
      </c>
      <c r="K62" s="237" t="s">
        <v>434</v>
      </c>
      <c r="L62" s="208">
        <v>12</v>
      </c>
      <c r="M62" s="293" t="s">
        <v>434</v>
      </c>
      <c r="N62" t="s">
        <v>216</v>
      </c>
      <c r="O62" s="210" t="s">
        <v>500</v>
      </c>
      <c r="P62" s="210" t="s">
        <v>500</v>
      </c>
    </row>
    <row r="63" spans="1:16" x14ac:dyDescent="0.2">
      <c r="A63" s="212" t="s">
        <v>405</v>
      </c>
      <c r="B63" s="222" t="s">
        <v>388</v>
      </c>
      <c r="C63" s="76" t="s">
        <v>386</v>
      </c>
      <c r="D63" t="s">
        <v>387</v>
      </c>
      <c r="E63" s="134" t="s">
        <v>212</v>
      </c>
      <c r="F63" s="134" t="s">
        <v>212</v>
      </c>
      <c r="G63" s="134" t="s">
        <v>415</v>
      </c>
      <c r="H63" s="134" t="s">
        <v>415</v>
      </c>
      <c r="I63" s="77" t="s">
        <v>212</v>
      </c>
      <c r="J63" s="77" t="s">
        <v>212</v>
      </c>
      <c r="K63" s="237" t="s">
        <v>434</v>
      </c>
      <c r="L63" s="208">
        <v>14</v>
      </c>
      <c r="M63" s="293" t="s">
        <v>434</v>
      </c>
      <c r="N63" t="s">
        <v>216</v>
      </c>
      <c r="O63" s="210" t="s">
        <v>500</v>
      </c>
      <c r="P63" s="210" t="s">
        <v>500</v>
      </c>
    </row>
    <row r="64" spans="1:16" x14ac:dyDescent="0.2">
      <c r="A64" s="144" t="s">
        <v>19</v>
      </c>
      <c r="B64" s="222" t="s">
        <v>57</v>
      </c>
      <c r="C64" s="76" t="s">
        <v>181</v>
      </c>
      <c r="D64" t="s">
        <v>179</v>
      </c>
      <c r="E64" s="77" t="s">
        <v>209</v>
      </c>
      <c r="F64" s="77" t="s">
        <v>212</v>
      </c>
      <c r="G64" t="s">
        <v>210</v>
      </c>
      <c r="H64" s="77" t="s">
        <v>180</v>
      </c>
      <c r="I64" s="77" t="s">
        <v>209</v>
      </c>
      <c r="J64" s="77" t="s">
        <v>209</v>
      </c>
      <c r="K64" t="s">
        <v>231</v>
      </c>
      <c r="L64" s="208">
        <v>6</v>
      </c>
      <c r="M64" s="293" t="s">
        <v>231</v>
      </c>
      <c r="N64" t="s">
        <v>213</v>
      </c>
      <c r="O64" t="s">
        <v>214</v>
      </c>
      <c r="P64" t="s">
        <v>215</v>
      </c>
    </row>
    <row r="65" spans="1:16" x14ac:dyDescent="0.2">
      <c r="A65" s="144" t="s">
        <v>19</v>
      </c>
      <c r="B65" s="222" t="s">
        <v>57</v>
      </c>
      <c r="C65" s="76" t="s">
        <v>53</v>
      </c>
      <c r="D65" t="s">
        <v>54</v>
      </c>
      <c r="E65" s="77" t="s">
        <v>209</v>
      </c>
      <c r="F65" s="77" t="s">
        <v>209</v>
      </c>
      <c r="G65" t="s">
        <v>44</v>
      </c>
      <c r="H65" s="77" t="s">
        <v>173</v>
      </c>
      <c r="I65" s="77" t="s">
        <v>209</v>
      </c>
      <c r="J65" s="77" t="s">
        <v>209</v>
      </c>
      <c r="K65" t="s">
        <v>231</v>
      </c>
      <c r="L65" s="208">
        <v>24</v>
      </c>
      <c r="M65" s="293" t="s">
        <v>231</v>
      </c>
      <c r="N65" t="s">
        <v>213</v>
      </c>
      <c r="O65" t="s">
        <v>214</v>
      </c>
      <c r="P65" t="s">
        <v>215</v>
      </c>
    </row>
    <row r="66" spans="1:16" x14ac:dyDescent="0.2">
      <c r="A66" s="144" t="s">
        <v>19</v>
      </c>
      <c r="B66" s="222" t="s">
        <v>57</v>
      </c>
      <c r="C66" s="76" t="s">
        <v>177</v>
      </c>
      <c r="D66" t="s">
        <v>178</v>
      </c>
      <c r="E66" s="77" t="s">
        <v>209</v>
      </c>
      <c r="F66" s="77" t="s">
        <v>212</v>
      </c>
      <c r="G66" t="s">
        <v>41</v>
      </c>
      <c r="H66" s="77" t="s">
        <v>175</v>
      </c>
      <c r="I66" s="77" t="s">
        <v>212</v>
      </c>
      <c r="J66" s="77" t="s">
        <v>212</v>
      </c>
      <c r="K66" t="s">
        <v>231</v>
      </c>
      <c r="L66" s="208">
        <v>18</v>
      </c>
      <c r="M66" s="293" t="s">
        <v>231</v>
      </c>
      <c r="N66" t="s">
        <v>216</v>
      </c>
      <c r="O66" t="s">
        <v>215</v>
      </c>
      <c r="P66" t="s">
        <v>215</v>
      </c>
    </row>
    <row r="67" spans="1:16" x14ac:dyDescent="0.2">
      <c r="A67" s="212" t="s">
        <v>409</v>
      </c>
      <c r="B67" s="222" t="s">
        <v>57</v>
      </c>
      <c r="C67" s="76" t="s">
        <v>55</v>
      </c>
      <c r="D67" t="s">
        <v>56</v>
      </c>
      <c r="E67" s="77" t="s">
        <v>209</v>
      </c>
      <c r="F67" s="77" t="s">
        <v>209</v>
      </c>
      <c r="G67" t="s">
        <v>41</v>
      </c>
      <c r="H67" s="77" t="s">
        <v>176</v>
      </c>
      <c r="I67" s="77" t="s">
        <v>212</v>
      </c>
      <c r="J67" s="77" t="s">
        <v>212</v>
      </c>
      <c r="K67" t="s">
        <v>231</v>
      </c>
      <c r="L67" s="208">
        <v>14</v>
      </c>
      <c r="M67" s="293" t="s">
        <v>231</v>
      </c>
      <c r="N67" t="s">
        <v>216</v>
      </c>
      <c r="O67" t="s">
        <v>215</v>
      </c>
      <c r="P67" t="s">
        <v>215</v>
      </c>
    </row>
    <row r="68" spans="1:16" x14ac:dyDescent="0.2">
      <c r="A68" s="221" t="s">
        <v>30</v>
      </c>
      <c r="B68" s="222" t="s">
        <v>389</v>
      </c>
      <c r="C68" s="76" t="s">
        <v>304</v>
      </c>
      <c r="D68" t="s">
        <v>305</v>
      </c>
      <c r="E68" s="134" t="s">
        <v>209</v>
      </c>
      <c r="F68" s="134" t="s">
        <v>209</v>
      </c>
      <c r="H68" s="77" t="s">
        <v>175</v>
      </c>
      <c r="I68" s="77" t="s">
        <v>212</v>
      </c>
      <c r="J68" s="77" t="s">
        <v>212</v>
      </c>
      <c r="K68" t="s">
        <v>430</v>
      </c>
      <c r="L68" s="208">
        <v>18</v>
      </c>
      <c r="M68" s="293" t="s">
        <v>430</v>
      </c>
      <c r="N68" t="s">
        <v>216</v>
      </c>
      <c r="O68" t="s">
        <v>215</v>
      </c>
      <c r="P68" t="s">
        <v>215</v>
      </c>
    </row>
    <row r="69" spans="1:16" x14ac:dyDescent="0.2">
      <c r="A69" s="212" t="s">
        <v>408</v>
      </c>
      <c r="B69" s="222" t="s">
        <v>308</v>
      </c>
      <c r="C69" s="76" t="s">
        <v>139</v>
      </c>
      <c r="D69" t="s">
        <v>140</v>
      </c>
      <c r="E69" s="77" t="s">
        <v>209</v>
      </c>
      <c r="F69" s="77" t="s">
        <v>209</v>
      </c>
      <c r="G69" t="s">
        <v>41</v>
      </c>
      <c r="H69" s="77" t="s">
        <v>175</v>
      </c>
      <c r="I69" s="77" t="s">
        <v>212</v>
      </c>
      <c r="J69" s="77" t="s">
        <v>212</v>
      </c>
      <c r="K69" t="s">
        <v>217</v>
      </c>
      <c r="L69" s="208">
        <v>14</v>
      </c>
      <c r="M69" s="293" t="s">
        <v>525</v>
      </c>
      <c r="N69" t="s">
        <v>216</v>
      </c>
      <c r="O69" t="s">
        <v>215</v>
      </c>
      <c r="P69" t="s">
        <v>215</v>
      </c>
    </row>
    <row r="70" spans="1:16" x14ac:dyDescent="0.2">
      <c r="A70" s="144" t="s">
        <v>29</v>
      </c>
      <c r="B70" s="138" t="s">
        <v>332</v>
      </c>
      <c r="C70" s="76" t="s">
        <v>184</v>
      </c>
      <c r="D70" t="s">
        <v>185</v>
      </c>
      <c r="E70" s="77" t="s">
        <v>209</v>
      </c>
      <c r="F70" s="77" t="s">
        <v>212</v>
      </c>
      <c r="G70" t="s">
        <v>210</v>
      </c>
      <c r="H70" s="77" t="s">
        <v>180</v>
      </c>
      <c r="I70" s="77" t="s">
        <v>209</v>
      </c>
      <c r="J70" s="77" t="s">
        <v>209</v>
      </c>
      <c r="K70" t="s">
        <v>241</v>
      </c>
      <c r="L70" s="208">
        <v>6</v>
      </c>
      <c r="M70" s="293" t="s">
        <v>515</v>
      </c>
      <c r="N70" t="s">
        <v>213</v>
      </c>
      <c r="O70" t="s">
        <v>214</v>
      </c>
      <c r="P70" t="s">
        <v>214</v>
      </c>
    </row>
    <row r="71" spans="1:16" x14ac:dyDescent="0.2">
      <c r="A71" s="144" t="s">
        <v>29</v>
      </c>
      <c r="B71" s="138" t="s">
        <v>332</v>
      </c>
      <c r="C71" s="76" t="s">
        <v>121</v>
      </c>
      <c r="D71" t="s">
        <v>122</v>
      </c>
      <c r="E71" s="77" t="s">
        <v>209</v>
      </c>
      <c r="F71" s="77" t="s">
        <v>209</v>
      </c>
      <c r="G71" t="s">
        <v>41</v>
      </c>
      <c r="H71" s="77" t="s">
        <v>176</v>
      </c>
      <c r="I71" s="77" t="s">
        <v>212</v>
      </c>
      <c r="J71" s="77" t="s">
        <v>212</v>
      </c>
      <c r="K71" t="s">
        <v>241</v>
      </c>
      <c r="L71" s="208">
        <v>14</v>
      </c>
      <c r="M71" s="293" t="s">
        <v>515</v>
      </c>
      <c r="N71" t="s">
        <v>220</v>
      </c>
      <c r="O71" t="s">
        <v>215</v>
      </c>
      <c r="P71" t="s">
        <v>234</v>
      </c>
    </row>
    <row r="72" spans="1:16" x14ac:dyDescent="0.2">
      <c r="A72" s="144" t="s">
        <v>6</v>
      </c>
      <c r="B72" s="138" t="s">
        <v>309</v>
      </c>
      <c r="C72" s="76" t="s">
        <v>104</v>
      </c>
      <c r="D72" t="s">
        <v>105</v>
      </c>
      <c r="E72" s="77" t="s">
        <v>209</v>
      </c>
      <c r="F72" s="77" t="s">
        <v>209</v>
      </c>
      <c r="G72" t="s">
        <v>44</v>
      </c>
      <c r="H72" s="77" t="s">
        <v>175</v>
      </c>
      <c r="I72" s="77" t="s">
        <v>209</v>
      </c>
      <c r="J72" s="77" t="s">
        <v>209</v>
      </c>
      <c r="K72" t="s">
        <v>218</v>
      </c>
      <c r="L72" s="208">
        <v>24</v>
      </c>
      <c r="M72" s="293" t="s">
        <v>218</v>
      </c>
      <c r="N72" t="s">
        <v>213</v>
      </c>
      <c r="O72" t="s">
        <v>214</v>
      </c>
      <c r="P72" t="s">
        <v>215</v>
      </c>
    </row>
    <row r="73" spans="1:16" x14ac:dyDescent="0.2">
      <c r="A73" s="212" t="s">
        <v>405</v>
      </c>
      <c r="B73" s="138" t="s">
        <v>309</v>
      </c>
      <c r="C73" s="76">
        <v>4264331</v>
      </c>
      <c r="D73" t="s">
        <v>390</v>
      </c>
      <c r="E73" s="134" t="s">
        <v>212</v>
      </c>
      <c r="F73" s="134" t="s">
        <v>212</v>
      </c>
      <c r="G73" s="134" t="s">
        <v>415</v>
      </c>
      <c r="H73" s="134" t="s">
        <v>415</v>
      </c>
      <c r="I73" s="77" t="s">
        <v>212</v>
      </c>
      <c r="J73" s="77" t="s">
        <v>212</v>
      </c>
      <c r="K73" t="s">
        <v>218</v>
      </c>
      <c r="L73" s="208">
        <v>14</v>
      </c>
      <c r="M73" s="293" t="s">
        <v>218</v>
      </c>
      <c r="N73" t="s">
        <v>216</v>
      </c>
      <c r="O73" s="210" t="s">
        <v>506</v>
      </c>
      <c r="P73" s="210" t="s">
        <v>506</v>
      </c>
    </row>
    <row r="74" spans="1:16" x14ac:dyDescent="0.2">
      <c r="A74" s="221" t="s">
        <v>406</v>
      </c>
      <c r="B74" s="138" t="s">
        <v>309</v>
      </c>
      <c r="C74" s="76" t="s">
        <v>391</v>
      </c>
      <c r="D74" t="s">
        <v>392</v>
      </c>
      <c r="E74" s="134" t="s">
        <v>212</v>
      </c>
      <c r="F74" s="134" t="s">
        <v>212</v>
      </c>
      <c r="G74" s="134" t="s">
        <v>415</v>
      </c>
      <c r="H74" s="134" t="s">
        <v>415</v>
      </c>
      <c r="I74" s="77" t="s">
        <v>212</v>
      </c>
      <c r="J74" s="77" t="s">
        <v>212</v>
      </c>
      <c r="K74" t="s">
        <v>218</v>
      </c>
      <c r="L74" s="208">
        <v>14</v>
      </c>
      <c r="M74" s="293" t="s">
        <v>218</v>
      </c>
      <c r="N74" t="s">
        <v>216</v>
      </c>
      <c r="O74" s="210" t="s">
        <v>500</v>
      </c>
      <c r="P74" s="210" t="s">
        <v>500</v>
      </c>
    </row>
    <row r="75" spans="1:16" x14ac:dyDescent="0.2">
      <c r="A75" s="144" t="s">
        <v>10</v>
      </c>
      <c r="B75" s="222" t="s">
        <v>312</v>
      </c>
      <c r="C75" s="76" t="s">
        <v>45</v>
      </c>
      <c r="D75" t="s">
        <v>46</v>
      </c>
      <c r="E75" s="77" t="s">
        <v>209</v>
      </c>
      <c r="F75" s="77" t="s">
        <v>209</v>
      </c>
      <c r="G75" t="s">
        <v>40</v>
      </c>
      <c r="H75" s="77" t="s">
        <v>173</v>
      </c>
      <c r="I75" s="77" t="s">
        <v>209</v>
      </c>
      <c r="J75" s="77" t="s">
        <v>209</v>
      </c>
      <c r="K75" t="s">
        <v>222</v>
      </c>
      <c r="L75" s="208">
        <v>24</v>
      </c>
      <c r="M75" s="293" t="s">
        <v>222</v>
      </c>
      <c r="N75" t="s">
        <v>213</v>
      </c>
      <c r="O75" t="s">
        <v>214</v>
      </c>
      <c r="P75" t="s">
        <v>215</v>
      </c>
    </row>
    <row r="76" spans="1:16" x14ac:dyDescent="0.2">
      <c r="A76" s="144" t="s">
        <v>10</v>
      </c>
      <c r="B76" s="222" t="s">
        <v>312</v>
      </c>
      <c r="C76" s="76" t="s">
        <v>47</v>
      </c>
      <c r="D76" t="s">
        <v>48</v>
      </c>
      <c r="E76" s="77" t="s">
        <v>209</v>
      </c>
      <c r="F76" s="77" t="s">
        <v>209</v>
      </c>
      <c r="G76" t="s">
        <v>41</v>
      </c>
      <c r="H76" s="77" t="s">
        <v>176</v>
      </c>
      <c r="I76" s="77" t="s">
        <v>212</v>
      </c>
      <c r="J76" s="77" t="s">
        <v>212</v>
      </c>
      <c r="K76" t="s">
        <v>222</v>
      </c>
      <c r="L76" s="208">
        <v>18</v>
      </c>
      <c r="M76" s="293" t="s">
        <v>222</v>
      </c>
      <c r="N76" t="s">
        <v>220</v>
      </c>
      <c r="O76" t="s">
        <v>215</v>
      </c>
      <c r="P76" t="s">
        <v>215</v>
      </c>
    </row>
    <row r="77" spans="1:16" x14ac:dyDescent="0.2">
      <c r="A77" s="144" t="s">
        <v>10</v>
      </c>
      <c r="B77" s="222" t="s">
        <v>312</v>
      </c>
      <c r="C77" s="76" t="s">
        <v>49</v>
      </c>
      <c r="D77" t="s">
        <v>50</v>
      </c>
      <c r="E77" s="77" t="s">
        <v>209</v>
      </c>
      <c r="F77" s="77" t="s">
        <v>209</v>
      </c>
      <c r="G77" t="s">
        <v>44</v>
      </c>
      <c r="H77" s="77" t="s">
        <v>175</v>
      </c>
      <c r="I77" s="77" t="s">
        <v>209</v>
      </c>
      <c r="J77" s="77" t="s">
        <v>209</v>
      </c>
      <c r="K77" t="s">
        <v>222</v>
      </c>
      <c r="L77" s="208">
        <v>24</v>
      </c>
      <c r="M77" s="293" t="s">
        <v>222</v>
      </c>
      <c r="N77" t="s">
        <v>220</v>
      </c>
      <c r="O77" t="s">
        <v>215</v>
      </c>
      <c r="P77" t="s">
        <v>215</v>
      </c>
    </row>
    <row r="78" spans="1:16" x14ac:dyDescent="0.2">
      <c r="A78" s="221" t="s">
        <v>407</v>
      </c>
      <c r="B78" s="138" t="s">
        <v>393</v>
      </c>
      <c r="C78" s="76" t="s">
        <v>394</v>
      </c>
      <c r="D78" t="s">
        <v>395</v>
      </c>
      <c r="E78" s="134" t="s">
        <v>209</v>
      </c>
      <c r="F78" s="134" t="s">
        <v>212</v>
      </c>
      <c r="G78" s="134" t="s">
        <v>415</v>
      </c>
      <c r="H78" s="134" t="s">
        <v>415</v>
      </c>
      <c r="I78" s="77" t="s">
        <v>212</v>
      </c>
      <c r="J78" s="77" t="s">
        <v>212</v>
      </c>
      <c r="K78" t="s">
        <v>433</v>
      </c>
      <c r="L78" s="208">
        <v>0</v>
      </c>
      <c r="M78" s="202"/>
      <c r="N78" t="s">
        <v>216</v>
      </c>
    </row>
    <row r="79" spans="1:16" x14ac:dyDescent="0.2">
      <c r="A79" s="144" t="s">
        <v>13</v>
      </c>
      <c r="B79" s="222" t="s">
        <v>317</v>
      </c>
      <c r="C79" s="76" t="s">
        <v>108</v>
      </c>
      <c r="D79" t="s">
        <v>109</v>
      </c>
      <c r="E79" s="77" t="s">
        <v>209</v>
      </c>
      <c r="F79" s="77" t="s">
        <v>209</v>
      </c>
      <c r="G79" t="s">
        <v>41</v>
      </c>
      <c r="H79" s="77" t="s">
        <v>175</v>
      </c>
      <c r="I79" s="77" t="s">
        <v>212</v>
      </c>
      <c r="J79" s="77" t="s">
        <v>212</v>
      </c>
      <c r="K79" t="s">
        <v>226</v>
      </c>
      <c r="L79" s="208">
        <v>18</v>
      </c>
      <c r="M79" s="293" t="s">
        <v>226</v>
      </c>
      <c r="N79" t="s">
        <v>216</v>
      </c>
      <c r="O79" t="s">
        <v>214</v>
      </c>
      <c r="P79" t="s">
        <v>215</v>
      </c>
    </row>
    <row r="80" spans="1:16" x14ac:dyDescent="0.2">
      <c r="A80" s="221" t="s">
        <v>407</v>
      </c>
      <c r="B80" s="222" t="s">
        <v>398</v>
      </c>
      <c r="C80" s="76" t="s">
        <v>396</v>
      </c>
      <c r="D80" t="s">
        <v>397</v>
      </c>
      <c r="E80" s="134" t="s">
        <v>212</v>
      </c>
      <c r="F80" s="134" t="s">
        <v>212</v>
      </c>
      <c r="G80" s="134" t="s">
        <v>415</v>
      </c>
      <c r="H80" s="134" t="s">
        <v>415</v>
      </c>
      <c r="I80" s="77" t="s">
        <v>212</v>
      </c>
      <c r="J80" s="77" t="s">
        <v>212</v>
      </c>
      <c r="K80" s="210" t="s">
        <v>432</v>
      </c>
      <c r="L80" s="208">
        <v>0</v>
      </c>
      <c r="M80" s="202"/>
      <c r="N80" t="s">
        <v>216</v>
      </c>
    </row>
    <row r="81" spans="1:16" x14ac:dyDescent="0.2">
      <c r="A81" s="144" t="s">
        <v>89</v>
      </c>
      <c r="B81" s="138" t="s">
        <v>327</v>
      </c>
      <c r="C81" s="76" t="s">
        <v>90</v>
      </c>
      <c r="D81" t="s">
        <v>91</v>
      </c>
      <c r="E81" s="77" t="s">
        <v>209</v>
      </c>
      <c r="F81" s="77" t="s">
        <v>209</v>
      </c>
      <c r="G81" t="s">
        <v>44</v>
      </c>
      <c r="H81" s="77" t="s">
        <v>175</v>
      </c>
      <c r="I81" s="77" t="s">
        <v>212</v>
      </c>
      <c r="J81" s="77" t="s">
        <v>212</v>
      </c>
      <c r="K81" t="s">
        <v>244</v>
      </c>
      <c r="L81" s="208">
        <v>24</v>
      </c>
      <c r="M81" s="293" t="s">
        <v>244</v>
      </c>
      <c r="N81" t="s">
        <v>213</v>
      </c>
      <c r="O81" t="s">
        <v>214</v>
      </c>
      <c r="P81" t="s">
        <v>215</v>
      </c>
    </row>
    <row r="82" spans="1:16" x14ac:dyDescent="0.2">
      <c r="A82" s="144" t="s">
        <v>89</v>
      </c>
      <c r="B82" s="138" t="s">
        <v>327</v>
      </c>
      <c r="C82" s="76" t="s">
        <v>92</v>
      </c>
      <c r="D82" t="s">
        <v>200</v>
      </c>
      <c r="E82" s="77" t="s">
        <v>209</v>
      </c>
      <c r="F82" s="77" t="s">
        <v>209</v>
      </c>
      <c r="G82" t="s">
        <v>210</v>
      </c>
      <c r="H82" s="77" t="s">
        <v>175</v>
      </c>
      <c r="I82" s="77" t="s">
        <v>209</v>
      </c>
      <c r="J82" s="77" t="s">
        <v>209</v>
      </c>
      <c r="K82" t="s">
        <v>244</v>
      </c>
      <c r="L82" s="208">
        <v>6</v>
      </c>
      <c r="M82" s="293" t="s">
        <v>244</v>
      </c>
      <c r="N82" t="s">
        <v>213</v>
      </c>
      <c r="O82" t="s">
        <v>214</v>
      </c>
      <c r="P82" t="s">
        <v>215</v>
      </c>
    </row>
    <row r="83" spans="1:16" x14ac:dyDescent="0.2">
      <c r="A83" s="144" t="s">
        <v>89</v>
      </c>
      <c r="B83" s="138" t="s">
        <v>327</v>
      </c>
      <c r="C83" s="76" t="s">
        <v>94</v>
      </c>
      <c r="D83" t="s">
        <v>95</v>
      </c>
      <c r="E83" s="77" t="s">
        <v>209</v>
      </c>
      <c r="F83" s="77" t="s">
        <v>209</v>
      </c>
      <c r="G83" t="s">
        <v>40</v>
      </c>
      <c r="H83" s="77" t="s">
        <v>173</v>
      </c>
      <c r="I83" s="77" t="s">
        <v>209</v>
      </c>
      <c r="J83" s="77" t="s">
        <v>209</v>
      </c>
      <c r="K83" t="s">
        <v>244</v>
      </c>
      <c r="L83" s="208">
        <v>24</v>
      </c>
      <c r="M83" s="293" t="s">
        <v>244</v>
      </c>
      <c r="N83" t="s">
        <v>213</v>
      </c>
      <c r="O83" t="s">
        <v>214</v>
      </c>
      <c r="P83" t="s">
        <v>215</v>
      </c>
    </row>
    <row r="84" spans="1:16" x14ac:dyDescent="0.2">
      <c r="A84" s="144" t="s">
        <v>89</v>
      </c>
      <c r="B84" s="138" t="s">
        <v>327</v>
      </c>
      <c r="C84" s="76" t="s">
        <v>96</v>
      </c>
      <c r="D84" t="s">
        <v>97</v>
      </c>
      <c r="E84" s="77" t="s">
        <v>209</v>
      </c>
      <c r="F84" s="77" t="s">
        <v>209</v>
      </c>
      <c r="G84" t="s">
        <v>41</v>
      </c>
      <c r="H84" s="77" t="s">
        <v>176</v>
      </c>
      <c r="I84" s="77" t="s">
        <v>212</v>
      </c>
      <c r="J84" s="77" t="s">
        <v>212</v>
      </c>
      <c r="K84" t="s">
        <v>244</v>
      </c>
      <c r="L84" s="208">
        <v>18</v>
      </c>
      <c r="M84" s="293" t="s">
        <v>244</v>
      </c>
      <c r="N84" t="s">
        <v>216</v>
      </c>
      <c r="O84" s="210" t="s">
        <v>500</v>
      </c>
      <c r="P84" s="210" t="s">
        <v>500</v>
      </c>
    </row>
    <row r="85" spans="1:16" x14ac:dyDescent="0.2">
      <c r="A85" s="212" t="s">
        <v>405</v>
      </c>
      <c r="B85" s="138" t="s">
        <v>327</v>
      </c>
      <c r="C85" s="76" t="s">
        <v>399</v>
      </c>
      <c r="D85" t="s">
        <v>400</v>
      </c>
      <c r="E85" s="134" t="s">
        <v>212</v>
      </c>
      <c r="F85" s="134" t="s">
        <v>212</v>
      </c>
      <c r="G85" s="134" t="s">
        <v>415</v>
      </c>
      <c r="H85" s="134" t="s">
        <v>415</v>
      </c>
      <c r="I85" s="77" t="s">
        <v>212</v>
      </c>
      <c r="J85" s="77" t="s">
        <v>212</v>
      </c>
      <c r="K85" t="s">
        <v>244</v>
      </c>
      <c r="L85" s="208">
        <v>12</v>
      </c>
      <c r="M85" s="293" t="s">
        <v>244</v>
      </c>
      <c r="N85" t="s">
        <v>216</v>
      </c>
      <c r="O85" s="210" t="s">
        <v>500</v>
      </c>
      <c r="P85" s="210" t="s">
        <v>500</v>
      </c>
    </row>
    <row r="86" spans="1:16" x14ac:dyDescent="0.2">
      <c r="A86" s="144" t="s">
        <v>125</v>
      </c>
      <c r="B86" s="222" t="s">
        <v>314</v>
      </c>
      <c r="C86" s="76" t="s">
        <v>126</v>
      </c>
      <c r="D86" t="s">
        <v>127</v>
      </c>
      <c r="E86" s="77" t="s">
        <v>209</v>
      </c>
      <c r="F86" s="77" t="s">
        <v>209</v>
      </c>
      <c r="G86" t="s">
        <v>210</v>
      </c>
      <c r="H86" s="77" t="s">
        <v>175</v>
      </c>
      <c r="I86" s="77" t="s">
        <v>209</v>
      </c>
      <c r="J86" s="77" t="s">
        <v>209</v>
      </c>
      <c r="K86" t="s">
        <v>224</v>
      </c>
      <c r="L86" s="208">
        <v>6</v>
      </c>
      <c r="M86" s="293" t="s">
        <v>224</v>
      </c>
      <c r="N86" t="s">
        <v>213</v>
      </c>
      <c r="O86" t="s">
        <v>214</v>
      </c>
      <c r="P86" s="210" t="s">
        <v>215</v>
      </c>
    </row>
    <row r="87" spans="1:16" x14ac:dyDescent="0.2">
      <c r="A87" s="144" t="s">
        <v>125</v>
      </c>
      <c r="B87" s="222" t="s">
        <v>314</v>
      </c>
      <c r="C87" s="76" t="s">
        <v>128</v>
      </c>
      <c r="D87" t="s">
        <v>129</v>
      </c>
      <c r="E87" s="77" t="s">
        <v>209</v>
      </c>
      <c r="F87" s="77" t="s">
        <v>209</v>
      </c>
      <c r="G87" t="s">
        <v>41</v>
      </c>
      <c r="H87" s="77" t="s">
        <v>175</v>
      </c>
      <c r="I87" s="77" t="s">
        <v>212</v>
      </c>
      <c r="J87" s="77" t="s">
        <v>212</v>
      </c>
      <c r="K87" t="s">
        <v>224</v>
      </c>
      <c r="L87" s="208">
        <v>18</v>
      </c>
      <c r="M87" s="293" t="s">
        <v>224</v>
      </c>
      <c r="N87" t="s">
        <v>220</v>
      </c>
      <c r="O87" s="210" t="s">
        <v>215</v>
      </c>
      <c r="P87" s="210" t="s">
        <v>215</v>
      </c>
    </row>
    <row r="88" spans="1:16" x14ac:dyDescent="0.2">
      <c r="A88" s="144" t="s">
        <v>25</v>
      </c>
      <c r="B88" s="138" t="s">
        <v>333</v>
      </c>
      <c r="C88" s="76" t="s">
        <v>80</v>
      </c>
      <c r="D88" t="s">
        <v>81</v>
      </c>
      <c r="E88" s="77" t="s">
        <v>209</v>
      </c>
      <c r="F88" s="77" t="s">
        <v>209</v>
      </c>
      <c r="G88" t="s">
        <v>40</v>
      </c>
      <c r="H88" s="77" t="s">
        <v>173</v>
      </c>
      <c r="I88" s="77" t="s">
        <v>209</v>
      </c>
      <c r="J88" s="77" t="s">
        <v>209</v>
      </c>
      <c r="K88" t="s">
        <v>238</v>
      </c>
      <c r="L88" s="208">
        <v>24</v>
      </c>
      <c r="M88" s="293" t="s">
        <v>238</v>
      </c>
      <c r="N88" t="s">
        <v>213</v>
      </c>
      <c r="O88" t="s">
        <v>214</v>
      </c>
      <c r="P88" t="s">
        <v>215</v>
      </c>
    </row>
    <row r="89" spans="1:16" x14ac:dyDescent="0.2">
      <c r="A89" s="144" t="s">
        <v>25</v>
      </c>
      <c r="B89" s="138" t="s">
        <v>333</v>
      </c>
      <c r="C89" s="76" t="s">
        <v>82</v>
      </c>
      <c r="D89" t="s">
        <v>83</v>
      </c>
      <c r="E89" s="77" t="s">
        <v>209</v>
      </c>
      <c r="F89" s="77" t="s">
        <v>209</v>
      </c>
      <c r="G89" t="s">
        <v>41</v>
      </c>
      <c r="H89" s="77" t="s">
        <v>174</v>
      </c>
      <c r="I89" s="77" t="s">
        <v>212</v>
      </c>
      <c r="J89" s="77" t="s">
        <v>212</v>
      </c>
      <c r="K89" t="s">
        <v>238</v>
      </c>
      <c r="L89" s="208">
        <v>18</v>
      </c>
      <c r="M89" s="293" t="s">
        <v>238</v>
      </c>
      <c r="N89" t="s">
        <v>216</v>
      </c>
      <c r="O89" t="s">
        <v>215</v>
      </c>
      <c r="P89" t="s">
        <v>215</v>
      </c>
    </row>
    <row r="90" spans="1:16" x14ac:dyDescent="0.2">
      <c r="A90" s="221" t="s">
        <v>406</v>
      </c>
      <c r="B90" s="138" t="s">
        <v>333</v>
      </c>
      <c r="C90" s="76" t="s">
        <v>401</v>
      </c>
      <c r="D90" t="s">
        <v>402</v>
      </c>
      <c r="E90" s="134" t="s">
        <v>212</v>
      </c>
      <c r="F90" s="134" t="s">
        <v>212</v>
      </c>
      <c r="G90" s="134" t="s">
        <v>415</v>
      </c>
      <c r="H90" s="134" t="s">
        <v>415</v>
      </c>
      <c r="I90" s="77" t="s">
        <v>212</v>
      </c>
      <c r="J90" s="77" t="s">
        <v>212</v>
      </c>
      <c r="K90" t="s">
        <v>238</v>
      </c>
      <c r="L90" s="208">
        <v>14</v>
      </c>
      <c r="M90" s="293" t="s">
        <v>521</v>
      </c>
      <c r="N90" t="s">
        <v>216</v>
      </c>
      <c r="O90" s="210" t="s">
        <v>214</v>
      </c>
      <c r="P90" s="210" t="s">
        <v>500</v>
      </c>
    </row>
    <row r="91" spans="1:16" x14ac:dyDescent="0.2">
      <c r="A91" s="144" t="s">
        <v>22</v>
      </c>
      <c r="B91" s="222" t="s">
        <v>333</v>
      </c>
      <c r="C91" s="76" t="s">
        <v>186</v>
      </c>
      <c r="D91" t="s">
        <v>187</v>
      </c>
      <c r="E91" s="77" t="s">
        <v>209</v>
      </c>
      <c r="F91" s="77" t="s">
        <v>212</v>
      </c>
      <c r="G91" t="s">
        <v>210</v>
      </c>
      <c r="H91" s="77" t="s">
        <v>180</v>
      </c>
      <c r="I91" s="77" t="s">
        <v>209</v>
      </c>
      <c r="J91" s="77" t="s">
        <v>209</v>
      </c>
      <c r="K91" t="s">
        <v>238</v>
      </c>
      <c r="L91" s="208">
        <v>6</v>
      </c>
      <c r="M91" s="294" t="s">
        <v>522</v>
      </c>
      <c r="N91" t="s">
        <v>213</v>
      </c>
      <c r="O91" t="s">
        <v>214</v>
      </c>
      <c r="P91" t="s">
        <v>215</v>
      </c>
    </row>
    <row r="92" spans="1:16" x14ac:dyDescent="0.2">
      <c r="A92" s="212" t="s">
        <v>405</v>
      </c>
      <c r="B92" s="138" t="s">
        <v>333</v>
      </c>
      <c r="C92" s="76" t="s">
        <v>403</v>
      </c>
      <c r="D92" t="s">
        <v>404</v>
      </c>
      <c r="E92" s="134" t="s">
        <v>212</v>
      </c>
      <c r="F92" s="134" t="s">
        <v>212</v>
      </c>
      <c r="G92" s="134" t="s">
        <v>415</v>
      </c>
      <c r="H92" s="134" t="s">
        <v>415</v>
      </c>
      <c r="I92" s="77" t="s">
        <v>212</v>
      </c>
      <c r="J92" s="77" t="s">
        <v>212</v>
      </c>
      <c r="K92" t="s">
        <v>238</v>
      </c>
      <c r="L92" s="208">
        <v>12</v>
      </c>
      <c r="M92" s="293" t="s">
        <v>519</v>
      </c>
      <c r="N92" t="s">
        <v>216</v>
      </c>
      <c r="O92" s="210" t="s">
        <v>214</v>
      </c>
      <c r="P92" s="210" t="s">
        <v>234</v>
      </c>
    </row>
    <row r="93" spans="1:16" x14ac:dyDescent="0.2">
      <c r="A93" s="144" t="s">
        <v>28</v>
      </c>
      <c r="B93" s="138" t="s">
        <v>331</v>
      </c>
      <c r="C93" s="76" t="s">
        <v>141</v>
      </c>
      <c r="D93" t="s">
        <v>142</v>
      </c>
      <c r="E93" s="77" t="s">
        <v>209</v>
      </c>
      <c r="F93" s="77" t="s">
        <v>209</v>
      </c>
      <c r="G93" t="s">
        <v>40</v>
      </c>
      <c r="H93" s="77" t="s">
        <v>173</v>
      </c>
      <c r="I93" s="77" t="s">
        <v>209</v>
      </c>
      <c r="J93" s="77" t="s">
        <v>209</v>
      </c>
      <c r="K93" t="s">
        <v>240</v>
      </c>
      <c r="L93" s="208">
        <v>24</v>
      </c>
      <c r="M93" s="293" t="s">
        <v>520</v>
      </c>
      <c r="N93" t="s">
        <v>213</v>
      </c>
      <c r="O93" t="s">
        <v>214</v>
      </c>
      <c r="P93" t="s">
        <v>215</v>
      </c>
    </row>
    <row r="94" spans="1:16" x14ac:dyDescent="0.2">
      <c r="A94" s="144" t="s">
        <v>28</v>
      </c>
      <c r="B94" s="138" t="s">
        <v>331</v>
      </c>
      <c r="C94" s="76" t="s">
        <v>192</v>
      </c>
      <c r="D94" t="s">
        <v>193</v>
      </c>
      <c r="E94" s="77" t="s">
        <v>209</v>
      </c>
      <c r="F94" s="77" t="s">
        <v>212</v>
      </c>
      <c r="G94" t="s">
        <v>41</v>
      </c>
      <c r="H94" s="77" t="s">
        <v>175</v>
      </c>
      <c r="I94" s="77" t="s">
        <v>212</v>
      </c>
      <c r="J94" s="77" t="s">
        <v>212</v>
      </c>
      <c r="K94" t="s">
        <v>240</v>
      </c>
      <c r="L94" s="208">
        <v>18</v>
      </c>
      <c r="M94" s="293" t="s">
        <v>520</v>
      </c>
      <c r="N94" t="s">
        <v>213</v>
      </c>
      <c r="O94" t="s">
        <v>214</v>
      </c>
      <c r="P94" t="s">
        <v>215</v>
      </c>
    </row>
    <row r="95" spans="1:16" x14ac:dyDescent="0.2">
      <c r="A95" s="144" t="s">
        <v>28</v>
      </c>
      <c r="B95" s="138" t="s">
        <v>331</v>
      </c>
      <c r="C95" s="76" t="s">
        <v>143</v>
      </c>
      <c r="D95" t="s">
        <v>199</v>
      </c>
      <c r="E95" s="77" t="s">
        <v>209</v>
      </c>
      <c r="F95" s="77" t="s">
        <v>209</v>
      </c>
      <c r="G95" t="s">
        <v>210</v>
      </c>
      <c r="H95" s="77" t="s">
        <v>175</v>
      </c>
      <c r="I95" s="77" t="s">
        <v>209</v>
      </c>
      <c r="J95" s="77" t="s">
        <v>209</v>
      </c>
      <c r="K95" t="s">
        <v>240</v>
      </c>
      <c r="L95" s="208">
        <v>6</v>
      </c>
      <c r="M95" s="293" t="s">
        <v>520</v>
      </c>
      <c r="N95" t="s">
        <v>213</v>
      </c>
      <c r="O95" t="s">
        <v>214</v>
      </c>
      <c r="P95" t="s">
        <v>214</v>
      </c>
    </row>
    <row r="96" spans="1:16" x14ac:dyDescent="0.2">
      <c r="A96" s="144" t="s">
        <v>118</v>
      </c>
      <c r="B96" s="138" t="s">
        <v>329</v>
      </c>
      <c r="C96" s="76" t="s">
        <v>119</v>
      </c>
      <c r="D96" t="s">
        <v>120</v>
      </c>
      <c r="E96" s="77" t="s">
        <v>209</v>
      </c>
      <c r="F96" s="77" t="s">
        <v>209</v>
      </c>
      <c r="G96" t="s">
        <v>210</v>
      </c>
      <c r="H96" s="77" t="s">
        <v>180</v>
      </c>
      <c r="I96" s="77" t="s">
        <v>209</v>
      </c>
      <c r="J96" s="77" t="s">
        <v>209</v>
      </c>
      <c r="K96" t="s">
        <v>242</v>
      </c>
      <c r="L96" s="208">
        <v>6</v>
      </c>
      <c r="M96" s="293" t="s">
        <v>242</v>
      </c>
      <c r="N96" t="s">
        <v>213</v>
      </c>
      <c r="O96" t="s">
        <v>214</v>
      </c>
      <c r="P96" t="s">
        <v>215</v>
      </c>
    </row>
    <row r="97" spans="1:16" x14ac:dyDescent="0.2">
      <c r="A97" s="144" t="s">
        <v>32</v>
      </c>
      <c r="B97" s="138" t="s">
        <v>329</v>
      </c>
      <c r="C97" s="76" t="s">
        <v>171</v>
      </c>
      <c r="D97" t="s">
        <v>172</v>
      </c>
      <c r="E97" s="77" t="s">
        <v>209</v>
      </c>
      <c r="F97" s="77" t="s">
        <v>212</v>
      </c>
      <c r="G97" t="s">
        <v>44</v>
      </c>
      <c r="H97" s="77" t="s">
        <v>175</v>
      </c>
      <c r="I97" s="77" t="s">
        <v>209</v>
      </c>
      <c r="J97" s="77" t="s">
        <v>209</v>
      </c>
      <c r="K97" t="s">
        <v>242</v>
      </c>
      <c r="L97" s="208">
        <v>24</v>
      </c>
      <c r="M97" s="134" t="s">
        <v>523</v>
      </c>
      <c r="N97" t="s">
        <v>213</v>
      </c>
      <c r="O97" t="s">
        <v>214</v>
      </c>
      <c r="P97" t="s">
        <v>215</v>
      </c>
    </row>
    <row r="98" spans="1:16" x14ac:dyDescent="0.2">
      <c r="A98" s="144" t="s">
        <v>32</v>
      </c>
      <c r="B98" s="138" t="s">
        <v>329</v>
      </c>
      <c r="C98" s="76" t="s">
        <v>51</v>
      </c>
      <c r="D98" t="s">
        <v>52</v>
      </c>
      <c r="E98" s="77" t="s">
        <v>209</v>
      </c>
      <c r="F98" s="77" t="s">
        <v>209</v>
      </c>
      <c r="G98" t="s">
        <v>41</v>
      </c>
      <c r="H98" s="77" t="s">
        <v>175</v>
      </c>
      <c r="I98" s="77" t="s">
        <v>212</v>
      </c>
      <c r="J98" s="77" t="s">
        <v>212</v>
      </c>
      <c r="K98" t="s">
        <v>242</v>
      </c>
      <c r="L98" s="208">
        <v>18</v>
      </c>
      <c r="M98" s="134" t="s">
        <v>523</v>
      </c>
      <c r="N98" t="s">
        <v>216</v>
      </c>
      <c r="O98" t="s">
        <v>234</v>
      </c>
      <c r="P98" t="s">
        <v>234</v>
      </c>
    </row>
    <row r="99" spans="1:16" x14ac:dyDescent="0.2">
      <c r="A99" s="144" t="s">
        <v>14</v>
      </c>
      <c r="B99" s="222" t="s">
        <v>321</v>
      </c>
      <c r="C99" s="76" t="s">
        <v>98</v>
      </c>
      <c r="D99" t="s">
        <v>99</v>
      </c>
      <c r="E99" s="77" t="s">
        <v>209</v>
      </c>
      <c r="F99" s="77" t="s">
        <v>209</v>
      </c>
      <c r="G99" t="s">
        <v>210</v>
      </c>
      <c r="H99" s="77" t="s">
        <v>175</v>
      </c>
      <c r="I99" s="77" t="s">
        <v>209</v>
      </c>
      <c r="J99" s="77" t="s">
        <v>209</v>
      </c>
      <c r="K99" t="s">
        <v>230</v>
      </c>
      <c r="L99" s="208">
        <v>6</v>
      </c>
      <c r="M99" s="293" t="s">
        <v>518</v>
      </c>
      <c r="N99" t="s">
        <v>213</v>
      </c>
      <c r="O99" t="s">
        <v>214</v>
      </c>
      <c r="P99" t="s">
        <v>215</v>
      </c>
    </row>
    <row r="100" spans="1:16" x14ac:dyDescent="0.2">
      <c r="A100" s="144" t="s">
        <v>18</v>
      </c>
      <c r="B100" s="222" t="s">
        <v>323</v>
      </c>
      <c r="C100" s="76" t="s">
        <v>194</v>
      </c>
      <c r="D100" t="s">
        <v>195</v>
      </c>
      <c r="E100" s="77" t="s">
        <v>209</v>
      </c>
      <c r="F100" s="77" t="s">
        <v>212</v>
      </c>
      <c r="G100" t="s">
        <v>210</v>
      </c>
      <c r="H100" s="77" t="s">
        <v>175</v>
      </c>
      <c r="I100" s="77" t="s">
        <v>209</v>
      </c>
      <c r="J100" s="77" t="s">
        <v>209</v>
      </c>
      <c r="K100" t="s">
        <v>233</v>
      </c>
      <c r="L100" s="208">
        <v>6</v>
      </c>
      <c r="M100" s="293" t="s">
        <v>517</v>
      </c>
      <c r="N100" t="s">
        <v>213</v>
      </c>
      <c r="O100" t="s">
        <v>214</v>
      </c>
      <c r="P100" t="s">
        <v>234</v>
      </c>
    </row>
    <row r="101" spans="1:16" x14ac:dyDescent="0.2">
      <c r="A101" s="144" t="s">
        <v>18</v>
      </c>
      <c r="B101" s="222" t="s">
        <v>323</v>
      </c>
      <c r="C101" s="76" t="s">
        <v>157</v>
      </c>
      <c r="D101" t="s">
        <v>158</v>
      </c>
      <c r="E101" s="77" t="s">
        <v>209</v>
      </c>
      <c r="F101" s="77" t="s">
        <v>209</v>
      </c>
      <c r="G101" t="s">
        <v>41</v>
      </c>
      <c r="H101" s="77" t="s">
        <v>175</v>
      </c>
      <c r="I101" s="77" t="s">
        <v>212</v>
      </c>
      <c r="J101" s="77" t="s">
        <v>212</v>
      </c>
      <c r="K101" t="s">
        <v>233</v>
      </c>
      <c r="L101" s="208">
        <v>14</v>
      </c>
      <c r="M101" s="293" t="s">
        <v>517</v>
      </c>
      <c r="N101" t="s">
        <v>216</v>
      </c>
      <c r="O101" s="210" t="s">
        <v>234</v>
      </c>
      <c r="P101" t="s">
        <v>234</v>
      </c>
    </row>
    <row r="102" spans="1:16" s="144" customFormat="1" x14ac:dyDescent="0.2">
      <c r="B102" s="218"/>
      <c r="H102" s="218"/>
    </row>
    <row r="103" spans="1:16" s="144" customFormat="1" x14ac:dyDescent="0.2">
      <c r="B103" s="218"/>
      <c r="H103" s="218"/>
    </row>
    <row r="104" spans="1:16" s="144" customFormat="1" x14ac:dyDescent="0.2">
      <c r="B104" s="218"/>
      <c r="H104" s="218"/>
    </row>
    <row r="105" spans="1:16" s="144" customFormat="1" x14ac:dyDescent="0.2">
      <c r="B105" s="218"/>
      <c r="H105" s="218"/>
    </row>
    <row r="106" spans="1:16" s="144" customFormat="1" x14ac:dyDescent="0.2">
      <c r="B106" s="218"/>
      <c r="H106" s="218"/>
    </row>
    <row r="107" spans="1:16" s="144" customFormat="1" x14ac:dyDescent="0.2">
      <c r="B107" s="218"/>
      <c r="H107" s="218"/>
    </row>
    <row r="108" spans="1:16" s="144" customFormat="1" x14ac:dyDescent="0.2">
      <c r="B108" s="218"/>
      <c r="H108" s="218"/>
    </row>
    <row r="109" spans="1:16" s="144" customFormat="1" x14ac:dyDescent="0.2">
      <c r="B109" s="218"/>
      <c r="H109" s="218"/>
    </row>
    <row r="110" spans="1:16" s="144" customFormat="1" x14ac:dyDescent="0.2">
      <c r="B110" s="218"/>
      <c r="H110" s="218"/>
    </row>
    <row r="111" spans="1:16" s="144" customFormat="1" x14ac:dyDescent="0.2">
      <c r="B111" s="218"/>
      <c r="H111" s="218"/>
    </row>
    <row r="112" spans="1:16" s="144" customFormat="1" x14ac:dyDescent="0.2">
      <c r="B112" s="218"/>
      <c r="H112" s="218"/>
    </row>
    <row r="113" spans="2:8" s="144" customFormat="1" x14ac:dyDescent="0.2">
      <c r="B113" s="218"/>
      <c r="H113" s="218"/>
    </row>
    <row r="114" spans="2:8" s="144" customFormat="1" x14ac:dyDescent="0.2">
      <c r="B114" s="218"/>
      <c r="H114" s="218"/>
    </row>
    <row r="115" spans="2:8" s="144" customFormat="1" x14ac:dyDescent="0.2">
      <c r="B115" s="218"/>
      <c r="H115" s="218"/>
    </row>
    <row r="116" spans="2:8" s="144" customFormat="1" x14ac:dyDescent="0.2">
      <c r="B116" s="218"/>
      <c r="H116" s="218"/>
    </row>
    <row r="117" spans="2:8" s="144" customFormat="1" x14ac:dyDescent="0.2">
      <c r="B117" s="218"/>
      <c r="H117" s="218"/>
    </row>
    <row r="118" spans="2:8" s="144" customFormat="1" x14ac:dyDescent="0.2">
      <c r="B118" s="218"/>
      <c r="H118" s="218"/>
    </row>
    <row r="119" spans="2:8" s="144" customFormat="1" x14ac:dyDescent="0.2">
      <c r="B119" s="218"/>
      <c r="H119" s="218"/>
    </row>
    <row r="120" spans="2:8" s="144" customFormat="1" x14ac:dyDescent="0.2">
      <c r="B120" s="218"/>
      <c r="H120" s="218"/>
    </row>
    <row r="121" spans="2:8" s="144" customFormat="1" x14ac:dyDescent="0.2">
      <c r="B121" s="218"/>
      <c r="H121" s="218"/>
    </row>
    <row r="122" spans="2:8" s="144" customFormat="1" x14ac:dyDescent="0.2">
      <c r="B122" s="218"/>
      <c r="H122" s="218"/>
    </row>
    <row r="123" spans="2:8" s="144" customFormat="1" x14ac:dyDescent="0.2">
      <c r="B123" s="218"/>
      <c r="H123" s="218"/>
    </row>
    <row r="124" spans="2:8" s="144" customFormat="1" x14ac:dyDescent="0.2">
      <c r="B124" s="218"/>
      <c r="H124" s="218"/>
    </row>
    <row r="125" spans="2:8" s="144" customFormat="1" x14ac:dyDescent="0.2">
      <c r="B125" s="218"/>
      <c r="H125" s="218"/>
    </row>
    <row r="126" spans="2:8" s="144" customFormat="1" x14ac:dyDescent="0.2">
      <c r="B126" s="218"/>
      <c r="H126" s="218"/>
    </row>
    <row r="127" spans="2:8" s="144" customFormat="1" x14ac:dyDescent="0.2">
      <c r="B127" s="218"/>
      <c r="H127" s="218"/>
    </row>
    <row r="128" spans="2:8" s="144" customFormat="1" x14ac:dyDescent="0.2">
      <c r="B128" s="218"/>
      <c r="H128" s="218"/>
    </row>
    <row r="129" spans="2:8" s="144" customFormat="1" x14ac:dyDescent="0.2">
      <c r="B129" s="218"/>
      <c r="H129" s="218"/>
    </row>
    <row r="130" spans="2:8" s="144" customFormat="1" x14ac:dyDescent="0.2">
      <c r="B130" s="218"/>
      <c r="H130" s="218"/>
    </row>
    <row r="131" spans="2:8" s="144" customFormat="1" x14ac:dyDescent="0.2">
      <c r="B131" s="218"/>
      <c r="H131" s="218"/>
    </row>
    <row r="132" spans="2:8" s="144" customFormat="1" x14ac:dyDescent="0.2">
      <c r="B132" s="218"/>
      <c r="H132" s="218"/>
    </row>
    <row r="133" spans="2:8" s="144" customFormat="1" x14ac:dyDescent="0.2">
      <c r="B133" s="218"/>
      <c r="H133" s="218"/>
    </row>
    <row r="134" spans="2:8" s="144" customFormat="1" x14ac:dyDescent="0.2">
      <c r="B134" s="218"/>
      <c r="H134" s="218"/>
    </row>
    <row r="135" spans="2:8" s="144" customFormat="1" x14ac:dyDescent="0.2">
      <c r="B135" s="218"/>
      <c r="H135" s="218"/>
    </row>
    <row r="136" spans="2:8" s="144" customFormat="1" x14ac:dyDescent="0.2">
      <c r="B136" s="218"/>
      <c r="H136" s="218"/>
    </row>
    <row r="137" spans="2:8" s="144" customFormat="1" x14ac:dyDescent="0.2">
      <c r="B137" s="218"/>
      <c r="H137" s="218"/>
    </row>
    <row r="138" spans="2:8" s="144" customFormat="1" x14ac:dyDescent="0.2">
      <c r="B138" s="218"/>
      <c r="H138" s="218"/>
    </row>
    <row r="139" spans="2:8" s="144" customFormat="1" x14ac:dyDescent="0.2">
      <c r="B139" s="218"/>
      <c r="H139" s="218"/>
    </row>
    <row r="140" spans="2:8" s="144" customFormat="1" x14ac:dyDescent="0.2">
      <c r="B140" s="218"/>
      <c r="H140" s="218"/>
    </row>
    <row r="141" spans="2:8" s="144" customFormat="1" x14ac:dyDescent="0.2">
      <c r="B141" s="218"/>
      <c r="H141" s="218"/>
    </row>
    <row r="142" spans="2:8" s="144" customFormat="1" x14ac:dyDescent="0.2">
      <c r="B142" s="218"/>
      <c r="H142" s="218"/>
    </row>
    <row r="143" spans="2:8" s="144" customFormat="1" x14ac:dyDescent="0.2">
      <c r="B143" s="218"/>
      <c r="H143" s="218"/>
    </row>
    <row r="144" spans="2:8" s="144" customFormat="1" x14ac:dyDescent="0.2">
      <c r="B144" s="218"/>
      <c r="H144" s="218"/>
    </row>
    <row r="145" spans="2:8" s="144" customFormat="1" x14ac:dyDescent="0.2">
      <c r="B145" s="218"/>
      <c r="H145" s="218"/>
    </row>
    <row r="146" spans="2:8" s="144" customFormat="1" x14ac:dyDescent="0.2">
      <c r="B146" s="218"/>
      <c r="H146" s="218"/>
    </row>
    <row r="147" spans="2:8" s="144" customFormat="1" x14ac:dyDescent="0.2">
      <c r="B147" s="218"/>
      <c r="H147" s="218"/>
    </row>
    <row r="148" spans="2:8" s="144" customFormat="1" x14ac:dyDescent="0.2">
      <c r="B148" s="218"/>
      <c r="H148" s="218"/>
    </row>
    <row r="149" spans="2:8" s="144" customFormat="1" x14ac:dyDescent="0.2">
      <c r="B149" s="218"/>
      <c r="H149" s="218"/>
    </row>
    <row r="150" spans="2:8" s="144" customFormat="1" x14ac:dyDescent="0.2">
      <c r="B150" s="218"/>
      <c r="H150" s="218"/>
    </row>
    <row r="151" spans="2:8" s="144" customFormat="1" x14ac:dyDescent="0.2">
      <c r="B151" s="218"/>
      <c r="H151" s="218"/>
    </row>
    <row r="152" spans="2:8" s="144" customFormat="1" x14ac:dyDescent="0.2">
      <c r="B152" s="218"/>
      <c r="H152" s="218"/>
    </row>
    <row r="153" spans="2:8" s="144" customFormat="1" x14ac:dyDescent="0.2">
      <c r="B153" s="218"/>
      <c r="H153" s="218"/>
    </row>
    <row r="154" spans="2:8" s="144" customFormat="1" x14ac:dyDescent="0.2">
      <c r="B154" s="218"/>
      <c r="H154" s="218"/>
    </row>
    <row r="155" spans="2:8" s="144" customFormat="1" x14ac:dyDescent="0.2">
      <c r="B155" s="218"/>
      <c r="H155" s="218"/>
    </row>
    <row r="156" spans="2:8" s="144" customFormat="1" x14ac:dyDescent="0.2">
      <c r="B156" s="218"/>
      <c r="H156" s="218"/>
    </row>
    <row r="157" spans="2:8" s="144" customFormat="1" x14ac:dyDescent="0.2">
      <c r="B157" s="218"/>
      <c r="H157" s="218"/>
    </row>
    <row r="158" spans="2:8" s="144" customFormat="1" x14ac:dyDescent="0.2">
      <c r="B158" s="218"/>
      <c r="H158" s="218"/>
    </row>
  </sheetData>
  <autoFilter ref="A1:P1"/>
  <sortState ref="A2:AA124">
    <sortCondition ref="B2:B124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xSplit="3" ySplit="1" topLeftCell="D70" activePane="bottomRight" state="frozen"/>
      <selection pane="topRight" activeCell="E1" sqref="E1"/>
      <selection pane="bottomLeft" activeCell="A2" sqref="A2"/>
      <selection pane="bottomRight" activeCell="C70" sqref="C70"/>
    </sheetView>
  </sheetViews>
  <sheetFormatPr defaultRowHeight="12.75" x14ac:dyDescent="0.2"/>
  <cols>
    <col min="1" max="1" width="9.140625" style="144"/>
    <col min="2" max="2" width="16.140625" style="144" bestFit="1" customWidth="1"/>
    <col min="3" max="3" width="45.42578125" style="144" customWidth="1"/>
    <col min="4" max="4" width="18.28515625" style="144" customWidth="1"/>
    <col min="5" max="5" width="13.42578125" style="144" customWidth="1"/>
    <col min="6" max="6" width="14.85546875" style="214" customWidth="1"/>
    <col min="7" max="7" width="19.28515625" style="144" customWidth="1"/>
    <col min="8" max="8" width="15.7109375" style="127" customWidth="1"/>
    <col min="9" max="9" width="14.5703125" style="144" customWidth="1"/>
    <col min="10" max="10" width="15.85546875" style="144" customWidth="1"/>
    <col min="11" max="16384" width="9.140625" style="144"/>
  </cols>
  <sheetData>
    <row r="1" spans="1:10" s="216" customFormat="1" ht="57.75" customHeight="1" thickBot="1" x14ac:dyDescent="0.25">
      <c r="A1" s="86" t="s">
        <v>314</v>
      </c>
      <c r="B1" s="215" t="s">
        <v>197</v>
      </c>
      <c r="C1" s="215" t="s">
        <v>198</v>
      </c>
      <c r="D1" s="86" t="s">
        <v>528</v>
      </c>
      <c r="E1" s="291" t="s">
        <v>503</v>
      </c>
      <c r="F1" s="291" t="s">
        <v>504</v>
      </c>
      <c r="G1" s="291" t="s">
        <v>505</v>
      </c>
      <c r="H1" s="291" t="s">
        <v>507</v>
      </c>
      <c r="I1" s="291" t="s">
        <v>508</v>
      </c>
      <c r="J1" s="291" t="s">
        <v>509</v>
      </c>
    </row>
    <row r="2" spans="1:10" x14ac:dyDescent="0.2">
      <c r="A2" s="212" t="s">
        <v>427</v>
      </c>
      <c r="B2" s="217" t="s">
        <v>146</v>
      </c>
      <c r="C2" s="144" t="s">
        <v>147</v>
      </c>
      <c r="D2" s="205" t="s">
        <v>40</v>
      </c>
      <c r="E2" s="214">
        <v>84000</v>
      </c>
      <c r="F2" s="214">
        <v>0</v>
      </c>
      <c r="G2" s="214">
        <v>0</v>
      </c>
      <c r="H2" s="214">
        <v>16536</v>
      </c>
      <c r="I2" s="214">
        <v>0</v>
      </c>
      <c r="J2" s="292">
        <v>0</v>
      </c>
    </row>
    <row r="3" spans="1:10" x14ac:dyDescent="0.2">
      <c r="A3" s="212" t="s">
        <v>427</v>
      </c>
      <c r="B3" s="217" t="s">
        <v>336</v>
      </c>
      <c r="C3" s="144" t="s">
        <v>337</v>
      </c>
      <c r="D3" t="s">
        <v>502</v>
      </c>
      <c r="E3" s="214">
        <v>0</v>
      </c>
      <c r="F3" s="214">
        <v>77700</v>
      </c>
      <c r="G3" s="214">
        <v>0</v>
      </c>
      <c r="H3" s="214">
        <v>0</v>
      </c>
      <c r="I3" s="214">
        <v>0</v>
      </c>
      <c r="J3" s="292">
        <v>0</v>
      </c>
    </row>
    <row r="4" spans="1:10" x14ac:dyDescent="0.2">
      <c r="A4" s="212" t="s">
        <v>427</v>
      </c>
      <c r="B4" s="217" t="s">
        <v>148</v>
      </c>
      <c r="C4" s="144" t="s">
        <v>149</v>
      </c>
      <c r="D4" t="s">
        <v>501</v>
      </c>
      <c r="E4" s="214">
        <v>86400</v>
      </c>
      <c r="F4" s="214">
        <v>0</v>
      </c>
      <c r="G4" s="214">
        <v>0</v>
      </c>
      <c r="H4" s="214">
        <v>0</v>
      </c>
      <c r="I4" s="214">
        <v>0</v>
      </c>
      <c r="J4" s="292">
        <v>0</v>
      </c>
    </row>
    <row r="5" spans="1:10" x14ac:dyDescent="0.2">
      <c r="A5" s="212" t="s">
        <v>340</v>
      </c>
      <c r="B5" s="217" t="s">
        <v>338</v>
      </c>
      <c r="C5" s="144" t="s">
        <v>339</v>
      </c>
      <c r="D5" t="s">
        <v>502</v>
      </c>
      <c r="E5" s="214">
        <v>0</v>
      </c>
      <c r="F5" s="214">
        <v>76100</v>
      </c>
      <c r="G5" s="214">
        <v>0</v>
      </c>
      <c r="H5" s="214">
        <v>0</v>
      </c>
      <c r="I5" s="214">
        <v>0</v>
      </c>
      <c r="J5" s="292">
        <v>0</v>
      </c>
    </row>
    <row r="6" spans="1:10" x14ac:dyDescent="0.2">
      <c r="A6" s="144" t="s">
        <v>330</v>
      </c>
      <c r="B6" s="217" t="s">
        <v>190</v>
      </c>
      <c r="C6" s="144" t="s">
        <v>191</v>
      </c>
      <c r="D6" s="205" t="s">
        <v>422</v>
      </c>
      <c r="E6" s="214">
        <v>22500</v>
      </c>
      <c r="F6" s="214">
        <v>0</v>
      </c>
      <c r="G6" s="214">
        <v>0</v>
      </c>
      <c r="H6" s="214">
        <v>0</v>
      </c>
      <c r="I6" s="214">
        <v>0</v>
      </c>
      <c r="J6" s="292">
        <v>0</v>
      </c>
    </row>
    <row r="7" spans="1:10" x14ac:dyDescent="0.2">
      <c r="A7" s="144" t="s">
        <v>330</v>
      </c>
      <c r="B7" s="217" t="s">
        <v>137</v>
      </c>
      <c r="C7" s="144" t="s">
        <v>138</v>
      </c>
      <c r="D7" s="205" t="s">
        <v>422</v>
      </c>
      <c r="E7" s="214">
        <v>27800</v>
      </c>
      <c r="F7" s="214">
        <v>0</v>
      </c>
      <c r="G7" s="214">
        <v>0</v>
      </c>
      <c r="H7" s="214">
        <v>0</v>
      </c>
      <c r="I7" s="214">
        <v>0</v>
      </c>
      <c r="J7" s="292">
        <v>0</v>
      </c>
    </row>
    <row r="8" spans="1:10" x14ac:dyDescent="0.2">
      <c r="A8" s="144" t="s">
        <v>330</v>
      </c>
      <c r="B8" s="217" t="s">
        <v>341</v>
      </c>
      <c r="C8" s="144" t="s">
        <v>342</v>
      </c>
      <c r="D8" t="s">
        <v>501</v>
      </c>
      <c r="E8" s="214">
        <v>0</v>
      </c>
      <c r="F8" s="214">
        <v>0</v>
      </c>
      <c r="G8" s="214">
        <v>0</v>
      </c>
      <c r="H8" s="214">
        <v>0</v>
      </c>
      <c r="I8" s="214">
        <v>0</v>
      </c>
      <c r="J8" s="292">
        <v>0</v>
      </c>
    </row>
    <row r="9" spans="1:10" x14ac:dyDescent="0.2">
      <c r="A9" s="144" t="s">
        <v>330</v>
      </c>
      <c r="B9" s="217" t="s">
        <v>343</v>
      </c>
      <c r="C9" s="144" t="s">
        <v>344</v>
      </c>
      <c r="D9" s="205" t="s">
        <v>416</v>
      </c>
      <c r="E9" s="214">
        <v>0</v>
      </c>
      <c r="F9" s="214">
        <v>47800</v>
      </c>
      <c r="G9" s="214">
        <v>0</v>
      </c>
      <c r="H9" s="214">
        <v>0</v>
      </c>
      <c r="I9" s="214">
        <v>0</v>
      </c>
      <c r="J9" s="292">
        <v>0</v>
      </c>
    </row>
    <row r="10" spans="1:10" x14ac:dyDescent="0.2">
      <c r="A10" s="212" t="s">
        <v>334</v>
      </c>
      <c r="B10" s="217" t="s">
        <v>345</v>
      </c>
      <c r="C10" s="144" t="s">
        <v>346</v>
      </c>
      <c r="D10" t="s">
        <v>501</v>
      </c>
      <c r="E10" s="214">
        <v>0</v>
      </c>
      <c r="F10" s="214">
        <v>62100</v>
      </c>
      <c r="G10" s="214">
        <v>0</v>
      </c>
      <c r="H10" s="214">
        <v>0</v>
      </c>
      <c r="I10" s="214">
        <v>5510</v>
      </c>
      <c r="J10" s="292">
        <v>0</v>
      </c>
    </row>
    <row r="11" spans="1:10" x14ac:dyDescent="0.2">
      <c r="A11" s="212" t="s">
        <v>334</v>
      </c>
      <c r="B11" s="217" t="s">
        <v>182</v>
      </c>
      <c r="C11" s="144" t="s">
        <v>183</v>
      </c>
      <c r="D11" s="205" t="s">
        <v>422</v>
      </c>
      <c r="E11" s="214">
        <v>22800</v>
      </c>
      <c r="F11" s="214">
        <v>0</v>
      </c>
      <c r="G11" s="214">
        <v>0</v>
      </c>
      <c r="H11" s="214">
        <v>0</v>
      </c>
      <c r="I11" s="214">
        <v>0</v>
      </c>
      <c r="J11" s="292">
        <v>0</v>
      </c>
    </row>
    <row r="12" spans="1:10" x14ac:dyDescent="0.2">
      <c r="A12" s="212" t="s">
        <v>334</v>
      </c>
      <c r="B12" s="217" t="s">
        <v>116</v>
      </c>
      <c r="C12" s="144" t="s">
        <v>117</v>
      </c>
      <c r="D12" s="205" t="s">
        <v>422</v>
      </c>
      <c r="E12" s="214">
        <v>15800</v>
      </c>
      <c r="F12" s="214">
        <v>0</v>
      </c>
      <c r="G12" s="214">
        <v>0</v>
      </c>
      <c r="H12" s="214">
        <v>0</v>
      </c>
      <c r="I12" s="214">
        <v>0</v>
      </c>
      <c r="J12" s="292">
        <v>0</v>
      </c>
    </row>
    <row r="13" spans="1:10" x14ac:dyDescent="0.2">
      <c r="A13" s="212" t="s">
        <v>326</v>
      </c>
      <c r="B13" s="217" t="s">
        <v>123</v>
      </c>
      <c r="C13" s="144" t="s">
        <v>201</v>
      </c>
      <c r="D13" t="s">
        <v>502</v>
      </c>
      <c r="E13" s="214">
        <v>69400</v>
      </c>
      <c r="F13" s="214">
        <v>0</v>
      </c>
      <c r="G13" s="214">
        <v>0</v>
      </c>
      <c r="H13" s="214">
        <v>0</v>
      </c>
      <c r="I13" s="214">
        <v>0</v>
      </c>
      <c r="J13" s="292">
        <v>0</v>
      </c>
    </row>
    <row r="14" spans="1:10" x14ac:dyDescent="0.2">
      <c r="A14" s="212" t="s">
        <v>326</v>
      </c>
      <c r="B14" s="217" t="s">
        <v>70</v>
      </c>
      <c r="C14" s="144" t="s">
        <v>71</v>
      </c>
      <c r="D14" s="205" t="s">
        <v>424</v>
      </c>
      <c r="E14" s="214">
        <v>107500</v>
      </c>
      <c r="F14" s="214">
        <v>0</v>
      </c>
      <c r="G14" s="214">
        <v>0</v>
      </c>
      <c r="H14" s="214">
        <v>10584</v>
      </c>
      <c r="I14" s="214">
        <v>0</v>
      </c>
      <c r="J14" s="292">
        <v>0</v>
      </c>
    </row>
    <row r="15" spans="1:10" x14ac:dyDescent="0.2">
      <c r="A15" s="212" t="s">
        <v>326</v>
      </c>
      <c r="B15" s="217" t="s">
        <v>72</v>
      </c>
      <c r="C15" s="144" t="s">
        <v>73</v>
      </c>
      <c r="D15" t="s">
        <v>502</v>
      </c>
      <c r="E15" s="214">
        <v>86300</v>
      </c>
      <c r="F15" s="214">
        <v>0</v>
      </c>
      <c r="G15" s="214">
        <v>0</v>
      </c>
      <c r="H15" s="214">
        <v>0</v>
      </c>
      <c r="I15" s="214">
        <v>0</v>
      </c>
      <c r="J15" s="292">
        <v>0</v>
      </c>
    </row>
    <row r="16" spans="1:10" x14ac:dyDescent="0.2">
      <c r="A16" s="212" t="s">
        <v>326</v>
      </c>
      <c r="B16" s="217" t="s">
        <v>74</v>
      </c>
      <c r="C16" s="144" t="s">
        <v>75</v>
      </c>
      <c r="D16" s="205" t="s">
        <v>422</v>
      </c>
      <c r="E16" s="214">
        <v>26300</v>
      </c>
      <c r="F16" s="214">
        <v>0</v>
      </c>
      <c r="G16" s="214">
        <v>0</v>
      </c>
      <c r="H16" s="214">
        <v>0</v>
      </c>
      <c r="I16" s="214">
        <v>0</v>
      </c>
      <c r="J16" s="292">
        <v>0</v>
      </c>
    </row>
    <row r="17" spans="1:10" x14ac:dyDescent="0.2">
      <c r="A17" s="212" t="s">
        <v>326</v>
      </c>
      <c r="B17" s="217" t="s">
        <v>150</v>
      </c>
      <c r="C17" s="144" t="s">
        <v>151</v>
      </c>
      <c r="D17" s="205" t="s">
        <v>422</v>
      </c>
      <c r="E17" s="214">
        <v>22500</v>
      </c>
      <c r="F17" s="214">
        <v>0</v>
      </c>
      <c r="G17" s="214">
        <v>0</v>
      </c>
      <c r="H17" s="214">
        <v>0</v>
      </c>
      <c r="I17" s="214">
        <v>0</v>
      </c>
      <c r="J17" s="292">
        <v>0</v>
      </c>
    </row>
    <row r="18" spans="1:10" x14ac:dyDescent="0.2">
      <c r="A18" s="212" t="s">
        <v>326</v>
      </c>
      <c r="B18" s="217" t="s">
        <v>152</v>
      </c>
      <c r="C18" s="144" t="s">
        <v>153</v>
      </c>
      <c r="D18" t="s">
        <v>502</v>
      </c>
      <c r="E18" s="214">
        <v>67500</v>
      </c>
      <c r="F18" s="214">
        <v>0</v>
      </c>
      <c r="G18" s="214">
        <v>0</v>
      </c>
      <c r="H18" s="214">
        <v>0</v>
      </c>
      <c r="I18" s="214">
        <v>0</v>
      </c>
      <c r="J18" s="292">
        <v>0</v>
      </c>
    </row>
    <row r="19" spans="1:10" x14ac:dyDescent="0.2">
      <c r="A19" s="212" t="s">
        <v>426</v>
      </c>
      <c r="B19" s="217" t="s">
        <v>76</v>
      </c>
      <c r="C19" s="144" t="s">
        <v>77</v>
      </c>
      <c r="D19" s="205" t="s">
        <v>40</v>
      </c>
      <c r="E19" s="214">
        <v>86900</v>
      </c>
      <c r="F19" s="214">
        <v>0</v>
      </c>
      <c r="G19" s="214">
        <v>0</v>
      </c>
      <c r="H19" s="214">
        <v>0</v>
      </c>
      <c r="I19" s="214">
        <v>0</v>
      </c>
      <c r="J19" s="292">
        <v>0</v>
      </c>
    </row>
    <row r="20" spans="1:10" x14ac:dyDescent="0.2">
      <c r="A20" s="212" t="s">
        <v>426</v>
      </c>
      <c r="B20" s="217" t="s">
        <v>78</v>
      </c>
      <c r="C20" s="144" t="s">
        <v>79</v>
      </c>
      <c r="D20" t="s">
        <v>501</v>
      </c>
      <c r="E20" s="214">
        <v>83800</v>
      </c>
      <c r="F20" s="214">
        <v>0</v>
      </c>
      <c r="G20" s="214">
        <v>0</v>
      </c>
      <c r="H20" s="214">
        <v>0</v>
      </c>
      <c r="I20" s="214">
        <v>0</v>
      </c>
      <c r="J20" s="292">
        <v>0</v>
      </c>
    </row>
    <row r="21" spans="1:10" x14ac:dyDescent="0.2">
      <c r="A21" s="212" t="s">
        <v>322</v>
      </c>
      <c r="B21" s="217" t="s">
        <v>155</v>
      </c>
      <c r="C21" s="144" t="s">
        <v>156</v>
      </c>
      <c r="D21" t="s">
        <v>501</v>
      </c>
      <c r="E21" s="214">
        <v>77600</v>
      </c>
      <c r="F21" s="214">
        <v>0</v>
      </c>
      <c r="G21" s="214">
        <v>0</v>
      </c>
      <c r="H21" s="214">
        <v>0</v>
      </c>
      <c r="I21" s="214">
        <v>0</v>
      </c>
      <c r="J21" s="292">
        <v>0</v>
      </c>
    </row>
    <row r="22" spans="1:10" x14ac:dyDescent="0.2">
      <c r="A22" s="212" t="s">
        <v>307</v>
      </c>
      <c r="B22" s="217" t="s">
        <v>58</v>
      </c>
      <c r="C22" s="144" t="s">
        <v>59</v>
      </c>
      <c r="D22" s="205" t="s">
        <v>422</v>
      </c>
      <c r="E22" s="214">
        <v>26400</v>
      </c>
      <c r="F22" s="214">
        <v>0</v>
      </c>
      <c r="G22" s="214">
        <v>0</v>
      </c>
      <c r="H22" s="214">
        <v>0</v>
      </c>
      <c r="I22" s="214">
        <v>0</v>
      </c>
      <c r="J22" s="292">
        <v>0</v>
      </c>
    </row>
    <row r="23" spans="1:10" x14ac:dyDescent="0.2">
      <c r="A23" s="212" t="s">
        <v>307</v>
      </c>
      <c r="B23" s="217" t="s">
        <v>60</v>
      </c>
      <c r="C23" s="144" t="s">
        <v>61</v>
      </c>
      <c r="D23" t="s">
        <v>502</v>
      </c>
      <c r="E23" s="214">
        <v>87400</v>
      </c>
      <c r="F23" s="214">
        <v>0</v>
      </c>
      <c r="G23" s="214">
        <v>0</v>
      </c>
      <c r="H23" s="214">
        <v>0</v>
      </c>
      <c r="I23" s="214">
        <v>0</v>
      </c>
      <c r="J23" s="292">
        <v>0</v>
      </c>
    </row>
    <row r="24" spans="1:10" x14ac:dyDescent="0.2">
      <c r="A24" s="212" t="s">
        <v>307</v>
      </c>
      <c r="B24" s="217" t="s">
        <v>62</v>
      </c>
      <c r="C24" s="144" t="s">
        <v>63</v>
      </c>
      <c r="D24" s="205" t="s">
        <v>40</v>
      </c>
      <c r="E24" s="214">
        <v>83300</v>
      </c>
      <c r="F24" s="214">
        <v>0</v>
      </c>
      <c r="G24" s="214">
        <v>0</v>
      </c>
      <c r="H24" s="214">
        <v>0</v>
      </c>
      <c r="I24" s="214">
        <v>0</v>
      </c>
      <c r="J24" s="292">
        <v>0</v>
      </c>
    </row>
    <row r="25" spans="1:10" x14ac:dyDescent="0.2">
      <c r="A25" s="212" t="s">
        <v>349</v>
      </c>
      <c r="B25" s="217" t="s">
        <v>347</v>
      </c>
      <c r="C25" s="144" t="s">
        <v>348</v>
      </c>
      <c r="D25" t="s">
        <v>502</v>
      </c>
      <c r="E25" s="214">
        <v>0</v>
      </c>
      <c r="F25" s="214">
        <v>0</v>
      </c>
      <c r="G25" s="214">
        <v>53700</v>
      </c>
      <c r="H25" s="214">
        <v>0</v>
      </c>
      <c r="I25" s="214">
        <v>0</v>
      </c>
      <c r="J25" s="292">
        <v>0</v>
      </c>
    </row>
    <row r="26" spans="1:10" x14ac:dyDescent="0.2">
      <c r="A26" s="212" t="s">
        <v>311</v>
      </c>
      <c r="B26" s="217" t="s">
        <v>38</v>
      </c>
      <c r="C26" s="144" t="s">
        <v>39</v>
      </c>
      <c r="D26" s="205" t="s">
        <v>40</v>
      </c>
      <c r="E26" s="214">
        <v>81800</v>
      </c>
      <c r="F26" s="214">
        <v>0</v>
      </c>
      <c r="G26" s="214">
        <v>0</v>
      </c>
      <c r="H26" s="214">
        <v>0</v>
      </c>
      <c r="I26" s="214">
        <v>0</v>
      </c>
      <c r="J26" s="292">
        <v>0</v>
      </c>
    </row>
    <row r="27" spans="1:10" x14ac:dyDescent="0.2">
      <c r="A27" s="212" t="s">
        <v>311</v>
      </c>
      <c r="B27" s="217" t="s">
        <v>42</v>
      </c>
      <c r="C27" s="144" t="s">
        <v>43</v>
      </c>
      <c r="D27" s="205" t="s">
        <v>422</v>
      </c>
      <c r="E27" s="214">
        <v>39200</v>
      </c>
      <c r="F27" s="214">
        <v>0</v>
      </c>
      <c r="G27" s="214">
        <v>0</v>
      </c>
      <c r="H27" s="214">
        <v>14516</v>
      </c>
      <c r="I27" s="214">
        <v>0</v>
      </c>
      <c r="J27" s="292">
        <v>0</v>
      </c>
    </row>
    <row r="28" spans="1:10" x14ac:dyDescent="0.2">
      <c r="A28" s="212" t="s">
        <v>311</v>
      </c>
      <c r="B28" s="217" t="s">
        <v>350</v>
      </c>
      <c r="C28" s="144" t="s">
        <v>351</v>
      </c>
      <c r="D28" t="s">
        <v>502</v>
      </c>
      <c r="E28" s="214">
        <v>0</v>
      </c>
      <c r="F28" s="214">
        <v>67200</v>
      </c>
      <c r="G28" s="214">
        <v>0</v>
      </c>
      <c r="H28" s="214">
        <v>0</v>
      </c>
      <c r="I28" s="214">
        <v>24250</v>
      </c>
      <c r="J28" s="292">
        <v>0</v>
      </c>
    </row>
    <row r="29" spans="1:10" x14ac:dyDescent="0.2">
      <c r="A29" s="212" t="s">
        <v>328</v>
      </c>
      <c r="B29" s="217" t="s">
        <v>130</v>
      </c>
      <c r="C29" s="144" t="s">
        <v>131</v>
      </c>
      <c r="D29" s="205" t="s">
        <v>424</v>
      </c>
      <c r="E29" s="214">
        <v>92400</v>
      </c>
      <c r="F29" s="214">
        <v>0</v>
      </c>
      <c r="G29" s="214">
        <v>0</v>
      </c>
      <c r="H29" s="214">
        <v>16955</v>
      </c>
      <c r="I29" s="214">
        <v>0</v>
      </c>
      <c r="J29" s="292">
        <v>0</v>
      </c>
    </row>
    <row r="30" spans="1:10" x14ac:dyDescent="0.2">
      <c r="A30" s="212" t="s">
        <v>328</v>
      </c>
      <c r="B30" s="217" t="s">
        <v>132</v>
      </c>
      <c r="C30" s="144" t="s">
        <v>133</v>
      </c>
      <c r="D30" t="s">
        <v>501</v>
      </c>
      <c r="E30" s="214">
        <v>55400</v>
      </c>
      <c r="F30" s="214">
        <v>0</v>
      </c>
      <c r="G30" s="214">
        <v>0</v>
      </c>
      <c r="H30" s="214">
        <v>16955</v>
      </c>
      <c r="I30" s="214">
        <v>0</v>
      </c>
      <c r="J30" s="292">
        <v>0</v>
      </c>
    </row>
    <row r="31" spans="1:10" x14ac:dyDescent="0.2">
      <c r="A31" s="212" t="s">
        <v>318</v>
      </c>
      <c r="B31" s="217" t="s">
        <v>110</v>
      </c>
      <c r="C31" s="144" t="s">
        <v>111</v>
      </c>
      <c r="D31" t="s">
        <v>501</v>
      </c>
      <c r="E31" s="214">
        <v>85400</v>
      </c>
      <c r="F31" s="214">
        <v>0</v>
      </c>
      <c r="G31" s="214">
        <v>0</v>
      </c>
      <c r="H31" s="214">
        <v>0</v>
      </c>
      <c r="I31" s="214">
        <v>0</v>
      </c>
      <c r="J31" s="292">
        <v>0</v>
      </c>
    </row>
    <row r="32" spans="1:10" x14ac:dyDescent="0.2">
      <c r="A32" s="212" t="s">
        <v>320</v>
      </c>
      <c r="B32" s="217" t="s">
        <v>85</v>
      </c>
      <c r="C32" s="144" t="s">
        <v>86</v>
      </c>
      <c r="D32" t="s">
        <v>501</v>
      </c>
      <c r="E32" s="214">
        <v>100300</v>
      </c>
      <c r="F32" s="214">
        <v>0</v>
      </c>
      <c r="G32" s="214">
        <v>0</v>
      </c>
      <c r="H32" s="214">
        <v>0</v>
      </c>
      <c r="I32" s="214">
        <v>0</v>
      </c>
      <c r="J32" s="292">
        <v>0</v>
      </c>
    </row>
    <row r="33" spans="1:10" x14ac:dyDescent="0.2">
      <c r="A33" s="212" t="s">
        <v>320</v>
      </c>
      <c r="B33" s="217" t="s">
        <v>87</v>
      </c>
      <c r="C33" s="144" t="s">
        <v>88</v>
      </c>
      <c r="D33" s="205" t="s">
        <v>424</v>
      </c>
      <c r="E33" s="214">
        <v>102100</v>
      </c>
      <c r="F33" s="214">
        <v>0</v>
      </c>
      <c r="G33" s="214">
        <v>0</v>
      </c>
      <c r="H33" s="214">
        <v>10262</v>
      </c>
      <c r="I33" s="214">
        <v>0</v>
      </c>
      <c r="J33" s="292">
        <v>0</v>
      </c>
    </row>
    <row r="34" spans="1:10" x14ac:dyDescent="0.2">
      <c r="A34" s="212" t="s">
        <v>315</v>
      </c>
      <c r="B34" s="217" t="s">
        <v>100</v>
      </c>
      <c r="C34" s="144" t="s">
        <v>101</v>
      </c>
      <c r="D34" s="205" t="s">
        <v>424</v>
      </c>
      <c r="E34" s="214">
        <v>89600</v>
      </c>
      <c r="F34" s="214">
        <v>0</v>
      </c>
      <c r="G34" s="214">
        <v>0</v>
      </c>
      <c r="H34" s="214">
        <v>15008</v>
      </c>
      <c r="I34" s="214">
        <v>0</v>
      </c>
      <c r="J34" s="292">
        <v>0</v>
      </c>
    </row>
    <row r="35" spans="1:10" x14ac:dyDescent="0.2">
      <c r="A35" s="212" t="s">
        <v>315</v>
      </c>
      <c r="B35" s="217" t="s">
        <v>102</v>
      </c>
      <c r="C35" s="144" t="s">
        <v>103</v>
      </c>
      <c r="D35" t="s">
        <v>501</v>
      </c>
      <c r="E35" s="214">
        <v>43100</v>
      </c>
      <c r="F35" s="214">
        <v>0</v>
      </c>
      <c r="G35" s="214">
        <v>0</v>
      </c>
      <c r="H35" s="214">
        <v>0</v>
      </c>
      <c r="I35" s="214">
        <v>0</v>
      </c>
      <c r="J35" s="292">
        <v>0</v>
      </c>
    </row>
    <row r="36" spans="1:10" x14ac:dyDescent="0.2">
      <c r="A36" s="212" t="s">
        <v>315</v>
      </c>
      <c r="B36" s="217" t="s">
        <v>290</v>
      </c>
      <c r="C36" s="144" t="s">
        <v>291</v>
      </c>
      <c r="D36" t="s">
        <v>501</v>
      </c>
      <c r="E36" s="214">
        <v>43100</v>
      </c>
      <c r="F36" s="214">
        <v>0</v>
      </c>
      <c r="G36" s="214">
        <v>0</v>
      </c>
      <c r="H36" s="214">
        <v>0</v>
      </c>
      <c r="I36" s="214">
        <v>0</v>
      </c>
      <c r="J36" s="292">
        <v>0</v>
      </c>
    </row>
    <row r="37" spans="1:10" x14ac:dyDescent="0.2">
      <c r="A37" s="212" t="s">
        <v>315</v>
      </c>
      <c r="B37" s="217" t="s">
        <v>352</v>
      </c>
      <c r="C37" s="144" t="s">
        <v>353</v>
      </c>
      <c r="D37" t="s">
        <v>501</v>
      </c>
      <c r="E37" s="214">
        <v>0</v>
      </c>
      <c r="F37" s="214">
        <v>64900</v>
      </c>
      <c r="G37" s="214">
        <v>0</v>
      </c>
      <c r="H37" s="214">
        <v>0</v>
      </c>
      <c r="I37" s="214">
        <v>0</v>
      </c>
      <c r="J37" s="292">
        <v>0</v>
      </c>
    </row>
    <row r="38" spans="1:10" x14ac:dyDescent="0.2">
      <c r="A38" s="212" t="s">
        <v>315</v>
      </c>
      <c r="B38" t="s">
        <v>439</v>
      </c>
      <c r="C38" s="144" t="s">
        <v>438</v>
      </c>
      <c r="D38" t="s">
        <v>501</v>
      </c>
      <c r="E38" s="214">
        <v>0</v>
      </c>
      <c r="F38" s="214">
        <v>65200</v>
      </c>
      <c r="G38" s="214">
        <v>0</v>
      </c>
      <c r="H38" s="214">
        <v>0</v>
      </c>
      <c r="I38" s="214">
        <v>0</v>
      </c>
      <c r="J38" s="292">
        <v>0</v>
      </c>
    </row>
    <row r="39" spans="1:10" x14ac:dyDescent="0.2">
      <c r="A39" s="212" t="s">
        <v>358</v>
      </c>
      <c r="B39" s="217" t="s">
        <v>354</v>
      </c>
      <c r="C39" s="144" t="s">
        <v>355</v>
      </c>
      <c r="D39" t="s">
        <v>501</v>
      </c>
      <c r="E39" s="214">
        <v>0</v>
      </c>
      <c r="F39" s="214">
        <v>0</v>
      </c>
      <c r="G39" s="214">
        <v>0</v>
      </c>
      <c r="H39" s="214">
        <v>0</v>
      </c>
      <c r="I39" s="214">
        <v>0</v>
      </c>
      <c r="J39" s="292">
        <v>0</v>
      </c>
    </row>
    <row r="40" spans="1:10" x14ac:dyDescent="0.2">
      <c r="A40" s="212" t="s">
        <v>358</v>
      </c>
      <c r="B40" s="217" t="s">
        <v>356</v>
      </c>
      <c r="C40" s="144" t="s">
        <v>357</v>
      </c>
      <c r="D40" t="s">
        <v>501</v>
      </c>
      <c r="E40" s="214">
        <v>0</v>
      </c>
      <c r="F40" s="214">
        <v>0</v>
      </c>
      <c r="G40" s="214">
        <v>0</v>
      </c>
      <c r="H40" s="214">
        <v>0</v>
      </c>
      <c r="I40" s="214">
        <v>0</v>
      </c>
      <c r="J40" s="292">
        <v>0</v>
      </c>
    </row>
    <row r="41" spans="1:10" x14ac:dyDescent="0.2">
      <c r="A41" s="212" t="s">
        <v>359</v>
      </c>
      <c r="B41" s="217" t="s">
        <v>360</v>
      </c>
      <c r="C41" s="144" t="s">
        <v>361</v>
      </c>
      <c r="D41" t="s">
        <v>501</v>
      </c>
      <c r="E41" s="214">
        <v>0</v>
      </c>
      <c r="F41" s="214">
        <v>55500</v>
      </c>
      <c r="G41" s="214">
        <v>0</v>
      </c>
      <c r="H41" s="214">
        <v>0</v>
      </c>
      <c r="I41" s="214">
        <v>0</v>
      </c>
      <c r="J41" s="292">
        <v>0</v>
      </c>
    </row>
    <row r="42" spans="1:10" x14ac:dyDescent="0.2">
      <c r="A42" s="212" t="s">
        <v>359</v>
      </c>
      <c r="B42" s="217" t="s">
        <v>362</v>
      </c>
      <c r="C42" s="144" t="s">
        <v>363</v>
      </c>
      <c r="D42" t="s">
        <v>501</v>
      </c>
      <c r="E42" s="214">
        <v>0</v>
      </c>
      <c r="F42" s="214">
        <v>59800</v>
      </c>
      <c r="G42" s="214">
        <v>0</v>
      </c>
      <c r="H42" s="214">
        <v>0</v>
      </c>
      <c r="I42" s="214">
        <v>0</v>
      </c>
      <c r="J42" s="292">
        <v>0</v>
      </c>
    </row>
    <row r="43" spans="1:10" x14ac:dyDescent="0.2">
      <c r="A43" s="212" t="s">
        <v>359</v>
      </c>
      <c r="B43" s="217" t="s">
        <v>364</v>
      </c>
      <c r="C43" s="144" t="s">
        <v>365</v>
      </c>
      <c r="D43" t="s">
        <v>501</v>
      </c>
      <c r="E43" s="214">
        <v>0</v>
      </c>
      <c r="F43" s="214">
        <v>43500</v>
      </c>
      <c r="G43" s="214">
        <v>0</v>
      </c>
      <c r="H43" s="214">
        <v>0</v>
      </c>
      <c r="I43" s="214">
        <v>0</v>
      </c>
      <c r="J43" s="292">
        <v>0</v>
      </c>
    </row>
    <row r="44" spans="1:10" x14ac:dyDescent="0.2">
      <c r="A44" s="212" t="s">
        <v>359</v>
      </c>
      <c r="B44" s="217" t="s">
        <v>366</v>
      </c>
      <c r="C44" s="144" t="s">
        <v>367</v>
      </c>
      <c r="D44" t="s">
        <v>501</v>
      </c>
      <c r="E44" s="214">
        <v>0</v>
      </c>
      <c r="F44" s="214">
        <v>49700</v>
      </c>
      <c r="G44" s="214">
        <v>0</v>
      </c>
      <c r="H44" s="214">
        <v>0</v>
      </c>
      <c r="I44" s="214">
        <v>27000</v>
      </c>
      <c r="J44" s="292">
        <v>0</v>
      </c>
    </row>
    <row r="45" spans="1:10" x14ac:dyDescent="0.2">
      <c r="A45" s="144" t="s">
        <v>324</v>
      </c>
      <c r="B45" s="217" t="s">
        <v>134</v>
      </c>
      <c r="C45" s="144" t="s">
        <v>135</v>
      </c>
      <c r="D45" s="205" t="s">
        <v>422</v>
      </c>
      <c r="E45" s="214">
        <v>24000</v>
      </c>
      <c r="F45" s="214">
        <v>0</v>
      </c>
      <c r="G45" s="214">
        <v>0</v>
      </c>
      <c r="H45" s="214">
        <v>0</v>
      </c>
      <c r="I45" s="214">
        <v>0</v>
      </c>
      <c r="J45" s="292">
        <v>0</v>
      </c>
    </row>
    <row r="46" spans="1:10" x14ac:dyDescent="0.2">
      <c r="A46" s="144" t="s">
        <v>324</v>
      </c>
      <c r="B46" t="s">
        <v>440</v>
      </c>
      <c r="C46" t="s">
        <v>441</v>
      </c>
      <c r="D46" t="s">
        <v>501</v>
      </c>
      <c r="E46" s="214">
        <v>0</v>
      </c>
      <c r="F46" s="214">
        <v>96400</v>
      </c>
      <c r="G46" s="214">
        <v>0</v>
      </c>
      <c r="H46" s="214">
        <v>0</v>
      </c>
      <c r="I46" s="214">
        <v>0</v>
      </c>
      <c r="J46" s="292">
        <v>0</v>
      </c>
    </row>
    <row r="47" spans="1:10" x14ac:dyDescent="0.2">
      <c r="A47" s="144" t="s">
        <v>324</v>
      </c>
      <c r="B47" s="217" t="s">
        <v>368</v>
      </c>
      <c r="C47" s="144" t="s">
        <v>369</v>
      </c>
      <c r="D47" t="s">
        <v>501</v>
      </c>
      <c r="E47" s="214">
        <v>0</v>
      </c>
      <c r="F47" s="214">
        <v>42000</v>
      </c>
      <c r="G47" s="214">
        <v>0</v>
      </c>
      <c r="H47" s="214">
        <v>0</v>
      </c>
      <c r="I47" s="214">
        <v>0</v>
      </c>
      <c r="J47" s="292">
        <v>0</v>
      </c>
    </row>
    <row r="48" spans="1:10" x14ac:dyDescent="0.2">
      <c r="A48" s="144" t="s">
        <v>324</v>
      </c>
      <c r="B48" s="217" t="s">
        <v>370</v>
      </c>
      <c r="C48" s="144" t="s">
        <v>371</v>
      </c>
      <c r="D48" t="s">
        <v>502</v>
      </c>
      <c r="E48" s="214">
        <v>0</v>
      </c>
      <c r="F48" s="214">
        <v>83900</v>
      </c>
      <c r="G48" s="214">
        <v>0</v>
      </c>
      <c r="H48" s="214">
        <v>0</v>
      </c>
      <c r="I48" s="214">
        <v>0</v>
      </c>
      <c r="J48" s="292">
        <v>0</v>
      </c>
    </row>
    <row r="49" spans="1:10" x14ac:dyDescent="0.2">
      <c r="A49" s="144" t="s">
        <v>324</v>
      </c>
      <c r="B49" s="217" t="s">
        <v>372</v>
      </c>
      <c r="C49" s="144" t="s">
        <v>373</v>
      </c>
      <c r="D49" t="s">
        <v>501</v>
      </c>
      <c r="E49" s="214">
        <v>0</v>
      </c>
      <c r="F49" s="214">
        <v>96400</v>
      </c>
      <c r="G49" s="214">
        <v>0</v>
      </c>
      <c r="H49" s="214">
        <v>0</v>
      </c>
      <c r="I49" s="214">
        <v>0</v>
      </c>
      <c r="J49" s="292">
        <v>0</v>
      </c>
    </row>
    <row r="50" spans="1:10" x14ac:dyDescent="0.2">
      <c r="A50" s="144" t="s">
        <v>324</v>
      </c>
      <c r="B50" s="217" t="s">
        <v>374</v>
      </c>
      <c r="C50" s="144" t="s">
        <v>375</v>
      </c>
      <c r="D50" t="s">
        <v>501</v>
      </c>
      <c r="E50" s="214">
        <v>0</v>
      </c>
      <c r="F50" s="214">
        <v>42000</v>
      </c>
      <c r="G50" s="214">
        <v>0</v>
      </c>
      <c r="H50" s="214">
        <v>0</v>
      </c>
      <c r="I50" s="214">
        <v>0</v>
      </c>
      <c r="J50" s="292">
        <v>0</v>
      </c>
    </row>
    <row r="51" spans="1:10" x14ac:dyDescent="0.2">
      <c r="A51" s="144" t="s">
        <v>324</v>
      </c>
      <c r="B51" s="217" t="s">
        <v>376</v>
      </c>
      <c r="C51" s="144" t="s">
        <v>377</v>
      </c>
      <c r="D51" t="s">
        <v>502</v>
      </c>
      <c r="E51" s="214">
        <v>0</v>
      </c>
      <c r="F51" s="214">
        <v>42000</v>
      </c>
      <c r="G51" s="214">
        <v>0</v>
      </c>
      <c r="H51" s="214">
        <v>0</v>
      </c>
      <c r="I51" s="214">
        <v>0</v>
      </c>
      <c r="J51" s="292">
        <v>0</v>
      </c>
    </row>
    <row r="52" spans="1:10" x14ac:dyDescent="0.2">
      <c r="A52" s="212" t="s">
        <v>310</v>
      </c>
      <c r="B52" s="217" t="s">
        <v>378</v>
      </c>
      <c r="C52" s="144" t="s">
        <v>379</v>
      </c>
      <c r="D52" t="s">
        <v>502</v>
      </c>
      <c r="E52" s="214">
        <v>0</v>
      </c>
      <c r="F52" s="214">
        <v>11900</v>
      </c>
      <c r="G52" s="214">
        <v>0</v>
      </c>
      <c r="H52" s="214">
        <v>0</v>
      </c>
      <c r="I52" s="214">
        <v>0</v>
      </c>
      <c r="J52" s="292">
        <v>0</v>
      </c>
    </row>
    <row r="53" spans="1:10" x14ac:dyDescent="0.2">
      <c r="A53" s="212" t="s">
        <v>310</v>
      </c>
      <c r="B53" s="217" t="s">
        <v>64</v>
      </c>
      <c r="C53" s="144" t="s">
        <v>65</v>
      </c>
      <c r="D53" s="205" t="s">
        <v>422</v>
      </c>
      <c r="E53" s="214">
        <v>27200</v>
      </c>
      <c r="F53" s="214">
        <v>0</v>
      </c>
      <c r="G53" s="214">
        <v>0</v>
      </c>
      <c r="H53" s="214">
        <v>15300</v>
      </c>
      <c r="I53" s="214">
        <v>0</v>
      </c>
      <c r="J53" s="292">
        <v>0</v>
      </c>
    </row>
    <row r="54" spans="1:10" x14ac:dyDescent="0.2">
      <c r="A54" s="212" t="s">
        <v>310</v>
      </c>
      <c r="B54" s="217" t="s">
        <v>66</v>
      </c>
      <c r="C54" s="144" t="s">
        <v>67</v>
      </c>
      <c r="D54" t="s">
        <v>502</v>
      </c>
      <c r="E54" s="214">
        <v>74800</v>
      </c>
      <c r="F54" s="214">
        <v>0</v>
      </c>
      <c r="G54" s="214">
        <v>0</v>
      </c>
      <c r="H54" s="214">
        <v>0</v>
      </c>
      <c r="I54" s="214">
        <v>0</v>
      </c>
      <c r="J54" s="292">
        <v>0</v>
      </c>
    </row>
    <row r="55" spans="1:10" x14ac:dyDescent="0.2">
      <c r="A55" s="212" t="s">
        <v>310</v>
      </c>
      <c r="B55" s="217" t="s">
        <v>68</v>
      </c>
      <c r="C55" s="144" t="s">
        <v>69</v>
      </c>
      <c r="D55" s="205" t="s">
        <v>40</v>
      </c>
      <c r="E55" s="214">
        <v>83000</v>
      </c>
      <c r="F55" s="214">
        <v>0</v>
      </c>
      <c r="G55" s="214">
        <v>0</v>
      </c>
      <c r="H55" s="214">
        <v>0</v>
      </c>
      <c r="I55" s="214">
        <v>0</v>
      </c>
      <c r="J55" s="292">
        <v>0</v>
      </c>
    </row>
    <row r="56" spans="1:10" x14ac:dyDescent="0.2">
      <c r="A56" s="212" t="s">
        <v>316</v>
      </c>
      <c r="B56" s="217" t="s">
        <v>106</v>
      </c>
      <c r="C56" s="144" t="s">
        <v>107</v>
      </c>
      <c r="D56" s="205" t="s">
        <v>40</v>
      </c>
      <c r="E56" s="214">
        <v>97000</v>
      </c>
      <c r="F56" s="214">
        <v>0</v>
      </c>
      <c r="G56" s="214">
        <v>0</v>
      </c>
      <c r="H56" s="214">
        <v>16000</v>
      </c>
      <c r="I56" s="214">
        <v>0</v>
      </c>
      <c r="J56" s="292">
        <v>0</v>
      </c>
    </row>
    <row r="57" spans="1:10" x14ac:dyDescent="0.2">
      <c r="A57" s="212" t="s">
        <v>319</v>
      </c>
      <c r="B57" s="217" t="s">
        <v>188</v>
      </c>
      <c r="C57" s="144" t="s">
        <v>189</v>
      </c>
      <c r="D57" t="s">
        <v>501</v>
      </c>
      <c r="E57" s="214">
        <v>46100</v>
      </c>
      <c r="F57" s="214">
        <v>0</v>
      </c>
      <c r="G57" s="214">
        <v>0</v>
      </c>
      <c r="H57" s="214">
        <v>4800</v>
      </c>
      <c r="I57" s="214">
        <v>0</v>
      </c>
      <c r="J57" s="292">
        <v>0</v>
      </c>
    </row>
    <row r="58" spans="1:10" x14ac:dyDescent="0.2">
      <c r="A58" s="212" t="s">
        <v>325</v>
      </c>
      <c r="B58" s="217" t="s">
        <v>112</v>
      </c>
      <c r="C58" s="144" t="s">
        <v>113</v>
      </c>
      <c r="D58" s="205" t="s">
        <v>424</v>
      </c>
      <c r="E58" s="214">
        <v>92600</v>
      </c>
      <c r="F58" s="214">
        <v>0</v>
      </c>
      <c r="G58" s="214">
        <v>0</v>
      </c>
      <c r="H58" s="214">
        <v>0</v>
      </c>
      <c r="I58" s="214">
        <v>0</v>
      </c>
      <c r="J58" s="292">
        <v>0</v>
      </c>
    </row>
    <row r="59" spans="1:10" x14ac:dyDescent="0.2">
      <c r="A59" s="212" t="s">
        <v>325</v>
      </c>
      <c r="B59" s="217" t="s">
        <v>114</v>
      </c>
      <c r="C59" s="144" t="s">
        <v>115</v>
      </c>
      <c r="D59" t="s">
        <v>501</v>
      </c>
      <c r="E59" s="214">
        <v>71500</v>
      </c>
      <c r="F59" s="214">
        <v>0</v>
      </c>
      <c r="G59" s="214">
        <v>0</v>
      </c>
      <c r="H59" s="214">
        <v>0</v>
      </c>
      <c r="I59" s="214">
        <v>0</v>
      </c>
      <c r="J59" s="292">
        <v>0</v>
      </c>
    </row>
    <row r="60" spans="1:10" x14ac:dyDescent="0.2">
      <c r="A60" s="212" t="s">
        <v>325</v>
      </c>
      <c r="B60" s="217" t="s">
        <v>380</v>
      </c>
      <c r="C60" s="144" t="s">
        <v>381</v>
      </c>
      <c r="D60" t="s">
        <v>501</v>
      </c>
      <c r="E60" s="214">
        <v>0</v>
      </c>
      <c r="F60" s="214">
        <v>0</v>
      </c>
      <c r="G60" s="214">
        <v>54000</v>
      </c>
      <c r="H60" s="214">
        <v>0</v>
      </c>
      <c r="I60" s="214">
        <v>0</v>
      </c>
      <c r="J60" s="214">
        <v>3150</v>
      </c>
    </row>
    <row r="61" spans="1:10" x14ac:dyDescent="0.2">
      <c r="A61" s="212" t="s">
        <v>388</v>
      </c>
      <c r="B61" s="217" t="s">
        <v>382</v>
      </c>
      <c r="C61" s="144" t="s">
        <v>383</v>
      </c>
      <c r="D61" t="s">
        <v>501</v>
      </c>
      <c r="E61" s="214">
        <v>0</v>
      </c>
      <c r="F61" s="214">
        <v>89300</v>
      </c>
      <c r="G61" s="214">
        <v>0</v>
      </c>
      <c r="H61" s="214">
        <v>0</v>
      </c>
      <c r="I61" s="214">
        <v>0</v>
      </c>
      <c r="J61" s="292">
        <v>0</v>
      </c>
    </row>
    <row r="62" spans="1:10" x14ac:dyDescent="0.2">
      <c r="A62" s="212" t="s">
        <v>388</v>
      </c>
      <c r="B62" s="217" t="s">
        <v>384</v>
      </c>
      <c r="C62" s="144" t="s">
        <v>385</v>
      </c>
      <c r="D62" t="s">
        <v>501</v>
      </c>
      <c r="E62" s="214">
        <v>0</v>
      </c>
      <c r="F62" s="214">
        <v>7300</v>
      </c>
      <c r="G62" s="214">
        <v>0</v>
      </c>
      <c r="H62" s="214">
        <v>0</v>
      </c>
      <c r="I62" s="214">
        <v>0</v>
      </c>
      <c r="J62" s="292">
        <v>0</v>
      </c>
    </row>
    <row r="63" spans="1:10" x14ac:dyDescent="0.2">
      <c r="A63" s="212" t="s">
        <v>388</v>
      </c>
      <c r="B63" s="217" t="s">
        <v>386</v>
      </c>
      <c r="C63" s="144" t="s">
        <v>387</v>
      </c>
      <c r="D63" t="s">
        <v>501</v>
      </c>
      <c r="E63" s="214">
        <v>0</v>
      </c>
      <c r="F63" s="214">
        <v>72300</v>
      </c>
      <c r="G63" s="214">
        <v>0</v>
      </c>
      <c r="H63" s="214">
        <v>0</v>
      </c>
      <c r="I63" s="214">
        <v>0</v>
      </c>
      <c r="J63" s="292">
        <v>0</v>
      </c>
    </row>
    <row r="64" spans="1:10" x14ac:dyDescent="0.2">
      <c r="A64" s="212" t="s">
        <v>57</v>
      </c>
      <c r="B64" s="217" t="s">
        <v>181</v>
      </c>
      <c r="C64" s="144" t="s">
        <v>179</v>
      </c>
      <c r="D64" s="205" t="s">
        <v>422</v>
      </c>
      <c r="E64" s="214">
        <v>26400</v>
      </c>
      <c r="F64" s="214">
        <v>0</v>
      </c>
      <c r="G64" s="214">
        <v>0</v>
      </c>
      <c r="H64" s="214">
        <v>0</v>
      </c>
      <c r="I64" s="214">
        <v>0</v>
      </c>
      <c r="J64" s="292">
        <v>0</v>
      </c>
    </row>
    <row r="65" spans="1:10" x14ac:dyDescent="0.2">
      <c r="A65" s="212" t="s">
        <v>57</v>
      </c>
      <c r="B65" s="217" t="s">
        <v>53</v>
      </c>
      <c r="C65" s="144" t="s">
        <v>54</v>
      </c>
      <c r="D65" s="205" t="s">
        <v>424</v>
      </c>
      <c r="E65" s="214">
        <v>77600</v>
      </c>
      <c r="F65" s="214">
        <v>0</v>
      </c>
      <c r="G65" s="214">
        <v>0</v>
      </c>
      <c r="H65" s="214">
        <v>0</v>
      </c>
      <c r="I65" s="214">
        <v>0</v>
      </c>
      <c r="J65" s="292">
        <v>0</v>
      </c>
    </row>
    <row r="66" spans="1:10" x14ac:dyDescent="0.2">
      <c r="A66" s="212" t="s">
        <v>57</v>
      </c>
      <c r="B66" s="217" t="s">
        <v>177</v>
      </c>
      <c r="C66" s="144" t="s">
        <v>178</v>
      </c>
      <c r="D66" t="s">
        <v>501</v>
      </c>
      <c r="E66" s="214">
        <v>68700</v>
      </c>
      <c r="F66" s="214">
        <v>0</v>
      </c>
      <c r="G66" s="214">
        <v>0</v>
      </c>
      <c r="H66" s="214">
        <v>0</v>
      </c>
      <c r="I66" s="214">
        <v>0</v>
      </c>
      <c r="J66" s="292">
        <v>0</v>
      </c>
    </row>
    <row r="67" spans="1:10" x14ac:dyDescent="0.2">
      <c r="A67" s="212" t="s">
        <v>57</v>
      </c>
      <c r="B67" s="217" t="s">
        <v>55</v>
      </c>
      <c r="C67" s="144" t="s">
        <v>56</v>
      </c>
      <c r="D67" t="s">
        <v>501</v>
      </c>
      <c r="E67" s="214">
        <v>58000</v>
      </c>
      <c r="F67" s="214">
        <v>0</v>
      </c>
      <c r="G67" s="214">
        <v>0</v>
      </c>
      <c r="H67" s="214">
        <v>12093</v>
      </c>
      <c r="I67" s="214">
        <v>0</v>
      </c>
      <c r="J67" s="292">
        <v>0</v>
      </c>
    </row>
    <row r="68" spans="1:10" x14ac:dyDescent="0.2">
      <c r="A68" s="212" t="s">
        <v>389</v>
      </c>
      <c r="B68" s="217" t="s">
        <v>304</v>
      </c>
      <c r="C68" s="144" t="s">
        <v>305</v>
      </c>
      <c r="D68" t="s">
        <v>501</v>
      </c>
      <c r="E68" s="214">
        <v>62800</v>
      </c>
      <c r="F68" s="214">
        <v>0</v>
      </c>
      <c r="G68" s="214">
        <v>0</v>
      </c>
      <c r="H68" s="214">
        <v>0</v>
      </c>
      <c r="I68" s="214">
        <v>0</v>
      </c>
      <c r="J68" s="292">
        <v>0</v>
      </c>
    </row>
    <row r="69" spans="1:10" x14ac:dyDescent="0.2">
      <c r="A69" s="212" t="s">
        <v>308</v>
      </c>
      <c r="B69" s="217" t="s">
        <v>139</v>
      </c>
      <c r="C69" s="144" t="s">
        <v>140</v>
      </c>
      <c r="D69" t="s">
        <v>502</v>
      </c>
      <c r="E69" s="214">
        <v>62800</v>
      </c>
      <c r="F69" s="214">
        <v>0</v>
      </c>
      <c r="G69" s="214">
        <v>0</v>
      </c>
      <c r="H69" s="214">
        <v>0</v>
      </c>
      <c r="I69" s="214">
        <v>0</v>
      </c>
      <c r="J69" s="292">
        <v>0</v>
      </c>
    </row>
    <row r="70" spans="1:10" x14ac:dyDescent="0.2">
      <c r="A70" s="212" t="s">
        <v>332</v>
      </c>
      <c r="B70" s="217" t="s">
        <v>184</v>
      </c>
      <c r="C70" s="144" t="s">
        <v>185</v>
      </c>
      <c r="D70" s="205" t="s">
        <v>422</v>
      </c>
      <c r="E70" s="214">
        <v>27000</v>
      </c>
      <c r="F70" s="214">
        <v>0</v>
      </c>
      <c r="G70" s="214">
        <v>0</v>
      </c>
      <c r="H70" s="214">
        <v>0</v>
      </c>
      <c r="I70" s="214">
        <v>0</v>
      </c>
      <c r="J70" s="292">
        <v>0</v>
      </c>
    </row>
    <row r="71" spans="1:10" x14ac:dyDescent="0.2">
      <c r="A71" s="212" t="s">
        <v>332</v>
      </c>
      <c r="B71" s="217" t="s">
        <v>121</v>
      </c>
      <c r="C71" s="144" t="s">
        <v>122</v>
      </c>
      <c r="D71" t="s">
        <v>501</v>
      </c>
      <c r="E71" s="214">
        <v>69200</v>
      </c>
      <c r="F71" s="214">
        <v>0</v>
      </c>
      <c r="G71" s="214">
        <v>0</v>
      </c>
      <c r="H71" s="214">
        <v>0</v>
      </c>
      <c r="I71" s="214">
        <v>0</v>
      </c>
      <c r="J71" s="292">
        <v>0</v>
      </c>
    </row>
    <row r="72" spans="1:10" x14ac:dyDescent="0.2">
      <c r="A72" s="212" t="s">
        <v>309</v>
      </c>
      <c r="B72" s="217" t="s">
        <v>104</v>
      </c>
      <c r="C72" s="144" t="s">
        <v>105</v>
      </c>
      <c r="D72" s="205" t="s">
        <v>424</v>
      </c>
      <c r="E72" s="214">
        <v>111600</v>
      </c>
      <c r="F72" s="214">
        <v>0</v>
      </c>
      <c r="G72" s="214">
        <v>0</v>
      </c>
      <c r="H72" s="214">
        <v>15496</v>
      </c>
      <c r="I72" s="214">
        <v>0</v>
      </c>
      <c r="J72" s="292">
        <v>0</v>
      </c>
    </row>
    <row r="73" spans="1:10" x14ac:dyDescent="0.2">
      <c r="A73" s="212" t="s">
        <v>309</v>
      </c>
      <c r="B73" s="217">
        <v>4264331</v>
      </c>
      <c r="C73" s="144" t="s">
        <v>390</v>
      </c>
      <c r="D73" t="s">
        <v>501</v>
      </c>
      <c r="E73" s="214">
        <v>0</v>
      </c>
      <c r="F73" s="214">
        <v>54400</v>
      </c>
      <c r="G73" s="214">
        <v>0</v>
      </c>
      <c r="H73" s="214">
        <v>0</v>
      </c>
      <c r="I73" s="214">
        <v>0</v>
      </c>
      <c r="J73" s="292">
        <v>0</v>
      </c>
    </row>
    <row r="74" spans="1:10" ht="12" customHeight="1" x14ac:dyDescent="0.2">
      <c r="A74" s="212" t="s">
        <v>309</v>
      </c>
      <c r="B74" s="217" t="s">
        <v>391</v>
      </c>
      <c r="C74" s="144" t="s">
        <v>392</v>
      </c>
      <c r="D74" t="s">
        <v>502</v>
      </c>
      <c r="E74" s="214">
        <v>0</v>
      </c>
      <c r="F74" s="214">
        <v>0</v>
      </c>
      <c r="G74" s="214">
        <v>66400</v>
      </c>
      <c r="H74" s="214">
        <v>0</v>
      </c>
      <c r="I74" s="214">
        <v>0</v>
      </c>
      <c r="J74" s="292">
        <v>0</v>
      </c>
    </row>
    <row r="75" spans="1:10" x14ac:dyDescent="0.2">
      <c r="A75" s="212" t="s">
        <v>312</v>
      </c>
      <c r="B75" s="217" t="s">
        <v>45</v>
      </c>
      <c r="C75" s="144" t="s">
        <v>46</v>
      </c>
      <c r="D75" s="205" t="s">
        <v>40</v>
      </c>
      <c r="E75" s="214">
        <v>72700</v>
      </c>
      <c r="F75" s="214">
        <v>0</v>
      </c>
      <c r="G75" s="214">
        <v>0</v>
      </c>
      <c r="H75" s="214">
        <v>14628</v>
      </c>
      <c r="I75" s="214">
        <v>0</v>
      </c>
      <c r="J75" s="292">
        <v>0</v>
      </c>
    </row>
    <row r="76" spans="1:10" x14ac:dyDescent="0.2">
      <c r="A76" s="212" t="s">
        <v>312</v>
      </c>
      <c r="B76" s="217" t="s">
        <v>47</v>
      </c>
      <c r="C76" s="144" t="s">
        <v>48</v>
      </c>
      <c r="D76" t="s">
        <v>501</v>
      </c>
      <c r="E76" s="214">
        <v>78500</v>
      </c>
      <c r="F76" s="214">
        <v>0</v>
      </c>
      <c r="G76" s="214">
        <v>0</v>
      </c>
      <c r="H76" s="214">
        <v>0</v>
      </c>
      <c r="I76" s="214">
        <v>0</v>
      </c>
      <c r="J76" s="292">
        <v>0</v>
      </c>
    </row>
    <row r="77" spans="1:10" x14ac:dyDescent="0.2">
      <c r="A77" s="212" t="s">
        <v>312</v>
      </c>
      <c r="B77" s="217" t="s">
        <v>49</v>
      </c>
      <c r="C77" s="144" t="s">
        <v>50</v>
      </c>
      <c r="D77" s="205" t="s">
        <v>424</v>
      </c>
      <c r="E77" s="214">
        <v>78700</v>
      </c>
      <c r="F77" s="214">
        <v>0</v>
      </c>
      <c r="G77" s="214">
        <v>0</v>
      </c>
      <c r="H77" s="214">
        <v>0</v>
      </c>
      <c r="I77" s="214">
        <v>0</v>
      </c>
      <c r="J77" s="292">
        <v>0</v>
      </c>
    </row>
    <row r="78" spans="1:10" x14ac:dyDescent="0.2">
      <c r="A78" s="221" t="s">
        <v>393</v>
      </c>
      <c r="B78" s="217" t="s">
        <v>394</v>
      </c>
      <c r="C78" s="144" t="s">
        <v>395</v>
      </c>
      <c r="D78" t="s">
        <v>501</v>
      </c>
      <c r="E78" s="214">
        <v>0</v>
      </c>
      <c r="F78" s="214">
        <v>0</v>
      </c>
      <c r="G78" s="214">
        <v>0</v>
      </c>
      <c r="H78" s="214">
        <v>0</v>
      </c>
      <c r="I78" s="214">
        <v>0</v>
      </c>
      <c r="J78" s="292">
        <v>0</v>
      </c>
    </row>
    <row r="79" spans="1:10" x14ac:dyDescent="0.2">
      <c r="A79" s="212" t="s">
        <v>317</v>
      </c>
      <c r="B79" s="217" t="s">
        <v>108</v>
      </c>
      <c r="C79" s="144" t="s">
        <v>109</v>
      </c>
      <c r="D79" t="s">
        <v>501</v>
      </c>
      <c r="E79" s="214">
        <v>83300</v>
      </c>
      <c r="F79" s="214">
        <v>0</v>
      </c>
      <c r="G79" s="214">
        <v>0</v>
      </c>
      <c r="H79" s="214">
        <v>0</v>
      </c>
      <c r="I79" s="214">
        <v>0</v>
      </c>
      <c r="J79" s="292">
        <v>0</v>
      </c>
    </row>
    <row r="80" spans="1:10" x14ac:dyDescent="0.2">
      <c r="A80" s="212" t="s">
        <v>398</v>
      </c>
      <c r="B80" s="217" t="s">
        <v>396</v>
      </c>
      <c r="C80" s="144" t="s">
        <v>397</v>
      </c>
      <c r="D80" t="s">
        <v>501</v>
      </c>
      <c r="E80" s="214">
        <v>0</v>
      </c>
      <c r="F80" s="214">
        <v>0</v>
      </c>
      <c r="G80" s="214">
        <v>0</v>
      </c>
      <c r="H80" s="214">
        <v>0</v>
      </c>
      <c r="I80" s="214">
        <v>0</v>
      </c>
      <c r="J80" s="292">
        <v>0</v>
      </c>
    </row>
    <row r="81" spans="1:10" x14ac:dyDescent="0.2">
      <c r="A81" s="212" t="s">
        <v>327</v>
      </c>
      <c r="B81" s="217" t="s">
        <v>90</v>
      </c>
      <c r="C81" s="144" t="s">
        <v>91</v>
      </c>
      <c r="D81" s="205" t="s">
        <v>424</v>
      </c>
      <c r="E81" s="214">
        <v>93700</v>
      </c>
      <c r="F81" s="214">
        <v>0</v>
      </c>
      <c r="G81" s="214">
        <v>0</v>
      </c>
      <c r="H81" s="214">
        <v>17700</v>
      </c>
      <c r="I81" s="214">
        <v>0</v>
      </c>
      <c r="J81" s="292">
        <v>0</v>
      </c>
    </row>
    <row r="82" spans="1:10" x14ac:dyDescent="0.2">
      <c r="A82" s="212" t="s">
        <v>327</v>
      </c>
      <c r="B82" s="217" t="s">
        <v>92</v>
      </c>
      <c r="C82" s="144" t="s">
        <v>200</v>
      </c>
      <c r="D82" s="205" t="s">
        <v>422</v>
      </c>
      <c r="E82" s="214">
        <v>24300</v>
      </c>
      <c r="F82" s="214">
        <v>0</v>
      </c>
      <c r="G82" s="214">
        <v>0</v>
      </c>
      <c r="H82" s="214">
        <v>17700</v>
      </c>
      <c r="I82" s="214">
        <v>0</v>
      </c>
      <c r="J82" s="292">
        <v>0</v>
      </c>
    </row>
    <row r="83" spans="1:10" x14ac:dyDescent="0.2">
      <c r="A83" s="212" t="s">
        <v>327</v>
      </c>
      <c r="B83" s="217" t="s">
        <v>94</v>
      </c>
      <c r="C83" s="144" t="s">
        <v>95</v>
      </c>
      <c r="D83" s="205" t="s">
        <v>423</v>
      </c>
      <c r="E83" s="214">
        <v>81700</v>
      </c>
      <c r="F83" s="214">
        <v>0</v>
      </c>
      <c r="G83" s="214">
        <v>0</v>
      </c>
      <c r="H83" s="214">
        <v>8850</v>
      </c>
      <c r="I83" s="214">
        <v>0</v>
      </c>
      <c r="J83" s="292">
        <v>0</v>
      </c>
    </row>
    <row r="84" spans="1:10" x14ac:dyDescent="0.2">
      <c r="A84" s="212" t="s">
        <v>327</v>
      </c>
      <c r="B84" s="217" t="s">
        <v>96</v>
      </c>
      <c r="C84" s="144" t="s">
        <v>97</v>
      </c>
      <c r="D84" t="s">
        <v>501</v>
      </c>
      <c r="E84" s="214">
        <v>85200</v>
      </c>
      <c r="F84" s="214">
        <v>0</v>
      </c>
      <c r="G84" s="214">
        <v>0</v>
      </c>
      <c r="H84" s="214">
        <v>0</v>
      </c>
      <c r="I84" s="214">
        <v>0</v>
      </c>
      <c r="J84" s="292">
        <v>0</v>
      </c>
    </row>
    <row r="85" spans="1:10" x14ac:dyDescent="0.2">
      <c r="A85" s="212" t="s">
        <v>327</v>
      </c>
      <c r="B85" s="217" t="s">
        <v>399</v>
      </c>
      <c r="C85" s="144" t="s">
        <v>400</v>
      </c>
      <c r="D85" t="s">
        <v>502</v>
      </c>
      <c r="E85" s="214">
        <v>0</v>
      </c>
      <c r="F85" s="214">
        <v>63400</v>
      </c>
      <c r="G85" s="214">
        <v>0</v>
      </c>
      <c r="H85" s="214">
        <v>0</v>
      </c>
      <c r="I85" s="214">
        <v>0</v>
      </c>
      <c r="J85" s="292">
        <v>0</v>
      </c>
    </row>
    <row r="86" spans="1:10" x14ac:dyDescent="0.2">
      <c r="A86" s="212" t="s">
        <v>314</v>
      </c>
      <c r="B86" s="217" t="s">
        <v>126</v>
      </c>
      <c r="C86" s="144" t="s">
        <v>127</v>
      </c>
      <c r="D86" s="205" t="s">
        <v>422</v>
      </c>
      <c r="E86" s="214">
        <v>20600</v>
      </c>
      <c r="F86" s="214">
        <v>0</v>
      </c>
      <c r="G86" s="214">
        <v>0</v>
      </c>
      <c r="H86" s="214">
        <v>17212</v>
      </c>
      <c r="I86" s="214">
        <v>0</v>
      </c>
      <c r="J86" s="292">
        <v>0</v>
      </c>
    </row>
    <row r="87" spans="1:10" x14ac:dyDescent="0.2">
      <c r="A87" s="212" t="s">
        <v>314</v>
      </c>
      <c r="B87" s="217" t="s">
        <v>128</v>
      </c>
      <c r="C87" s="144" t="s">
        <v>129</v>
      </c>
      <c r="D87" t="s">
        <v>502</v>
      </c>
      <c r="E87" s="214">
        <v>100800</v>
      </c>
      <c r="F87" s="214">
        <v>0</v>
      </c>
      <c r="G87" s="214">
        <v>0</v>
      </c>
      <c r="H87" s="214">
        <v>0</v>
      </c>
      <c r="I87" s="214">
        <v>0</v>
      </c>
      <c r="J87" s="292">
        <v>0</v>
      </c>
    </row>
    <row r="88" spans="1:10" x14ac:dyDescent="0.2">
      <c r="A88" s="144" t="s">
        <v>333</v>
      </c>
      <c r="B88" s="217" t="s">
        <v>80</v>
      </c>
      <c r="C88" s="144" t="s">
        <v>81</v>
      </c>
      <c r="D88" s="205" t="s">
        <v>423</v>
      </c>
      <c r="E88" s="214">
        <v>135100</v>
      </c>
      <c r="F88" s="214">
        <v>0</v>
      </c>
      <c r="G88" s="214">
        <v>0</v>
      </c>
      <c r="H88" s="214">
        <v>0</v>
      </c>
      <c r="I88" s="214">
        <v>0</v>
      </c>
      <c r="J88" s="292">
        <v>0</v>
      </c>
    </row>
    <row r="89" spans="1:10" x14ac:dyDescent="0.2">
      <c r="A89" s="144" t="s">
        <v>333</v>
      </c>
      <c r="B89" s="217" t="s">
        <v>82</v>
      </c>
      <c r="C89" s="144" t="s">
        <v>83</v>
      </c>
      <c r="D89" t="s">
        <v>501</v>
      </c>
      <c r="E89" s="214">
        <v>100100</v>
      </c>
      <c r="F89" s="214">
        <v>0</v>
      </c>
      <c r="G89" s="214">
        <v>0</v>
      </c>
      <c r="H89" s="214">
        <v>0</v>
      </c>
      <c r="I89" s="214">
        <v>0</v>
      </c>
      <c r="J89" s="292">
        <v>0</v>
      </c>
    </row>
    <row r="90" spans="1:10" x14ac:dyDescent="0.2">
      <c r="A90" s="144" t="s">
        <v>333</v>
      </c>
      <c r="B90" s="217" t="s">
        <v>401</v>
      </c>
      <c r="C90" s="144" t="s">
        <v>402</v>
      </c>
      <c r="D90" t="s">
        <v>502</v>
      </c>
      <c r="E90" s="214">
        <v>0</v>
      </c>
      <c r="F90" s="214">
        <v>0</v>
      </c>
      <c r="G90" s="214">
        <v>59800</v>
      </c>
      <c r="H90" s="214">
        <v>0</v>
      </c>
      <c r="I90" s="214">
        <v>0</v>
      </c>
      <c r="J90" s="292">
        <v>0</v>
      </c>
    </row>
    <row r="91" spans="1:10" x14ac:dyDescent="0.2">
      <c r="A91" s="144" t="s">
        <v>333</v>
      </c>
      <c r="B91" s="217" t="s">
        <v>186</v>
      </c>
      <c r="C91" s="144" t="s">
        <v>187</v>
      </c>
      <c r="D91" s="205" t="s">
        <v>422</v>
      </c>
      <c r="E91" s="214">
        <v>27000</v>
      </c>
      <c r="F91" s="214">
        <v>0</v>
      </c>
      <c r="G91" s="214">
        <v>0</v>
      </c>
      <c r="H91" s="214">
        <v>0</v>
      </c>
      <c r="I91" s="214">
        <v>0</v>
      </c>
      <c r="J91" s="292">
        <v>0</v>
      </c>
    </row>
    <row r="92" spans="1:10" x14ac:dyDescent="0.2">
      <c r="A92" s="144" t="s">
        <v>333</v>
      </c>
      <c r="B92" s="217" t="s">
        <v>403</v>
      </c>
      <c r="C92" s="144" t="s">
        <v>404</v>
      </c>
      <c r="D92" t="s">
        <v>502</v>
      </c>
      <c r="E92" s="214">
        <v>0</v>
      </c>
      <c r="F92" s="214">
        <v>75000</v>
      </c>
      <c r="G92" s="214">
        <v>0</v>
      </c>
      <c r="H92" s="214">
        <v>0</v>
      </c>
      <c r="I92" s="214">
        <v>0</v>
      </c>
      <c r="J92" s="292">
        <v>0</v>
      </c>
    </row>
    <row r="93" spans="1:10" x14ac:dyDescent="0.2">
      <c r="A93" s="212" t="s">
        <v>331</v>
      </c>
      <c r="B93" s="217" t="s">
        <v>141</v>
      </c>
      <c r="C93" s="144" t="s">
        <v>142</v>
      </c>
      <c r="D93" s="205" t="s">
        <v>423</v>
      </c>
      <c r="E93" s="214">
        <v>74600</v>
      </c>
      <c r="F93" s="214">
        <v>0</v>
      </c>
      <c r="G93" s="214">
        <v>0</v>
      </c>
      <c r="H93" s="214">
        <v>15913</v>
      </c>
      <c r="I93" s="214">
        <v>0</v>
      </c>
      <c r="J93" s="292">
        <v>0</v>
      </c>
    </row>
    <row r="94" spans="1:10" x14ac:dyDescent="0.2">
      <c r="A94" s="212" t="s">
        <v>331</v>
      </c>
      <c r="B94" s="217" t="s">
        <v>192</v>
      </c>
      <c r="C94" s="144" t="s">
        <v>193</v>
      </c>
      <c r="D94" t="s">
        <v>501</v>
      </c>
      <c r="E94" s="214">
        <v>58500</v>
      </c>
      <c r="F94" s="214">
        <v>0</v>
      </c>
      <c r="G94" s="214">
        <v>0</v>
      </c>
      <c r="H94" s="214">
        <v>0</v>
      </c>
      <c r="I94" s="214">
        <v>0</v>
      </c>
      <c r="J94" s="292">
        <v>0</v>
      </c>
    </row>
    <row r="95" spans="1:10" x14ac:dyDescent="0.2">
      <c r="A95" s="212" t="s">
        <v>331</v>
      </c>
      <c r="B95" s="217" t="s">
        <v>143</v>
      </c>
      <c r="C95" s="144" t="s">
        <v>199</v>
      </c>
      <c r="D95" s="205" t="s">
        <v>422</v>
      </c>
      <c r="E95" s="214">
        <v>19900</v>
      </c>
      <c r="F95" s="214">
        <v>0</v>
      </c>
      <c r="G95" s="214">
        <v>0</v>
      </c>
      <c r="H95" s="214">
        <v>0</v>
      </c>
      <c r="I95" s="214">
        <v>0</v>
      </c>
      <c r="J95" s="292">
        <v>0</v>
      </c>
    </row>
    <row r="96" spans="1:10" x14ac:dyDescent="0.2">
      <c r="A96" s="212" t="s">
        <v>329</v>
      </c>
      <c r="B96" s="217" t="s">
        <v>119</v>
      </c>
      <c r="C96" s="144" t="s">
        <v>120</v>
      </c>
      <c r="D96" s="205" t="s">
        <v>422</v>
      </c>
      <c r="E96" s="214">
        <v>27600</v>
      </c>
      <c r="F96" s="214">
        <v>0</v>
      </c>
      <c r="G96" s="214">
        <v>0</v>
      </c>
      <c r="H96" s="214">
        <v>0</v>
      </c>
      <c r="I96" s="214">
        <v>0</v>
      </c>
      <c r="J96" s="292">
        <v>0</v>
      </c>
    </row>
    <row r="97" spans="1:10" x14ac:dyDescent="0.2">
      <c r="A97" s="212" t="s">
        <v>329</v>
      </c>
      <c r="B97" s="217" t="s">
        <v>171</v>
      </c>
      <c r="C97" s="144" t="s">
        <v>172</v>
      </c>
      <c r="D97" s="205" t="s">
        <v>424</v>
      </c>
      <c r="E97" s="214">
        <v>133200</v>
      </c>
      <c r="F97" s="214">
        <v>0</v>
      </c>
      <c r="G97" s="214">
        <v>0</v>
      </c>
      <c r="H97" s="214">
        <v>15518</v>
      </c>
      <c r="I97" s="214">
        <v>0</v>
      </c>
      <c r="J97" s="292">
        <v>0</v>
      </c>
    </row>
    <row r="98" spans="1:10" x14ac:dyDescent="0.2">
      <c r="A98" s="212" t="s">
        <v>329</v>
      </c>
      <c r="B98" s="217" t="s">
        <v>51</v>
      </c>
      <c r="C98" s="144" t="s">
        <v>52</v>
      </c>
      <c r="D98" t="s">
        <v>501</v>
      </c>
      <c r="E98" s="214">
        <v>79500</v>
      </c>
      <c r="F98" s="214">
        <v>0</v>
      </c>
      <c r="G98" s="214">
        <v>0</v>
      </c>
      <c r="H98" s="214">
        <v>0</v>
      </c>
      <c r="I98" s="214">
        <v>0</v>
      </c>
      <c r="J98" s="292">
        <v>0</v>
      </c>
    </row>
    <row r="99" spans="1:10" x14ac:dyDescent="0.2">
      <c r="A99" s="212" t="s">
        <v>321</v>
      </c>
      <c r="B99" s="217" t="s">
        <v>98</v>
      </c>
      <c r="C99" s="144" t="s">
        <v>99</v>
      </c>
      <c r="D99" s="205" t="s">
        <v>422</v>
      </c>
      <c r="E99" s="214">
        <v>25300</v>
      </c>
      <c r="F99" s="214">
        <v>0</v>
      </c>
      <c r="G99" s="214">
        <v>0</v>
      </c>
      <c r="H99" s="214">
        <v>0</v>
      </c>
      <c r="I99" s="214">
        <v>0</v>
      </c>
      <c r="J99" s="292">
        <v>0</v>
      </c>
    </row>
    <row r="100" spans="1:10" x14ac:dyDescent="0.2">
      <c r="A100" s="212" t="s">
        <v>323</v>
      </c>
      <c r="B100" s="217" t="s">
        <v>194</v>
      </c>
      <c r="C100" s="144" t="s">
        <v>195</v>
      </c>
      <c r="D100" s="205" t="s">
        <v>249</v>
      </c>
      <c r="E100" s="214">
        <v>33700</v>
      </c>
      <c r="F100" s="214">
        <v>0</v>
      </c>
      <c r="G100" s="214">
        <v>0</v>
      </c>
      <c r="H100" s="214">
        <v>0</v>
      </c>
      <c r="I100" s="214">
        <v>0</v>
      </c>
      <c r="J100" s="292">
        <v>0</v>
      </c>
    </row>
    <row r="101" spans="1:10" x14ac:dyDescent="0.2">
      <c r="A101" s="212" t="s">
        <v>323</v>
      </c>
      <c r="B101" s="217" t="s">
        <v>157</v>
      </c>
      <c r="C101" s="144" t="s">
        <v>158</v>
      </c>
      <c r="D101" t="s">
        <v>501</v>
      </c>
      <c r="E101" s="214">
        <v>88600</v>
      </c>
      <c r="F101" s="214">
        <v>0</v>
      </c>
      <c r="G101" s="214">
        <v>0</v>
      </c>
      <c r="H101" s="214">
        <v>0</v>
      </c>
      <c r="I101" s="214">
        <v>0</v>
      </c>
      <c r="J101" s="292">
        <v>0</v>
      </c>
    </row>
    <row r="102" spans="1:10" x14ac:dyDescent="0.2">
      <c r="F102" s="214">
        <f>SUM(F2:F101)</f>
        <v>1445800</v>
      </c>
      <c r="G102" s="214">
        <f t="shared" ref="G102:J102" si="0">SUM(G2:G101)</f>
        <v>233900</v>
      </c>
      <c r="H102" s="214">
        <f t="shared" si="0"/>
        <v>272026</v>
      </c>
      <c r="I102" s="214">
        <f t="shared" si="0"/>
        <v>56760</v>
      </c>
      <c r="J102" s="214">
        <f t="shared" si="0"/>
        <v>3150</v>
      </c>
    </row>
    <row r="103" spans="1:10" x14ac:dyDescent="0.2">
      <c r="E103" s="50">
        <f>SUM(E2:E101)</f>
        <v>4419500</v>
      </c>
      <c r="H103" s="144"/>
    </row>
  </sheetData>
  <autoFilter ref="A1:E101"/>
  <sortState ref="A2:S94">
    <sortCondition ref="A2:A94"/>
  </sortState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8"/>
  <sheetViews>
    <sheetView workbookViewId="0">
      <pane xSplit="3" ySplit="2" topLeftCell="N21" activePane="bottomRight" state="frozen"/>
      <selection pane="topRight" activeCell="E1" sqref="E1"/>
      <selection pane="bottomLeft" activeCell="A3" sqref="A3"/>
      <selection pane="bottomRight" activeCell="R32" sqref="R32"/>
    </sheetView>
  </sheetViews>
  <sheetFormatPr defaultRowHeight="12.75" x14ac:dyDescent="0.2"/>
  <cols>
    <col min="1" max="1" width="12.140625" style="236" customWidth="1"/>
    <col min="2" max="2" width="14.85546875" style="143" customWidth="1"/>
    <col min="3" max="3" width="39.85546875" style="95" customWidth="1"/>
    <col min="4" max="4" width="15.5703125" style="95" customWidth="1"/>
    <col min="5" max="5" width="11.42578125" customWidth="1"/>
    <col min="6" max="6" width="9.42578125" customWidth="1"/>
    <col min="7" max="7" width="8.140625" customWidth="1"/>
    <col min="8" max="9" width="7.5703125" style="78" customWidth="1"/>
    <col min="10" max="11" width="6.28515625" style="45" customWidth="1"/>
    <col min="12" max="12" width="7.5703125" customWidth="1"/>
    <col min="13" max="22" width="7.28515625" customWidth="1"/>
    <col min="23" max="23" width="17.85546875" customWidth="1"/>
  </cols>
  <sheetData>
    <row r="1" spans="1:22" ht="66" customHeight="1" thickBot="1" x14ac:dyDescent="0.25">
      <c r="A1" s="231"/>
      <c r="B1" s="128"/>
      <c r="C1" s="41"/>
      <c r="D1" s="41"/>
      <c r="E1" s="44"/>
      <c r="F1" s="185"/>
      <c r="G1" s="185"/>
      <c r="J1" s="186"/>
      <c r="K1" s="186"/>
      <c r="L1" s="186"/>
      <c r="M1" s="300" t="s">
        <v>527</v>
      </c>
      <c r="N1" s="301"/>
      <c r="O1" s="301"/>
      <c r="P1" s="301"/>
      <c r="Q1" s="301"/>
      <c r="R1" s="301"/>
      <c r="S1" s="301"/>
      <c r="T1" s="301"/>
      <c r="U1" s="301"/>
      <c r="V1" s="302"/>
    </row>
    <row r="2" spans="1:22" ht="81" customHeight="1" thickBot="1" x14ac:dyDescent="0.25">
      <c r="A2" s="224" t="s">
        <v>530</v>
      </c>
      <c r="B2" s="224" t="s">
        <v>247</v>
      </c>
      <c r="C2" s="224" t="s">
        <v>248</v>
      </c>
      <c r="D2" s="136" t="s">
        <v>205</v>
      </c>
      <c r="E2" s="135" t="s">
        <v>429</v>
      </c>
      <c r="F2" s="135" t="s">
        <v>274</v>
      </c>
      <c r="G2" s="187" t="s">
        <v>275</v>
      </c>
      <c r="H2" s="188" t="s">
        <v>276</v>
      </c>
      <c r="I2" s="188" t="s">
        <v>277</v>
      </c>
      <c r="J2" s="189" t="s">
        <v>278</v>
      </c>
      <c r="K2" s="189" t="s">
        <v>279</v>
      </c>
      <c r="L2" s="189" t="s">
        <v>260</v>
      </c>
      <c r="M2" s="199">
        <v>2013</v>
      </c>
      <c r="N2" s="137">
        <v>2014</v>
      </c>
      <c r="O2" s="137">
        <v>2015</v>
      </c>
      <c r="P2" s="137">
        <v>2016</v>
      </c>
      <c r="Q2" s="226">
        <v>2017</v>
      </c>
      <c r="R2" s="226">
        <v>2018</v>
      </c>
      <c r="S2" s="226">
        <v>2019</v>
      </c>
      <c r="T2" s="226">
        <v>2020</v>
      </c>
      <c r="U2" s="198">
        <v>2021</v>
      </c>
      <c r="V2" s="198">
        <v>2022</v>
      </c>
    </row>
    <row r="3" spans="1:22" x14ac:dyDescent="0.2">
      <c r="A3" s="232" t="s">
        <v>313</v>
      </c>
      <c r="B3" s="128">
        <v>242354750</v>
      </c>
      <c r="C3" s="192" t="s">
        <v>147</v>
      </c>
      <c r="D3" s="192" t="s">
        <v>223</v>
      </c>
      <c r="E3" s="161" t="s">
        <v>40</v>
      </c>
      <c r="F3" s="139">
        <v>67</v>
      </c>
      <c r="G3" s="139" t="s">
        <v>261</v>
      </c>
      <c r="H3" s="82">
        <v>194</v>
      </c>
      <c r="I3" s="79">
        <v>3</v>
      </c>
      <c r="J3" s="81" t="s">
        <v>282</v>
      </c>
      <c r="K3" s="81">
        <f>IF(J3="Lo",0.8,IF(J3="Med",1,(IF(J3="Hi",1.2,"error"))))</f>
        <v>1.2</v>
      </c>
      <c r="L3" s="140">
        <v>66.099999999999994</v>
      </c>
      <c r="M3" s="138" t="s">
        <v>259</v>
      </c>
      <c r="N3" s="138" t="s">
        <v>259</v>
      </c>
      <c r="O3" s="138" t="s">
        <v>259</v>
      </c>
      <c r="P3" s="138" t="s">
        <v>259</v>
      </c>
      <c r="Q3" s="138" t="s">
        <v>259</v>
      </c>
      <c r="R3" s="138" t="s">
        <v>259</v>
      </c>
      <c r="S3" s="138" t="s">
        <v>259</v>
      </c>
      <c r="T3" s="138" t="s">
        <v>259</v>
      </c>
      <c r="U3" s="138" t="s">
        <v>259</v>
      </c>
      <c r="V3" s="138" t="s">
        <v>259</v>
      </c>
    </row>
    <row r="4" spans="1:22" x14ac:dyDescent="0.2">
      <c r="A4" s="232" t="s">
        <v>330</v>
      </c>
      <c r="B4" s="128" t="s">
        <v>190</v>
      </c>
      <c r="C4" s="192" t="s">
        <v>191</v>
      </c>
      <c r="D4" s="41" t="s">
        <v>239</v>
      </c>
      <c r="E4" s="191" t="s">
        <v>249</v>
      </c>
      <c r="F4" s="139">
        <v>79</v>
      </c>
      <c r="G4" s="139" t="s">
        <v>261</v>
      </c>
      <c r="H4" s="79">
        <v>170</v>
      </c>
      <c r="I4" s="79">
        <v>3.2</v>
      </c>
      <c r="J4" s="138" t="s">
        <v>281</v>
      </c>
      <c r="K4" s="81">
        <f t="shared" ref="K4:K6" si="0">IF(J4="Lo",0.8,IF(J4="Med",1,(IF(J4="Hi",1.2,"error"))))</f>
        <v>1</v>
      </c>
      <c r="L4" s="140"/>
      <c r="M4" s="138" t="s">
        <v>259</v>
      </c>
      <c r="N4" s="138" t="s">
        <v>259</v>
      </c>
      <c r="O4" s="138" t="s">
        <v>259</v>
      </c>
      <c r="P4" s="138" t="s">
        <v>259</v>
      </c>
      <c r="Q4" s="138" t="s">
        <v>259</v>
      </c>
      <c r="R4" s="138" t="s">
        <v>259</v>
      </c>
      <c r="S4" s="138" t="s">
        <v>259</v>
      </c>
      <c r="T4" s="138" t="s">
        <v>259</v>
      </c>
      <c r="U4" s="138" t="s">
        <v>259</v>
      </c>
      <c r="V4" s="138" t="s">
        <v>259</v>
      </c>
    </row>
    <row r="5" spans="1:22" x14ac:dyDescent="0.2">
      <c r="A5" s="232" t="s">
        <v>330</v>
      </c>
      <c r="B5" s="128">
        <v>9505800</v>
      </c>
      <c r="C5" s="192" t="s">
        <v>138</v>
      </c>
      <c r="D5" s="41" t="s">
        <v>239</v>
      </c>
      <c r="E5" s="191" t="s">
        <v>249</v>
      </c>
      <c r="F5" s="139">
        <v>23</v>
      </c>
      <c r="G5" s="139" t="s">
        <v>261</v>
      </c>
      <c r="H5" s="79">
        <v>460</v>
      </c>
      <c r="I5" s="79">
        <v>7</v>
      </c>
      <c r="J5" s="81" t="s">
        <v>280</v>
      </c>
      <c r="K5" s="81">
        <f t="shared" si="0"/>
        <v>0.8</v>
      </c>
      <c r="L5" s="140">
        <v>615</v>
      </c>
      <c r="M5" s="138" t="s">
        <v>259</v>
      </c>
      <c r="N5" s="138" t="s">
        <v>259</v>
      </c>
      <c r="O5" s="138" t="s">
        <v>259</v>
      </c>
      <c r="P5" s="138" t="s">
        <v>259</v>
      </c>
      <c r="Q5" s="138" t="s">
        <v>259</v>
      </c>
      <c r="R5" s="138" t="s">
        <v>259</v>
      </c>
      <c r="S5" s="138" t="s">
        <v>259</v>
      </c>
      <c r="T5" s="138" t="s">
        <v>259</v>
      </c>
      <c r="U5" s="138" t="s">
        <v>259</v>
      </c>
      <c r="V5" s="138" t="s">
        <v>259</v>
      </c>
    </row>
    <row r="6" spans="1:22" x14ac:dyDescent="0.2">
      <c r="A6" s="232" t="s">
        <v>334</v>
      </c>
      <c r="B6" s="128" t="s">
        <v>182</v>
      </c>
      <c r="C6" s="192" t="s">
        <v>183</v>
      </c>
      <c r="D6" s="41" t="s">
        <v>237</v>
      </c>
      <c r="E6" s="191" t="s">
        <v>249</v>
      </c>
      <c r="F6" s="139">
        <v>38</v>
      </c>
      <c r="G6" s="139" t="s">
        <v>261</v>
      </c>
      <c r="H6" s="79">
        <v>380</v>
      </c>
      <c r="I6" s="79">
        <v>8.1999999999999993</v>
      </c>
      <c r="J6" s="138" t="s">
        <v>282</v>
      </c>
      <c r="K6" s="81">
        <f t="shared" si="0"/>
        <v>1.2</v>
      </c>
      <c r="L6" s="140"/>
      <c r="M6" s="138" t="s">
        <v>259</v>
      </c>
      <c r="N6" s="138" t="s">
        <v>259</v>
      </c>
      <c r="O6" s="138" t="s">
        <v>259</v>
      </c>
      <c r="P6" s="138" t="s">
        <v>259</v>
      </c>
      <c r="Q6" s="138" t="s">
        <v>259</v>
      </c>
      <c r="R6" s="138" t="s">
        <v>259</v>
      </c>
      <c r="S6" s="138" t="s">
        <v>259</v>
      </c>
      <c r="T6" s="138" t="s">
        <v>259</v>
      </c>
      <c r="U6" s="138" t="s">
        <v>259</v>
      </c>
      <c r="V6" s="138" t="s">
        <v>259</v>
      </c>
    </row>
    <row r="7" spans="1:22" x14ac:dyDescent="0.2">
      <c r="A7" s="232" t="s">
        <v>334</v>
      </c>
      <c r="B7" s="128">
        <v>7060710</v>
      </c>
      <c r="C7" s="192" t="s">
        <v>117</v>
      </c>
      <c r="D7" s="41" t="s">
        <v>237</v>
      </c>
      <c r="E7" s="191" t="s">
        <v>249</v>
      </c>
      <c r="F7" s="139">
        <v>39</v>
      </c>
      <c r="G7" s="139" t="s">
        <v>261</v>
      </c>
      <c r="H7" s="79">
        <v>260</v>
      </c>
      <c r="I7" s="79">
        <v>6.2</v>
      </c>
      <c r="J7" s="81" t="s">
        <v>281</v>
      </c>
      <c r="K7" s="82">
        <f>IF(J7="Lo",0.8,IF(J7="Med",1,(IF(J7="Hi",1.2,"error"))))</f>
        <v>1</v>
      </c>
      <c r="L7" s="140">
        <v>150</v>
      </c>
      <c r="M7" s="138" t="s">
        <v>259</v>
      </c>
      <c r="N7" s="138" t="s">
        <v>259</v>
      </c>
      <c r="O7" s="138" t="s">
        <v>259</v>
      </c>
      <c r="P7" s="138" t="s">
        <v>259</v>
      </c>
      <c r="Q7" s="138" t="s">
        <v>259</v>
      </c>
      <c r="R7" s="138" t="s">
        <v>259</v>
      </c>
      <c r="S7" s="138" t="s">
        <v>259</v>
      </c>
      <c r="T7" s="138" t="s">
        <v>259</v>
      </c>
      <c r="U7" s="138" t="s">
        <v>259</v>
      </c>
      <c r="V7" s="138" t="s">
        <v>259</v>
      </c>
    </row>
    <row r="8" spans="1:22" x14ac:dyDescent="0.2">
      <c r="A8" s="232" t="s">
        <v>326</v>
      </c>
      <c r="B8" s="128">
        <v>11274538</v>
      </c>
      <c r="C8" s="192" t="s">
        <v>71</v>
      </c>
      <c r="D8" s="41" t="s">
        <v>245</v>
      </c>
      <c r="E8" s="161" t="s">
        <v>424</v>
      </c>
      <c r="F8" s="139">
        <v>5</v>
      </c>
      <c r="G8" s="139" t="s">
        <v>262</v>
      </c>
      <c r="H8" s="79">
        <v>240</v>
      </c>
      <c r="I8" s="79">
        <v>3.6</v>
      </c>
      <c r="J8" s="81" t="s">
        <v>280</v>
      </c>
      <c r="K8" s="82">
        <f>IF(J8="Lo",0.8,IF(J8="Med",1,(IF(J8="Hi",1.2,"error"))))</f>
        <v>0.8</v>
      </c>
      <c r="L8" s="140">
        <v>27.9</v>
      </c>
      <c r="M8" s="138" t="s">
        <v>259</v>
      </c>
      <c r="N8" s="138" t="s">
        <v>259</v>
      </c>
      <c r="O8" s="138" t="s">
        <v>259</v>
      </c>
      <c r="P8" s="138" t="s">
        <v>259</v>
      </c>
      <c r="Q8" s="138" t="s">
        <v>259</v>
      </c>
      <c r="R8" s="138" t="s">
        <v>259</v>
      </c>
      <c r="S8" s="138" t="s">
        <v>259</v>
      </c>
      <c r="T8" s="138" t="s">
        <v>259</v>
      </c>
      <c r="U8" s="138" t="s">
        <v>259</v>
      </c>
      <c r="V8" s="138" t="s">
        <v>259</v>
      </c>
    </row>
    <row r="9" spans="1:22" x14ac:dyDescent="0.2">
      <c r="A9" s="233" t="s">
        <v>326</v>
      </c>
      <c r="B9" s="128" t="s">
        <v>74</v>
      </c>
      <c r="C9" s="192" t="s">
        <v>75</v>
      </c>
      <c r="D9" s="41" t="s">
        <v>245</v>
      </c>
      <c r="E9" s="161" t="s">
        <v>249</v>
      </c>
      <c r="F9" s="139">
        <v>7</v>
      </c>
      <c r="G9" s="139" t="s">
        <v>261</v>
      </c>
      <c r="H9" s="79">
        <v>82</v>
      </c>
      <c r="I9" s="79">
        <v>1.8</v>
      </c>
      <c r="J9" s="294" t="s">
        <v>280</v>
      </c>
      <c r="K9" s="82">
        <f>IF(J9="Lo",0.8,IF(J9="Med",1,(IF(J9="Hi",1.2,"error"))))</f>
        <v>0.8</v>
      </c>
      <c r="L9" s="140"/>
      <c r="M9" s="138" t="s">
        <v>259</v>
      </c>
      <c r="N9" s="138" t="s">
        <v>259</v>
      </c>
      <c r="O9" s="138" t="s">
        <v>259</v>
      </c>
      <c r="P9" s="138" t="s">
        <v>259</v>
      </c>
      <c r="Q9" s="138" t="s">
        <v>259</v>
      </c>
      <c r="R9" s="138" t="s">
        <v>259</v>
      </c>
      <c r="S9" s="138" t="s">
        <v>259</v>
      </c>
      <c r="T9" s="138" t="s">
        <v>259</v>
      </c>
      <c r="U9" s="138" t="s">
        <v>259</v>
      </c>
      <c r="V9" s="138" t="s">
        <v>259</v>
      </c>
    </row>
    <row r="10" spans="1:22" x14ac:dyDescent="0.2">
      <c r="A10" s="233" t="s">
        <v>326</v>
      </c>
      <c r="B10" s="129">
        <v>11049400</v>
      </c>
      <c r="C10" s="193" t="s">
        <v>151</v>
      </c>
      <c r="D10" s="225" t="s">
        <v>246</v>
      </c>
      <c r="E10" s="194" t="s">
        <v>249</v>
      </c>
      <c r="F10" s="139">
        <v>8</v>
      </c>
      <c r="G10" s="139" t="s">
        <v>261</v>
      </c>
      <c r="H10" s="79">
        <v>240</v>
      </c>
      <c r="I10" s="79">
        <v>4</v>
      </c>
      <c r="J10" s="82" t="s">
        <v>281</v>
      </c>
      <c r="K10" s="82">
        <f t="shared" ref="K10:K22" si="1">IF(J10="Lo",0.8,IF(J10="Med",1,(IF(J10="Hi",1.2,"error"))))</f>
        <v>1</v>
      </c>
      <c r="L10" s="140">
        <v>452</v>
      </c>
      <c r="M10" s="138" t="s">
        <v>259</v>
      </c>
      <c r="N10" s="138" t="s">
        <v>259</v>
      </c>
      <c r="O10" s="138" t="s">
        <v>259</v>
      </c>
      <c r="P10" s="138" t="s">
        <v>259</v>
      </c>
      <c r="Q10" s="138" t="s">
        <v>259</v>
      </c>
      <c r="R10" s="138" t="s">
        <v>259</v>
      </c>
      <c r="S10" s="138" t="s">
        <v>259</v>
      </c>
      <c r="T10" s="138" t="s">
        <v>259</v>
      </c>
      <c r="U10" s="138" t="s">
        <v>259</v>
      </c>
      <c r="V10" s="138" t="s">
        <v>259</v>
      </c>
    </row>
    <row r="11" spans="1:22" x14ac:dyDescent="0.2">
      <c r="A11" s="232" t="s">
        <v>322</v>
      </c>
      <c r="B11" s="128">
        <v>6713500</v>
      </c>
      <c r="C11" s="192" t="s">
        <v>77</v>
      </c>
      <c r="D11" s="192" t="s">
        <v>232</v>
      </c>
      <c r="E11" s="161" t="s">
        <v>40</v>
      </c>
      <c r="F11" s="139">
        <v>25</v>
      </c>
      <c r="G11" s="139" t="s">
        <v>261</v>
      </c>
      <c r="H11" s="79">
        <v>28</v>
      </c>
      <c r="I11" s="79">
        <v>0.8</v>
      </c>
      <c r="J11" s="81" t="s">
        <v>280</v>
      </c>
      <c r="K11" s="82">
        <f t="shared" si="1"/>
        <v>0.8</v>
      </c>
      <c r="L11" s="140">
        <v>1060</v>
      </c>
      <c r="M11" s="138" t="s">
        <v>259</v>
      </c>
      <c r="N11" s="138" t="s">
        <v>259</v>
      </c>
      <c r="O11" s="138" t="s">
        <v>259</v>
      </c>
      <c r="P11" s="138" t="s">
        <v>259</v>
      </c>
      <c r="Q11" s="138" t="s">
        <v>259</v>
      </c>
      <c r="R11" s="138" t="s">
        <v>259</v>
      </c>
      <c r="S11" s="138" t="s">
        <v>259</v>
      </c>
      <c r="T11" s="138" t="s">
        <v>259</v>
      </c>
      <c r="U11" s="138" t="s">
        <v>259</v>
      </c>
      <c r="V11" s="138" t="s">
        <v>259</v>
      </c>
    </row>
    <row r="12" spans="1:22" x14ac:dyDescent="0.2">
      <c r="A12" s="232" t="s">
        <v>307</v>
      </c>
      <c r="B12" s="128">
        <v>1170100</v>
      </c>
      <c r="C12" s="192" t="s">
        <v>59</v>
      </c>
      <c r="D12" s="41" t="s">
        <v>211</v>
      </c>
      <c r="E12" s="190" t="s">
        <v>249</v>
      </c>
      <c r="F12" s="139">
        <v>58</v>
      </c>
      <c r="G12" s="139" t="s">
        <v>261</v>
      </c>
      <c r="H12" s="82">
        <v>174</v>
      </c>
      <c r="I12" s="82">
        <v>3.2</v>
      </c>
      <c r="J12" s="81" t="s">
        <v>280</v>
      </c>
      <c r="K12" s="81">
        <f t="shared" si="1"/>
        <v>0.8</v>
      </c>
      <c r="L12" s="140">
        <v>107</v>
      </c>
      <c r="M12" s="138" t="s">
        <v>259</v>
      </c>
      <c r="N12" s="138" t="s">
        <v>259</v>
      </c>
      <c r="O12" s="138" t="s">
        <v>259</v>
      </c>
      <c r="P12" s="138" t="s">
        <v>259</v>
      </c>
      <c r="Q12" s="138" t="s">
        <v>259</v>
      </c>
      <c r="R12" s="138" t="s">
        <v>259</v>
      </c>
      <c r="S12" s="138" t="s">
        <v>259</v>
      </c>
      <c r="T12" s="138" t="s">
        <v>259</v>
      </c>
      <c r="U12" s="138" t="s">
        <v>259</v>
      </c>
      <c r="V12" s="138" t="s">
        <v>259</v>
      </c>
    </row>
    <row r="13" spans="1:22" x14ac:dyDescent="0.2">
      <c r="A13" s="232" t="s">
        <v>307</v>
      </c>
      <c r="B13" s="128">
        <v>1209710</v>
      </c>
      <c r="C13" s="192" t="s">
        <v>63</v>
      </c>
      <c r="D13" s="41" t="s">
        <v>211</v>
      </c>
      <c r="E13" s="161" t="s">
        <v>40</v>
      </c>
      <c r="F13" s="139">
        <v>59</v>
      </c>
      <c r="G13" s="139" t="s">
        <v>261</v>
      </c>
      <c r="H13" s="82">
        <v>158</v>
      </c>
      <c r="I13" s="79">
        <v>3</v>
      </c>
      <c r="J13" s="81" t="s">
        <v>281</v>
      </c>
      <c r="K13" s="81">
        <f t="shared" si="1"/>
        <v>1</v>
      </c>
      <c r="L13" s="140">
        <v>85.1</v>
      </c>
      <c r="M13" s="138" t="s">
        <v>259</v>
      </c>
      <c r="N13" s="138" t="s">
        <v>259</v>
      </c>
      <c r="O13" s="138" t="s">
        <v>259</v>
      </c>
      <c r="P13" s="138" t="s">
        <v>259</v>
      </c>
      <c r="Q13" s="138" t="s">
        <v>259</v>
      </c>
      <c r="R13" s="138" t="s">
        <v>259</v>
      </c>
      <c r="S13" s="138" t="s">
        <v>259</v>
      </c>
      <c r="T13" s="138" t="s">
        <v>259</v>
      </c>
      <c r="U13" s="138" t="s">
        <v>259</v>
      </c>
      <c r="V13" s="138" t="s">
        <v>259</v>
      </c>
    </row>
    <row r="14" spans="1:22" x14ac:dyDescent="0.2">
      <c r="A14" s="232" t="s">
        <v>311</v>
      </c>
      <c r="B14" s="128">
        <v>2335870</v>
      </c>
      <c r="C14" s="192" t="s">
        <v>39</v>
      </c>
      <c r="D14" s="41" t="s">
        <v>221</v>
      </c>
      <c r="E14" s="161" t="s">
        <v>40</v>
      </c>
      <c r="F14" s="139">
        <v>45</v>
      </c>
      <c r="G14" s="139" t="s">
        <v>261</v>
      </c>
      <c r="H14" s="82">
        <v>58</v>
      </c>
      <c r="I14" s="79">
        <v>1.2</v>
      </c>
      <c r="J14" s="81" t="s">
        <v>281</v>
      </c>
      <c r="K14" s="81">
        <f t="shared" si="1"/>
        <v>1</v>
      </c>
      <c r="L14" s="140">
        <v>79.5</v>
      </c>
      <c r="M14" s="138" t="s">
        <v>259</v>
      </c>
      <c r="N14" s="138" t="s">
        <v>259</v>
      </c>
      <c r="O14" s="138" t="s">
        <v>259</v>
      </c>
      <c r="P14" s="138" t="s">
        <v>259</v>
      </c>
      <c r="Q14" s="138" t="s">
        <v>259</v>
      </c>
      <c r="R14" s="138" t="s">
        <v>259</v>
      </c>
      <c r="S14" s="138" t="s">
        <v>259</v>
      </c>
      <c r="T14" s="138" t="s">
        <v>259</v>
      </c>
      <c r="U14" s="138" t="s">
        <v>259</v>
      </c>
      <c r="V14" s="138" t="s">
        <v>259</v>
      </c>
    </row>
    <row r="15" spans="1:22" x14ac:dyDescent="0.2">
      <c r="A15" s="232" t="s">
        <v>311</v>
      </c>
      <c r="B15" s="128">
        <v>2338523</v>
      </c>
      <c r="C15" s="192" t="s">
        <v>43</v>
      </c>
      <c r="D15" s="41" t="s">
        <v>221</v>
      </c>
      <c r="E15" s="191" t="s">
        <v>249</v>
      </c>
      <c r="F15" s="139">
        <v>45</v>
      </c>
      <c r="G15" s="139" t="s">
        <v>261</v>
      </c>
      <c r="H15" s="82">
        <v>180</v>
      </c>
      <c r="I15" s="79">
        <v>3.6</v>
      </c>
      <c r="J15" s="81" t="s">
        <v>281</v>
      </c>
      <c r="K15" s="81">
        <f t="shared" si="1"/>
        <v>1</v>
      </c>
      <c r="L15" s="140">
        <v>43.5</v>
      </c>
      <c r="M15" s="138" t="s">
        <v>259</v>
      </c>
      <c r="N15" s="138" t="s">
        <v>259</v>
      </c>
      <c r="O15" s="138" t="s">
        <v>259</v>
      </c>
      <c r="P15" s="138" t="s">
        <v>259</v>
      </c>
      <c r="Q15" s="138" t="s">
        <v>259</v>
      </c>
      <c r="R15" s="138" t="s">
        <v>259</v>
      </c>
      <c r="S15" s="138" t="s">
        <v>259</v>
      </c>
      <c r="T15" s="138" t="s">
        <v>259</v>
      </c>
      <c r="U15" s="138" t="s">
        <v>259</v>
      </c>
      <c r="V15" s="138" t="s">
        <v>259</v>
      </c>
    </row>
    <row r="16" spans="1:22" x14ac:dyDescent="0.2">
      <c r="A16" s="233" t="s">
        <v>328</v>
      </c>
      <c r="B16" s="129">
        <v>13092747</v>
      </c>
      <c r="C16" s="193" t="s">
        <v>131</v>
      </c>
      <c r="D16" s="193" t="s">
        <v>243</v>
      </c>
      <c r="E16" s="161" t="s">
        <v>424</v>
      </c>
      <c r="F16" s="139">
        <v>12</v>
      </c>
      <c r="G16" s="139" t="s">
        <v>261</v>
      </c>
      <c r="H16" s="79">
        <v>300</v>
      </c>
      <c r="I16" s="79">
        <v>4.4000000000000004</v>
      </c>
      <c r="J16" s="82" t="s">
        <v>280</v>
      </c>
      <c r="K16" s="82">
        <f t="shared" si="1"/>
        <v>0.8</v>
      </c>
      <c r="L16" s="140">
        <v>623</v>
      </c>
      <c r="M16" s="138" t="s">
        <v>259</v>
      </c>
      <c r="N16" s="138" t="s">
        <v>259</v>
      </c>
      <c r="O16" s="138" t="s">
        <v>259</v>
      </c>
      <c r="P16" s="138" t="s">
        <v>259</v>
      </c>
      <c r="Q16" s="138" t="s">
        <v>259</v>
      </c>
      <c r="R16" s="138" t="s">
        <v>259</v>
      </c>
      <c r="S16" s="138" t="s">
        <v>259</v>
      </c>
      <c r="T16" s="138" t="s">
        <v>259</v>
      </c>
      <c r="U16" s="138" t="s">
        <v>259</v>
      </c>
      <c r="V16" s="138" t="s">
        <v>259</v>
      </c>
    </row>
    <row r="17" spans="1:22" x14ac:dyDescent="0.2">
      <c r="A17" s="232" t="s">
        <v>320</v>
      </c>
      <c r="B17" s="130">
        <v>394340085524601</v>
      </c>
      <c r="C17" s="192" t="s">
        <v>88</v>
      </c>
      <c r="D17" s="192" t="s">
        <v>229</v>
      </c>
      <c r="E17" s="161" t="s">
        <v>424</v>
      </c>
      <c r="F17" s="139">
        <v>55</v>
      </c>
      <c r="G17" s="139" t="s">
        <v>261</v>
      </c>
      <c r="H17" s="82">
        <v>80</v>
      </c>
      <c r="I17" s="79">
        <v>1.8</v>
      </c>
      <c r="J17" s="81" t="s">
        <v>282</v>
      </c>
      <c r="K17" s="81">
        <f t="shared" si="1"/>
        <v>1.2</v>
      </c>
      <c r="L17" s="140">
        <v>246</v>
      </c>
      <c r="M17" s="138" t="s">
        <v>259</v>
      </c>
      <c r="N17" s="138" t="s">
        <v>259</v>
      </c>
      <c r="O17" s="138" t="s">
        <v>259</v>
      </c>
      <c r="P17" s="138" t="s">
        <v>259</v>
      </c>
      <c r="Q17" s="138" t="s">
        <v>259</v>
      </c>
      <c r="R17" s="138" t="s">
        <v>259</v>
      </c>
      <c r="S17" s="138" t="s">
        <v>259</v>
      </c>
      <c r="T17" s="138" t="s">
        <v>259</v>
      </c>
      <c r="U17" s="138" t="s">
        <v>259</v>
      </c>
      <c r="V17" s="138" t="s">
        <v>259</v>
      </c>
    </row>
    <row r="18" spans="1:22" x14ac:dyDescent="0.2">
      <c r="A18" s="232" t="s">
        <v>315</v>
      </c>
      <c r="B18" s="128">
        <v>5451210</v>
      </c>
      <c r="C18" s="192" t="s">
        <v>101</v>
      </c>
      <c r="D18" s="192" t="s">
        <v>225</v>
      </c>
      <c r="E18" s="161" t="s">
        <v>424</v>
      </c>
      <c r="F18" s="139">
        <v>47</v>
      </c>
      <c r="G18" s="139" t="s">
        <v>262</v>
      </c>
      <c r="H18" s="82">
        <v>320</v>
      </c>
      <c r="I18" s="79">
        <v>5.6</v>
      </c>
      <c r="J18" s="81" t="s">
        <v>282</v>
      </c>
      <c r="K18" s="81">
        <f t="shared" si="1"/>
        <v>1.2</v>
      </c>
      <c r="L18" s="140">
        <v>581</v>
      </c>
      <c r="M18" s="138" t="s">
        <v>259</v>
      </c>
      <c r="N18" s="138" t="s">
        <v>259</v>
      </c>
      <c r="O18" s="138" t="s">
        <v>259</v>
      </c>
      <c r="P18" s="138" t="s">
        <v>259</v>
      </c>
      <c r="Q18" s="138" t="s">
        <v>259</v>
      </c>
      <c r="R18" s="138" t="s">
        <v>259</v>
      </c>
      <c r="S18" s="138" t="s">
        <v>259</v>
      </c>
      <c r="T18" s="138" t="s">
        <v>259</v>
      </c>
      <c r="U18" s="138" t="s">
        <v>259</v>
      </c>
      <c r="V18" s="138" t="s">
        <v>259</v>
      </c>
    </row>
    <row r="19" spans="1:22" x14ac:dyDescent="0.2">
      <c r="A19" s="232" t="s">
        <v>324</v>
      </c>
      <c r="B19" s="128">
        <v>8014500</v>
      </c>
      <c r="C19" s="192" t="s">
        <v>285</v>
      </c>
      <c r="D19" s="41" t="s">
        <v>235</v>
      </c>
      <c r="E19" s="191" t="s">
        <v>249</v>
      </c>
      <c r="F19" s="139">
        <v>35</v>
      </c>
      <c r="G19" s="139" t="s">
        <v>262</v>
      </c>
      <c r="H19" s="79">
        <v>340</v>
      </c>
      <c r="I19" s="79">
        <v>5.6</v>
      </c>
      <c r="J19" s="81" t="s">
        <v>281</v>
      </c>
      <c r="K19" s="82">
        <f t="shared" si="1"/>
        <v>1</v>
      </c>
      <c r="L19" s="140">
        <v>1310</v>
      </c>
      <c r="M19" s="138" t="s">
        <v>259</v>
      </c>
      <c r="N19" s="138" t="s">
        <v>259</v>
      </c>
      <c r="O19" s="138" t="s">
        <v>259</v>
      </c>
      <c r="P19" s="138" t="s">
        <v>259</v>
      </c>
      <c r="Q19" s="138" t="s">
        <v>259</v>
      </c>
      <c r="R19" s="138" t="s">
        <v>259</v>
      </c>
      <c r="S19" s="138" t="s">
        <v>259</v>
      </c>
      <c r="T19" s="138" t="s">
        <v>259</v>
      </c>
      <c r="U19" s="138" t="s">
        <v>259</v>
      </c>
      <c r="V19" s="138" t="s">
        <v>259</v>
      </c>
    </row>
    <row r="20" spans="1:22" x14ac:dyDescent="0.2">
      <c r="A20" s="232" t="s">
        <v>310</v>
      </c>
      <c r="B20" s="128">
        <v>1610400</v>
      </c>
      <c r="C20" s="192" t="s">
        <v>65</v>
      </c>
      <c r="D20" s="41" t="s">
        <v>219</v>
      </c>
      <c r="E20" s="191" t="s">
        <v>249</v>
      </c>
      <c r="F20" s="139">
        <v>67</v>
      </c>
      <c r="G20" s="139" t="s">
        <v>261</v>
      </c>
      <c r="H20" s="82">
        <v>320</v>
      </c>
      <c r="I20" s="79">
        <v>6.4</v>
      </c>
      <c r="J20" s="81" t="s">
        <v>281</v>
      </c>
      <c r="K20" s="81">
        <f t="shared" si="1"/>
        <v>1</v>
      </c>
      <c r="L20" s="140">
        <v>32.6</v>
      </c>
      <c r="M20" s="138" t="s">
        <v>259</v>
      </c>
      <c r="N20" s="138" t="s">
        <v>259</v>
      </c>
      <c r="O20" s="138" t="s">
        <v>259</v>
      </c>
      <c r="P20" s="138" t="s">
        <v>259</v>
      </c>
      <c r="Q20" s="138" t="s">
        <v>259</v>
      </c>
      <c r="R20" s="138" t="s">
        <v>259</v>
      </c>
      <c r="S20" s="138" t="s">
        <v>259</v>
      </c>
      <c r="T20" s="138" t="s">
        <v>259</v>
      </c>
      <c r="U20" s="138" t="s">
        <v>259</v>
      </c>
      <c r="V20" s="138" t="s">
        <v>259</v>
      </c>
    </row>
    <row r="21" spans="1:22" x14ac:dyDescent="0.2">
      <c r="A21" s="232" t="s">
        <v>310</v>
      </c>
      <c r="B21" s="128">
        <v>1654000</v>
      </c>
      <c r="C21" s="192" t="s">
        <v>69</v>
      </c>
      <c r="D21" s="41" t="s">
        <v>219</v>
      </c>
      <c r="E21" s="161" t="s">
        <v>40</v>
      </c>
      <c r="F21" s="139">
        <v>45</v>
      </c>
      <c r="G21" s="139" t="s">
        <v>261</v>
      </c>
      <c r="H21" s="82">
        <v>154</v>
      </c>
      <c r="I21" s="79">
        <v>2.8</v>
      </c>
      <c r="J21" s="81" t="s">
        <v>281</v>
      </c>
      <c r="K21" s="81">
        <f t="shared" si="1"/>
        <v>1</v>
      </c>
      <c r="L21" s="140">
        <v>60.7</v>
      </c>
      <c r="M21" s="138" t="s">
        <v>259</v>
      </c>
      <c r="N21" s="138" t="s">
        <v>259</v>
      </c>
      <c r="O21" s="138" t="s">
        <v>259</v>
      </c>
      <c r="P21" s="138" t="s">
        <v>259</v>
      </c>
      <c r="Q21" s="138" t="s">
        <v>259</v>
      </c>
      <c r="R21" s="138" t="s">
        <v>259</v>
      </c>
      <c r="S21" s="138" t="s">
        <v>259</v>
      </c>
      <c r="T21" s="138" t="s">
        <v>259</v>
      </c>
      <c r="U21" s="138" t="s">
        <v>259</v>
      </c>
      <c r="V21" s="138" t="s">
        <v>259</v>
      </c>
    </row>
    <row r="22" spans="1:22" x14ac:dyDescent="0.2">
      <c r="A22" s="232" t="s">
        <v>325</v>
      </c>
      <c r="B22" s="128" t="s">
        <v>112</v>
      </c>
      <c r="C22" s="192" t="s">
        <v>113</v>
      </c>
      <c r="D22" s="41" t="s">
        <v>236</v>
      </c>
      <c r="E22" s="161" t="s">
        <v>424</v>
      </c>
      <c r="F22" s="139">
        <v>73</v>
      </c>
      <c r="G22" s="139" t="s">
        <v>262</v>
      </c>
      <c r="H22" s="82">
        <v>250</v>
      </c>
      <c r="I22" s="79">
        <v>4.5</v>
      </c>
      <c r="J22" s="138" t="s">
        <v>282</v>
      </c>
      <c r="K22" s="81">
        <f t="shared" si="1"/>
        <v>1.2</v>
      </c>
      <c r="L22" s="140"/>
      <c r="M22" s="138" t="s">
        <v>259</v>
      </c>
      <c r="N22" s="138" t="s">
        <v>259</v>
      </c>
      <c r="O22" s="138" t="s">
        <v>259</v>
      </c>
      <c r="P22" s="138" t="s">
        <v>259</v>
      </c>
      <c r="Q22" s="138" t="s">
        <v>259</v>
      </c>
      <c r="R22" s="138" t="s">
        <v>259</v>
      </c>
      <c r="S22" s="138" t="s">
        <v>259</v>
      </c>
      <c r="T22" s="138" t="s">
        <v>259</v>
      </c>
      <c r="U22" s="138" t="s">
        <v>259</v>
      </c>
      <c r="V22" s="138" t="s">
        <v>259</v>
      </c>
    </row>
    <row r="23" spans="1:22" x14ac:dyDescent="0.2">
      <c r="A23" s="232" t="s">
        <v>57</v>
      </c>
      <c r="B23" s="128">
        <v>6775900</v>
      </c>
      <c r="C23" s="192" t="s">
        <v>179</v>
      </c>
      <c r="D23" s="192" t="s">
        <v>231</v>
      </c>
      <c r="E23" s="191" t="s">
        <v>249</v>
      </c>
      <c r="F23" s="139">
        <v>44</v>
      </c>
      <c r="G23" s="139" t="s">
        <v>262</v>
      </c>
      <c r="H23" s="79">
        <v>660</v>
      </c>
      <c r="I23" s="79">
        <v>10.199999999999999</v>
      </c>
      <c r="J23" s="81" t="s">
        <v>281</v>
      </c>
      <c r="K23" s="82">
        <f t="shared" ref="K23:K30" si="2">IF(J23="Lo",0.8,IF(J23="Med",1,(IF(J23="Hi",1.2,"error"))))</f>
        <v>1</v>
      </c>
      <c r="L23" s="140">
        <v>2500</v>
      </c>
      <c r="M23" s="138" t="s">
        <v>259</v>
      </c>
      <c r="N23" s="138" t="s">
        <v>259</v>
      </c>
      <c r="O23" s="138" t="s">
        <v>259</v>
      </c>
      <c r="P23" s="138" t="s">
        <v>259</v>
      </c>
      <c r="Q23" s="138" t="s">
        <v>259</v>
      </c>
      <c r="R23" s="138" t="s">
        <v>259</v>
      </c>
      <c r="S23" s="138" t="s">
        <v>259</v>
      </c>
      <c r="T23" s="138" t="s">
        <v>259</v>
      </c>
      <c r="U23" s="138" t="s">
        <v>259</v>
      </c>
      <c r="V23" s="138" t="s">
        <v>259</v>
      </c>
    </row>
    <row r="24" spans="1:22" x14ac:dyDescent="0.2">
      <c r="A24" s="232" t="s">
        <v>57</v>
      </c>
      <c r="B24" s="128">
        <v>6800000</v>
      </c>
      <c r="C24" s="192" t="s">
        <v>54</v>
      </c>
      <c r="D24" s="192" t="s">
        <v>231</v>
      </c>
      <c r="E24" s="161" t="s">
        <v>424</v>
      </c>
      <c r="F24" s="139">
        <v>47</v>
      </c>
      <c r="G24" s="139" t="s">
        <v>262</v>
      </c>
      <c r="H24" s="79">
        <v>194</v>
      </c>
      <c r="I24" s="79">
        <v>3.4</v>
      </c>
      <c r="J24" s="81" t="s">
        <v>281</v>
      </c>
      <c r="K24" s="82">
        <f t="shared" si="2"/>
        <v>1</v>
      </c>
      <c r="L24" s="140">
        <v>955</v>
      </c>
      <c r="M24" s="138" t="s">
        <v>259</v>
      </c>
      <c r="N24" s="138" t="s">
        <v>259</v>
      </c>
      <c r="O24" s="138" t="s">
        <v>259</v>
      </c>
      <c r="P24" s="138" t="s">
        <v>259</v>
      </c>
      <c r="Q24" s="138" t="s">
        <v>259</v>
      </c>
      <c r="R24" s="138" t="s">
        <v>259</v>
      </c>
      <c r="S24" s="138" t="s">
        <v>259</v>
      </c>
      <c r="T24" s="138" t="s">
        <v>259</v>
      </c>
      <c r="U24" s="138" t="s">
        <v>259</v>
      </c>
      <c r="V24" s="138" t="s">
        <v>259</v>
      </c>
    </row>
    <row r="25" spans="1:22" x14ac:dyDescent="0.2">
      <c r="A25" s="232" t="s">
        <v>332</v>
      </c>
      <c r="B25" s="128">
        <v>8227000</v>
      </c>
      <c r="C25" s="192" t="s">
        <v>185</v>
      </c>
      <c r="D25" s="41" t="s">
        <v>241</v>
      </c>
      <c r="E25" s="191" t="s">
        <v>249</v>
      </c>
      <c r="F25" s="139">
        <v>21</v>
      </c>
      <c r="G25" s="139" t="s">
        <v>261</v>
      </c>
      <c r="H25" s="79">
        <v>560</v>
      </c>
      <c r="I25" s="79">
        <v>10.6</v>
      </c>
      <c r="J25" s="81" t="s">
        <v>280</v>
      </c>
      <c r="K25" s="82">
        <f t="shared" si="2"/>
        <v>0.8</v>
      </c>
      <c r="L25" s="140">
        <v>1330</v>
      </c>
      <c r="M25" s="138" t="s">
        <v>259</v>
      </c>
      <c r="N25" s="138" t="s">
        <v>259</v>
      </c>
      <c r="O25" s="138" t="s">
        <v>259</v>
      </c>
      <c r="P25" s="138" t="s">
        <v>259</v>
      </c>
      <c r="Q25" s="138" t="s">
        <v>259</v>
      </c>
      <c r="R25" s="138" t="s">
        <v>259</v>
      </c>
      <c r="S25" s="138" t="s">
        <v>259</v>
      </c>
      <c r="T25" s="138" t="s">
        <v>259</v>
      </c>
      <c r="U25" s="138" t="s">
        <v>259</v>
      </c>
      <c r="V25" s="138" t="s">
        <v>259</v>
      </c>
    </row>
    <row r="26" spans="1:22" x14ac:dyDescent="0.2">
      <c r="A26" s="232" t="s">
        <v>309</v>
      </c>
      <c r="B26" s="128">
        <v>1349150</v>
      </c>
      <c r="C26" s="192" t="s">
        <v>105</v>
      </c>
      <c r="D26" s="41" t="s">
        <v>218</v>
      </c>
      <c r="E26" s="161" t="s">
        <v>424</v>
      </c>
      <c r="F26" s="139">
        <v>83</v>
      </c>
      <c r="G26" s="139" t="s">
        <v>261</v>
      </c>
      <c r="H26" s="82">
        <v>140</v>
      </c>
      <c r="I26" s="79">
        <v>2.4</v>
      </c>
      <c r="J26" s="81" t="s">
        <v>281</v>
      </c>
      <c r="K26" s="81">
        <f t="shared" si="2"/>
        <v>1</v>
      </c>
      <c r="L26" s="140">
        <v>155</v>
      </c>
      <c r="M26" s="138" t="s">
        <v>259</v>
      </c>
      <c r="N26" s="138" t="s">
        <v>259</v>
      </c>
      <c r="O26" s="138" t="s">
        <v>259</v>
      </c>
      <c r="P26" s="138" t="s">
        <v>259</v>
      </c>
      <c r="Q26" s="138" t="s">
        <v>259</v>
      </c>
      <c r="R26" s="138" t="s">
        <v>259</v>
      </c>
      <c r="S26" s="138" t="s">
        <v>259</v>
      </c>
      <c r="T26" s="138" t="s">
        <v>259</v>
      </c>
      <c r="U26" s="138" t="s">
        <v>259</v>
      </c>
      <c r="V26" s="138" t="s">
        <v>259</v>
      </c>
    </row>
    <row r="27" spans="1:22" x14ac:dyDescent="0.2">
      <c r="A27" s="232" t="s">
        <v>312</v>
      </c>
      <c r="B27" s="128">
        <v>2087580</v>
      </c>
      <c r="C27" s="192" t="s">
        <v>46</v>
      </c>
      <c r="D27" s="41" t="s">
        <v>222</v>
      </c>
      <c r="E27" s="161" t="s">
        <v>40</v>
      </c>
      <c r="F27" s="139">
        <v>65</v>
      </c>
      <c r="G27" s="139" t="s">
        <v>261</v>
      </c>
      <c r="H27" s="82">
        <v>40</v>
      </c>
      <c r="I27" s="79">
        <v>0.8</v>
      </c>
      <c r="J27" s="81" t="s">
        <v>281</v>
      </c>
      <c r="K27" s="81">
        <f t="shared" si="2"/>
        <v>1</v>
      </c>
      <c r="L27" s="140">
        <v>53.9</v>
      </c>
      <c r="M27" s="138" t="s">
        <v>259</v>
      </c>
      <c r="N27" s="138" t="s">
        <v>259</v>
      </c>
      <c r="O27" s="138" t="s">
        <v>259</v>
      </c>
      <c r="P27" s="138" t="s">
        <v>259</v>
      </c>
      <c r="Q27" s="138" t="s">
        <v>259</v>
      </c>
      <c r="R27" s="138" t="s">
        <v>259</v>
      </c>
      <c r="S27" s="138" t="s">
        <v>259</v>
      </c>
      <c r="T27" s="138" t="s">
        <v>259</v>
      </c>
      <c r="U27" s="138" t="s">
        <v>259</v>
      </c>
      <c r="V27" s="138" t="s">
        <v>259</v>
      </c>
    </row>
    <row r="28" spans="1:22" x14ac:dyDescent="0.2">
      <c r="A28" s="232" t="s">
        <v>312</v>
      </c>
      <c r="B28" s="128">
        <v>2091500</v>
      </c>
      <c r="C28" s="192" t="s">
        <v>50</v>
      </c>
      <c r="D28" s="41" t="s">
        <v>222</v>
      </c>
      <c r="E28" s="161" t="s">
        <v>424</v>
      </c>
      <c r="F28" s="139">
        <v>65</v>
      </c>
      <c r="G28" s="139" t="s">
        <v>262</v>
      </c>
      <c r="H28" s="82">
        <v>200</v>
      </c>
      <c r="I28" s="79">
        <v>3.8</v>
      </c>
      <c r="J28" s="81" t="s">
        <v>282</v>
      </c>
      <c r="K28" s="81">
        <f t="shared" si="2"/>
        <v>1.2</v>
      </c>
      <c r="L28" s="140">
        <v>1910</v>
      </c>
      <c r="M28" s="138" t="s">
        <v>259</v>
      </c>
      <c r="N28" s="138" t="s">
        <v>259</v>
      </c>
      <c r="O28" s="138" t="s">
        <v>259</v>
      </c>
      <c r="P28" s="138" t="s">
        <v>259</v>
      </c>
      <c r="Q28" s="138" t="s">
        <v>259</v>
      </c>
      <c r="R28" s="138" t="s">
        <v>259</v>
      </c>
      <c r="S28" s="138" t="s">
        <v>259</v>
      </c>
      <c r="T28" s="138" t="s">
        <v>259</v>
      </c>
      <c r="U28" s="138" t="s">
        <v>259</v>
      </c>
      <c r="V28" s="138" t="s">
        <v>259</v>
      </c>
    </row>
    <row r="29" spans="1:22" x14ac:dyDescent="0.2">
      <c r="A29" s="232" t="s">
        <v>317</v>
      </c>
      <c r="B29" s="128">
        <v>4161820</v>
      </c>
      <c r="C29" s="192" t="s">
        <v>107</v>
      </c>
      <c r="D29" s="192" t="s">
        <v>226</v>
      </c>
      <c r="E29" s="161" t="s">
        <v>40</v>
      </c>
      <c r="F29" s="139">
        <v>56</v>
      </c>
      <c r="G29" s="139" t="s">
        <v>261</v>
      </c>
      <c r="H29" s="82">
        <v>200</v>
      </c>
      <c r="I29" s="79">
        <v>3.4</v>
      </c>
      <c r="J29" s="81" t="s">
        <v>282</v>
      </c>
      <c r="K29" s="81">
        <f t="shared" si="2"/>
        <v>1.2</v>
      </c>
      <c r="L29" s="140">
        <v>803</v>
      </c>
      <c r="M29" s="138" t="s">
        <v>259</v>
      </c>
      <c r="N29" s="138" t="s">
        <v>259</v>
      </c>
      <c r="O29" s="138" t="s">
        <v>259</v>
      </c>
      <c r="P29" s="138" t="s">
        <v>259</v>
      </c>
      <c r="Q29" s="138" t="s">
        <v>259</v>
      </c>
      <c r="R29" s="138" t="s">
        <v>259</v>
      </c>
      <c r="S29" s="138" t="s">
        <v>259</v>
      </c>
      <c r="T29" s="138" t="s">
        <v>259</v>
      </c>
      <c r="U29" s="138" t="s">
        <v>259</v>
      </c>
      <c r="V29" s="138" t="s">
        <v>259</v>
      </c>
    </row>
    <row r="30" spans="1:22" x14ac:dyDescent="0.2">
      <c r="A30" s="232" t="s">
        <v>327</v>
      </c>
      <c r="B30" s="128" t="s">
        <v>90</v>
      </c>
      <c r="C30" s="192" t="s">
        <v>91</v>
      </c>
      <c r="D30" s="41" t="s">
        <v>244</v>
      </c>
      <c r="E30" s="161" t="s">
        <v>424</v>
      </c>
      <c r="F30" s="139">
        <v>3</v>
      </c>
      <c r="G30" s="139" t="s">
        <v>262</v>
      </c>
      <c r="H30" s="79">
        <v>80</v>
      </c>
      <c r="I30" s="79">
        <v>2</v>
      </c>
      <c r="J30" s="138" t="s">
        <v>281</v>
      </c>
      <c r="K30" s="82">
        <f t="shared" si="2"/>
        <v>1</v>
      </c>
      <c r="L30" s="140"/>
      <c r="M30" s="138" t="s">
        <v>259</v>
      </c>
      <c r="N30" s="138" t="s">
        <v>259</v>
      </c>
      <c r="O30" s="138" t="s">
        <v>259</v>
      </c>
      <c r="P30" s="138" t="s">
        <v>259</v>
      </c>
      <c r="Q30" s="138" t="s">
        <v>259</v>
      </c>
      <c r="R30" s="138" t="s">
        <v>259</v>
      </c>
      <c r="S30" s="138" t="s">
        <v>259</v>
      </c>
      <c r="T30" s="138" t="s">
        <v>259</v>
      </c>
      <c r="U30" s="138" t="s">
        <v>259</v>
      </c>
      <c r="V30" s="138" t="s">
        <v>259</v>
      </c>
    </row>
    <row r="31" spans="1:22" x14ac:dyDescent="0.2">
      <c r="A31" s="232" t="s">
        <v>327</v>
      </c>
      <c r="B31" s="128">
        <v>14205400</v>
      </c>
      <c r="C31" s="192" t="s">
        <v>200</v>
      </c>
      <c r="D31" s="41" t="s">
        <v>244</v>
      </c>
      <c r="E31" s="191" t="s">
        <v>249</v>
      </c>
      <c r="F31" s="139">
        <v>3</v>
      </c>
      <c r="G31" s="139" t="s">
        <v>261</v>
      </c>
      <c r="H31" s="79">
        <v>90</v>
      </c>
      <c r="I31" s="79">
        <v>2.2000000000000002</v>
      </c>
      <c r="J31" s="81" t="s">
        <v>280</v>
      </c>
      <c r="K31" s="82">
        <f t="shared" ref="K31:K41" si="3">IF(J31="Lo",0.8,IF(J31="Med",1,(IF(J31="Hi",1.2,"error"))))</f>
        <v>0.8</v>
      </c>
      <c r="L31" s="140">
        <v>32.9</v>
      </c>
      <c r="M31" s="138" t="s">
        <v>259</v>
      </c>
      <c r="N31" s="138" t="s">
        <v>259</v>
      </c>
      <c r="O31" s="138" t="s">
        <v>259</v>
      </c>
      <c r="P31" s="138" t="s">
        <v>259</v>
      </c>
      <c r="Q31" s="138" t="s">
        <v>259</v>
      </c>
      <c r="R31" s="138" t="s">
        <v>259</v>
      </c>
      <c r="S31" s="138" t="s">
        <v>259</v>
      </c>
      <c r="T31" s="138" t="s">
        <v>259</v>
      </c>
      <c r="U31" s="138" t="s">
        <v>259</v>
      </c>
      <c r="V31" s="138" t="s">
        <v>259</v>
      </c>
    </row>
    <row r="32" spans="1:22" x14ac:dyDescent="0.2">
      <c r="A32" s="232" t="s">
        <v>327</v>
      </c>
      <c r="B32" s="128">
        <v>14206950</v>
      </c>
      <c r="C32" s="192" t="s">
        <v>95</v>
      </c>
      <c r="D32" s="41" t="s">
        <v>244</v>
      </c>
      <c r="E32" s="161" t="s">
        <v>40</v>
      </c>
      <c r="F32" s="139">
        <v>3</v>
      </c>
      <c r="G32" s="139" t="s">
        <v>261</v>
      </c>
      <c r="H32" s="79">
        <v>50</v>
      </c>
      <c r="I32" s="79">
        <v>1.2</v>
      </c>
      <c r="J32" s="81" t="s">
        <v>280</v>
      </c>
      <c r="K32" s="82">
        <f t="shared" si="3"/>
        <v>0.8</v>
      </c>
      <c r="L32" s="140">
        <v>80.7</v>
      </c>
      <c r="M32" s="138" t="s">
        <v>259</v>
      </c>
      <c r="N32" s="138" t="s">
        <v>259</v>
      </c>
      <c r="O32" s="138" t="s">
        <v>259</v>
      </c>
      <c r="P32" s="138" t="s">
        <v>259</v>
      </c>
      <c r="Q32" s="138" t="s">
        <v>259</v>
      </c>
      <c r="R32" s="138" t="s">
        <v>259</v>
      </c>
      <c r="S32" s="138" t="s">
        <v>259</v>
      </c>
      <c r="T32" s="138" t="s">
        <v>259</v>
      </c>
      <c r="U32" s="138" t="s">
        <v>259</v>
      </c>
      <c r="V32" s="138" t="s">
        <v>259</v>
      </c>
    </row>
    <row r="33" spans="1:25" x14ac:dyDescent="0.2">
      <c r="A33" s="232" t="s">
        <v>314</v>
      </c>
      <c r="B33" s="128">
        <v>2172300</v>
      </c>
      <c r="C33" s="192" t="s">
        <v>127</v>
      </c>
      <c r="D33" s="192" t="s">
        <v>224</v>
      </c>
      <c r="E33" s="191" t="s">
        <v>249</v>
      </c>
      <c r="F33" s="139">
        <v>65</v>
      </c>
      <c r="G33" s="139" t="s">
        <v>262</v>
      </c>
      <c r="H33" s="82">
        <v>108</v>
      </c>
      <c r="I33" s="79">
        <v>1.8</v>
      </c>
      <c r="J33" s="81" t="s">
        <v>281</v>
      </c>
      <c r="K33" s="81">
        <f t="shared" si="3"/>
        <v>1</v>
      </c>
      <c r="L33" s="140">
        <v>40.4</v>
      </c>
      <c r="M33" s="138" t="s">
        <v>259</v>
      </c>
      <c r="N33" s="138" t="s">
        <v>259</v>
      </c>
      <c r="O33" s="138" t="s">
        <v>259</v>
      </c>
      <c r="P33" s="138" t="s">
        <v>259</v>
      </c>
      <c r="Q33" s="138" t="s">
        <v>259</v>
      </c>
      <c r="R33" s="138" t="s">
        <v>259</v>
      </c>
      <c r="S33" s="138" t="s">
        <v>259</v>
      </c>
      <c r="T33" s="138" t="s">
        <v>259</v>
      </c>
      <c r="U33" s="138" t="s">
        <v>259</v>
      </c>
      <c r="V33" s="138" t="s">
        <v>259</v>
      </c>
    </row>
    <row r="34" spans="1:25" x14ac:dyDescent="0.2">
      <c r="A34" s="232" t="s">
        <v>333</v>
      </c>
      <c r="B34" s="128">
        <v>8057200</v>
      </c>
      <c r="C34" s="192" t="s">
        <v>81</v>
      </c>
      <c r="D34" s="41" t="s">
        <v>238</v>
      </c>
      <c r="E34" s="161" t="s">
        <v>40</v>
      </c>
      <c r="F34" s="139" t="s">
        <v>263</v>
      </c>
      <c r="G34" s="139" t="s">
        <v>261</v>
      </c>
      <c r="H34" s="79">
        <v>440</v>
      </c>
      <c r="I34" s="79">
        <v>7</v>
      </c>
      <c r="J34" s="81" t="s">
        <v>282</v>
      </c>
      <c r="K34" s="82">
        <f t="shared" si="3"/>
        <v>1.2</v>
      </c>
      <c r="L34" s="140">
        <v>173</v>
      </c>
      <c r="M34" s="138" t="s">
        <v>259</v>
      </c>
      <c r="N34" s="138" t="s">
        <v>259</v>
      </c>
      <c r="O34" s="138" t="s">
        <v>259</v>
      </c>
      <c r="P34" s="138" t="s">
        <v>259</v>
      </c>
      <c r="Q34" s="138" t="s">
        <v>259</v>
      </c>
      <c r="R34" s="138" t="s">
        <v>259</v>
      </c>
      <c r="S34" s="138" t="s">
        <v>259</v>
      </c>
      <c r="T34" s="138" t="s">
        <v>259</v>
      </c>
      <c r="U34" s="138" t="s">
        <v>259</v>
      </c>
      <c r="V34" s="138" t="s">
        <v>259</v>
      </c>
    </row>
    <row r="35" spans="1:25" x14ac:dyDescent="0.2">
      <c r="A35" s="232" t="s">
        <v>333</v>
      </c>
      <c r="B35" s="128">
        <v>8195000</v>
      </c>
      <c r="C35" s="192" t="s">
        <v>187</v>
      </c>
      <c r="D35" s="41" t="s">
        <v>238</v>
      </c>
      <c r="E35" s="191" t="s">
        <v>249</v>
      </c>
      <c r="F35" s="139">
        <v>30</v>
      </c>
      <c r="G35" s="139" t="s">
        <v>261</v>
      </c>
      <c r="H35" s="79">
        <v>380</v>
      </c>
      <c r="I35" s="79">
        <v>7.6</v>
      </c>
      <c r="J35" s="81" t="s">
        <v>281</v>
      </c>
      <c r="K35" s="82">
        <f t="shared" si="3"/>
        <v>1</v>
      </c>
      <c r="L35" s="140">
        <v>1030</v>
      </c>
      <c r="M35" s="138" t="s">
        <v>259</v>
      </c>
      <c r="N35" s="138" t="s">
        <v>259</v>
      </c>
      <c r="O35" s="138" t="s">
        <v>259</v>
      </c>
      <c r="P35" s="138" t="s">
        <v>259</v>
      </c>
      <c r="Q35" s="138" t="s">
        <v>259</v>
      </c>
      <c r="R35" s="138" t="s">
        <v>259</v>
      </c>
      <c r="S35" s="138" t="s">
        <v>259</v>
      </c>
      <c r="T35" s="138" t="s">
        <v>259</v>
      </c>
      <c r="U35" s="138" t="s">
        <v>259</v>
      </c>
      <c r="V35" s="138" t="s">
        <v>259</v>
      </c>
    </row>
    <row r="36" spans="1:25" x14ac:dyDescent="0.2">
      <c r="A36" s="232" t="s">
        <v>331</v>
      </c>
      <c r="B36" s="128">
        <v>10168000</v>
      </c>
      <c r="C36" s="192" t="s">
        <v>142</v>
      </c>
      <c r="D36" s="41" t="s">
        <v>240</v>
      </c>
      <c r="E36" s="161" t="s">
        <v>40</v>
      </c>
      <c r="F36" s="139">
        <v>19</v>
      </c>
      <c r="G36" s="139" t="s">
        <v>264</v>
      </c>
      <c r="H36" s="79">
        <v>24</v>
      </c>
      <c r="I36" s="79">
        <v>0.8</v>
      </c>
      <c r="J36" s="81" t="s">
        <v>280</v>
      </c>
      <c r="K36" s="82">
        <f t="shared" si="3"/>
        <v>0.8</v>
      </c>
      <c r="L36" s="140">
        <v>117</v>
      </c>
      <c r="M36" s="138" t="s">
        <v>259</v>
      </c>
      <c r="N36" s="138" t="s">
        <v>259</v>
      </c>
      <c r="O36" s="138" t="s">
        <v>259</v>
      </c>
      <c r="P36" s="138" t="s">
        <v>259</v>
      </c>
      <c r="Q36" s="138" t="s">
        <v>259</v>
      </c>
      <c r="R36" s="138" t="s">
        <v>259</v>
      </c>
      <c r="S36" s="138" t="s">
        <v>259</v>
      </c>
      <c r="T36" s="138" t="s">
        <v>259</v>
      </c>
      <c r="U36" s="138" t="s">
        <v>259</v>
      </c>
      <c r="V36" s="138" t="s">
        <v>259</v>
      </c>
    </row>
    <row r="37" spans="1:25" x14ac:dyDescent="0.2">
      <c r="A37" s="232" t="s">
        <v>331</v>
      </c>
      <c r="B37" s="128">
        <v>10172200</v>
      </c>
      <c r="C37" s="192" t="s">
        <v>255</v>
      </c>
      <c r="D37" s="41" t="s">
        <v>240</v>
      </c>
      <c r="E37" s="191" t="s">
        <v>249</v>
      </c>
      <c r="F37" s="139">
        <v>19</v>
      </c>
      <c r="G37" s="139" t="s">
        <v>261</v>
      </c>
      <c r="H37" s="79">
        <v>34</v>
      </c>
      <c r="I37" s="79">
        <v>1.2</v>
      </c>
      <c r="J37" s="81" t="s">
        <v>281</v>
      </c>
      <c r="K37" s="82">
        <f t="shared" si="3"/>
        <v>1</v>
      </c>
      <c r="L37" s="140">
        <v>18.7</v>
      </c>
      <c r="M37" s="138" t="s">
        <v>536</v>
      </c>
      <c r="N37" s="138" t="s">
        <v>536</v>
      </c>
      <c r="O37" s="138" t="s">
        <v>536</v>
      </c>
      <c r="P37" s="138" t="s">
        <v>536</v>
      </c>
      <c r="Q37" s="138" t="s">
        <v>536</v>
      </c>
      <c r="R37" s="138" t="s">
        <v>536</v>
      </c>
      <c r="S37" s="138" t="s">
        <v>536</v>
      </c>
      <c r="T37" s="138" t="s">
        <v>536</v>
      </c>
      <c r="U37" s="138" t="s">
        <v>536</v>
      </c>
      <c r="V37" s="138" t="s">
        <v>536</v>
      </c>
    </row>
    <row r="38" spans="1:25" x14ac:dyDescent="0.2">
      <c r="A38" s="232" t="s">
        <v>329</v>
      </c>
      <c r="B38" s="128">
        <v>12056500</v>
      </c>
      <c r="C38" s="192" t="s">
        <v>256</v>
      </c>
      <c r="D38" s="41" t="s">
        <v>242</v>
      </c>
      <c r="E38" s="191" t="s">
        <v>249</v>
      </c>
      <c r="F38" s="139">
        <v>1</v>
      </c>
      <c r="G38" s="139" t="s">
        <v>261</v>
      </c>
      <c r="H38" s="79">
        <v>156</v>
      </c>
      <c r="I38" s="79">
        <v>2.8</v>
      </c>
      <c r="J38" s="81" t="s">
        <v>280</v>
      </c>
      <c r="K38" s="82">
        <f t="shared" si="3"/>
        <v>0.8</v>
      </c>
      <c r="L38" s="140">
        <v>147</v>
      </c>
      <c r="M38" s="138" t="s">
        <v>536</v>
      </c>
      <c r="N38" s="138" t="s">
        <v>536</v>
      </c>
      <c r="O38" s="138" t="s">
        <v>536</v>
      </c>
      <c r="P38" s="138" t="s">
        <v>536</v>
      </c>
      <c r="Q38" s="138" t="s">
        <v>536</v>
      </c>
      <c r="R38" s="138" t="s">
        <v>536</v>
      </c>
      <c r="S38" s="138" t="s">
        <v>536</v>
      </c>
      <c r="T38" s="138" t="s">
        <v>536</v>
      </c>
      <c r="U38" s="138" t="s">
        <v>536</v>
      </c>
      <c r="V38" s="138" t="s">
        <v>536</v>
      </c>
    </row>
    <row r="39" spans="1:25" x14ac:dyDescent="0.2">
      <c r="A39" s="232" t="s">
        <v>329</v>
      </c>
      <c r="B39" s="128">
        <v>12505450</v>
      </c>
      <c r="C39" s="192" t="s">
        <v>172</v>
      </c>
      <c r="D39" s="41" t="s">
        <v>242</v>
      </c>
      <c r="E39" s="161" t="s">
        <v>424</v>
      </c>
      <c r="F39" s="139">
        <v>10</v>
      </c>
      <c r="G39" s="139" t="s">
        <v>261</v>
      </c>
      <c r="H39" s="79">
        <v>360</v>
      </c>
      <c r="I39" s="79">
        <v>6</v>
      </c>
      <c r="J39" s="81" t="s">
        <v>280</v>
      </c>
      <c r="K39" s="82">
        <f t="shared" si="3"/>
        <v>0.8</v>
      </c>
      <c r="L39" s="140">
        <v>160</v>
      </c>
      <c r="M39" s="138" t="s">
        <v>259</v>
      </c>
      <c r="N39" s="138" t="s">
        <v>259</v>
      </c>
      <c r="O39" s="138" t="s">
        <v>259</v>
      </c>
      <c r="P39" s="138" t="s">
        <v>259</v>
      </c>
      <c r="Q39" s="138" t="s">
        <v>259</v>
      </c>
      <c r="R39" s="138" t="s">
        <v>259</v>
      </c>
      <c r="S39" s="138" t="s">
        <v>259</v>
      </c>
      <c r="T39" s="138" t="s">
        <v>259</v>
      </c>
      <c r="U39" s="138" t="s">
        <v>259</v>
      </c>
      <c r="V39" s="138" t="s">
        <v>259</v>
      </c>
    </row>
    <row r="40" spans="1:25" x14ac:dyDescent="0.2">
      <c r="A40" s="232" t="s">
        <v>321</v>
      </c>
      <c r="B40" s="128">
        <v>4063700</v>
      </c>
      <c r="C40" s="192" t="s">
        <v>99</v>
      </c>
      <c r="D40" s="192" t="s">
        <v>230</v>
      </c>
      <c r="E40" s="191" t="s">
        <v>249</v>
      </c>
      <c r="F40" s="139">
        <v>50</v>
      </c>
      <c r="G40" s="139" t="s">
        <v>261</v>
      </c>
      <c r="H40" s="82">
        <v>580</v>
      </c>
      <c r="I40" s="79">
        <v>10.6</v>
      </c>
      <c r="J40" s="81" t="s">
        <v>281</v>
      </c>
      <c r="K40" s="81">
        <f t="shared" si="3"/>
        <v>1</v>
      </c>
      <c r="L40" s="140">
        <v>363</v>
      </c>
      <c r="M40" s="138" t="s">
        <v>259</v>
      </c>
      <c r="N40" s="138" t="s">
        <v>259</v>
      </c>
      <c r="O40" s="138" t="s">
        <v>259</v>
      </c>
      <c r="P40" s="138" t="s">
        <v>259</v>
      </c>
      <c r="Q40" s="138" t="s">
        <v>259</v>
      </c>
      <c r="R40" s="138" t="s">
        <v>259</v>
      </c>
      <c r="S40" s="138" t="s">
        <v>259</v>
      </c>
      <c r="T40" s="138" t="s">
        <v>259</v>
      </c>
      <c r="U40" s="138" t="s">
        <v>259</v>
      </c>
      <c r="V40" s="138" t="s">
        <v>259</v>
      </c>
    </row>
    <row r="41" spans="1:25" ht="13.5" thickBot="1" x14ac:dyDescent="0.25">
      <c r="A41" s="234" t="s">
        <v>323</v>
      </c>
      <c r="B41" s="131">
        <v>6324970</v>
      </c>
      <c r="C41" s="211" t="s">
        <v>195</v>
      </c>
      <c r="D41" s="132" t="s">
        <v>233</v>
      </c>
      <c r="E41" s="195" t="s">
        <v>249</v>
      </c>
      <c r="F41" s="141">
        <v>43</v>
      </c>
      <c r="G41" s="141" t="s">
        <v>261</v>
      </c>
      <c r="H41" s="80">
        <v>600</v>
      </c>
      <c r="I41" s="196">
        <v>8.8000000000000007</v>
      </c>
      <c r="J41" s="83" t="s">
        <v>281</v>
      </c>
      <c r="K41" s="83">
        <f t="shared" si="3"/>
        <v>1</v>
      </c>
      <c r="L41" s="142">
        <v>3200</v>
      </c>
      <c r="M41" s="83" t="s">
        <v>259</v>
      </c>
      <c r="N41" s="83" t="s">
        <v>259</v>
      </c>
      <c r="O41" s="83" t="s">
        <v>259</v>
      </c>
      <c r="P41" s="83" t="s">
        <v>259</v>
      </c>
      <c r="Q41" s="83" t="s">
        <v>259</v>
      </c>
      <c r="R41" s="83" t="s">
        <v>259</v>
      </c>
      <c r="S41" s="83" t="s">
        <v>259</v>
      </c>
      <c r="T41" s="83" t="s">
        <v>259</v>
      </c>
      <c r="U41" s="83" t="s">
        <v>259</v>
      </c>
      <c r="V41" s="83" t="s">
        <v>259</v>
      </c>
    </row>
    <row r="42" spans="1:25" ht="34.5" customHeight="1" x14ac:dyDescent="0.2">
      <c r="A42" s="235"/>
      <c r="B42" s="128"/>
      <c r="C42" s="133" t="s">
        <v>257</v>
      </c>
      <c r="E42" s="44"/>
      <c r="H42" s="79"/>
      <c r="I42" s="79"/>
      <c r="J42" s="79"/>
      <c r="K42" s="79"/>
      <c r="M42" s="50"/>
      <c r="N42" s="50"/>
      <c r="O42" s="50"/>
      <c r="P42" s="50"/>
      <c r="Q42" s="50"/>
      <c r="R42" s="50"/>
      <c r="S42" s="50"/>
      <c r="T42" s="50"/>
      <c r="U42" s="50"/>
      <c r="V42" s="50"/>
    </row>
    <row r="43" spans="1:25" ht="34.5" customHeight="1" x14ac:dyDescent="0.2">
      <c r="A43" s="235"/>
      <c r="B43" s="128"/>
      <c r="C43" s="133" t="s">
        <v>258</v>
      </c>
      <c r="E43" s="144"/>
      <c r="W43" s="303"/>
      <c r="X43" s="303"/>
      <c r="Y43" s="303"/>
    </row>
    <row r="44" spans="1:25" x14ac:dyDescent="0.2">
      <c r="E44" s="144"/>
      <c r="F44" s="50"/>
      <c r="G44" s="50"/>
      <c r="L44" s="50"/>
    </row>
    <row r="46" spans="1:25" ht="13.5" customHeight="1" x14ac:dyDescent="0.2">
      <c r="E46" s="95"/>
      <c r="F46" s="95"/>
      <c r="G46" s="95"/>
      <c r="H46" s="95"/>
    </row>
    <row r="49" spans="1:11" x14ac:dyDescent="0.2">
      <c r="A49" s="77"/>
      <c r="B49"/>
      <c r="C49"/>
      <c r="D49"/>
      <c r="H49"/>
      <c r="I49"/>
      <c r="J49"/>
      <c r="K49"/>
    </row>
    <row r="50" spans="1:11" x14ac:dyDescent="0.2">
      <c r="A50" s="77"/>
      <c r="B50"/>
      <c r="C50"/>
      <c r="D50"/>
      <c r="H50"/>
      <c r="I50"/>
      <c r="J50"/>
      <c r="K50"/>
    </row>
    <row r="51" spans="1:11" x14ac:dyDescent="0.2">
      <c r="A51" s="77"/>
      <c r="B51"/>
      <c r="C51"/>
      <c r="D51"/>
      <c r="H51"/>
      <c r="I51"/>
      <c r="J51"/>
      <c r="K51"/>
    </row>
    <row r="52" spans="1:11" x14ac:dyDescent="0.2">
      <c r="A52" s="77"/>
      <c r="B52"/>
      <c r="C52"/>
      <c r="D52"/>
      <c r="H52"/>
      <c r="I52"/>
      <c r="J52"/>
      <c r="K52"/>
    </row>
    <row r="53" spans="1:11" x14ac:dyDescent="0.2">
      <c r="A53" s="77"/>
      <c r="B53"/>
      <c r="C53"/>
      <c r="D53"/>
      <c r="H53"/>
      <c r="I53"/>
      <c r="J53"/>
      <c r="K53"/>
    </row>
    <row r="54" spans="1:11" x14ac:dyDescent="0.2">
      <c r="A54" s="77"/>
      <c r="B54"/>
      <c r="C54"/>
      <c r="D54"/>
      <c r="H54"/>
      <c r="I54"/>
      <c r="J54"/>
      <c r="K54"/>
    </row>
    <row r="55" spans="1:11" x14ac:dyDescent="0.2">
      <c r="A55" s="77"/>
      <c r="B55"/>
      <c r="C55"/>
      <c r="D55"/>
      <c r="H55"/>
      <c r="I55"/>
      <c r="J55"/>
      <c r="K55"/>
    </row>
    <row r="56" spans="1:11" x14ac:dyDescent="0.2">
      <c r="A56" s="77"/>
      <c r="B56"/>
      <c r="C56"/>
      <c r="D56"/>
      <c r="H56"/>
      <c r="I56"/>
      <c r="J56"/>
      <c r="K56"/>
    </row>
    <row r="57" spans="1:11" x14ac:dyDescent="0.2">
      <c r="A57" s="77"/>
      <c r="B57"/>
      <c r="C57"/>
      <c r="D57"/>
      <c r="H57"/>
      <c r="I57"/>
      <c r="J57"/>
      <c r="K57"/>
    </row>
    <row r="58" spans="1:11" x14ac:dyDescent="0.2">
      <c r="A58" s="77"/>
      <c r="B58"/>
      <c r="C58"/>
      <c r="D58"/>
      <c r="H58"/>
      <c r="I58"/>
      <c r="J58"/>
      <c r="K58"/>
    </row>
    <row r="59" spans="1:11" x14ac:dyDescent="0.2">
      <c r="A59" s="77"/>
      <c r="B59"/>
      <c r="C59"/>
      <c r="D59"/>
      <c r="H59"/>
      <c r="I59"/>
      <c r="J59"/>
      <c r="K59"/>
    </row>
    <row r="60" spans="1:11" x14ac:dyDescent="0.2">
      <c r="A60" s="77"/>
      <c r="B60"/>
      <c r="C60"/>
      <c r="D60"/>
      <c r="H60"/>
      <c r="I60"/>
      <c r="J60"/>
      <c r="K60"/>
    </row>
    <row r="61" spans="1:11" x14ac:dyDescent="0.2">
      <c r="A61" s="77"/>
      <c r="B61"/>
      <c r="C61"/>
      <c r="D61"/>
      <c r="H61"/>
      <c r="I61"/>
      <c r="J61"/>
      <c r="K61"/>
    </row>
    <row r="62" spans="1:11" x14ac:dyDescent="0.2">
      <c r="A62" s="77"/>
      <c r="B62"/>
      <c r="C62"/>
      <c r="D62"/>
      <c r="H62"/>
      <c r="I62"/>
      <c r="J62"/>
      <c r="K62"/>
    </row>
    <row r="63" spans="1:11" x14ac:dyDescent="0.2">
      <c r="A63" s="77"/>
      <c r="B63"/>
      <c r="C63"/>
      <c r="D63"/>
      <c r="H63"/>
      <c r="I63"/>
      <c r="J63"/>
      <c r="K63"/>
    </row>
    <row r="64" spans="1:11" x14ac:dyDescent="0.2">
      <c r="A64" s="77"/>
      <c r="B64"/>
      <c r="C64"/>
      <c r="D64"/>
      <c r="H64"/>
      <c r="I64"/>
      <c r="J64"/>
      <c r="K64"/>
    </row>
    <row r="65" spans="1:11" x14ac:dyDescent="0.2">
      <c r="A65" s="77"/>
      <c r="B65"/>
      <c r="C65"/>
      <c r="D65"/>
      <c r="H65"/>
      <c r="I65"/>
      <c r="J65"/>
      <c r="K65"/>
    </row>
    <row r="66" spans="1:11" x14ac:dyDescent="0.2">
      <c r="A66" s="77"/>
      <c r="B66"/>
      <c r="C66"/>
      <c r="D66"/>
      <c r="H66"/>
      <c r="I66"/>
      <c r="J66"/>
      <c r="K66"/>
    </row>
    <row r="67" spans="1:11" x14ac:dyDescent="0.2">
      <c r="A67" s="77"/>
      <c r="B67"/>
      <c r="C67"/>
      <c r="D67"/>
      <c r="H67"/>
      <c r="I67"/>
      <c r="J67"/>
      <c r="K67"/>
    </row>
    <row r="68" spans="1:11" x14ac:dyDescent="0.2">
      <c r="A68" s="77"/>
      <c r="B68"/>
      <c r="C68"/>
      <c r="D68"/>
      <c r="H68"/>
      <c r="I68"/>
      <c r="J68"/>
      <c r="K68"/>
    </row>
    <row r="69" spans="1:11" x14ac:dyDescent="0.2">
      <c r="A69" s="77"/>
      <c r="B69"/>
      <c r="C69"/>
      <c r="D69"/>
      <c r="H69"/>
      <c r="I69"/>
      <c r="J69"/>
      <c r="K69"/>
    </row>
    <row r="70" spans="1:11" x14ac:dyDescent="0.2">
      <c r="A70" s="77"/>
      <c r="B70"/>
      <c r="C70"/>
      <c r="D70"/>
      <c r="H70"/>
      <c r="I70"/>
      <c r="J70"/>
      <c r="K70"/>
    </row>
    <row r="71" spans="1:11" x14ac:dyDescent="0.2">
      <c r="A71" s="77"/>
      <c r="B71"/>
      <c r="C71"/>
      <c r="D71"/>
      <c r="H71"/>
      <c r="I71"/>
      <c r="J71"/>
      <c r="K71"/>
    </row>
    <row r="72" spans="1:11" x14ac:dyDescent="0.2">
      <c r="A72" s="77"/>
      <c r="B72"/>
      <c r="C72"/>
      <c r="D72"/>
      <c r="H72"/>
      <c r="I72"/>
      <c r="J72"/>
      <c r="K72"/>
    </row>
    <row r="73" spans="1:11" x14ac:dyDescent="0.2">
      <c r="A73" s="77"/>
      <c r="B73"/>
      <c r="C73"/>
      <c r="D73"/>
      <c r="H73"/>
      <c r="I73"/>
      <c r="J73"/>
      <c r="K73"/>
    </row>
    <row r="74" spans="1:11" x14ac:dyDescent="0.2">
      <c r="A74" s="77"/>
      <c r="B74"/>
      <c r="C74"/>
      <c r="D74"/>
      <c r="H74"/>
      <c r="I74"/>
      <c r="J74"/>
      <c r="K74"/>
    </row>
    <row r="75" spans="1:11" x14ac:dyDescent="0.2">
      <c r="A75" s="77"/>
      <c r="B75"/>
      <c r="C75"/>
      <c r="D75"/>
      <c r="H75"/>
      <c r="I75"/>
      <c r="J75"/>
      <c r="K75"/>
    </row>
    <row r="76" spans="1:11" x14ac:dyDescent="0.2">
      <c r="A76" s="77"/>
      <c r="B76"/>
      <c r="C76"/>
      <c r="D76"/>
      <c r="H76"/>
      <c r="I76"/>
      <c r="J76"/>
      <c r="K76"/>
    </row>
    <row r="77" spans="1:11" x14ac:dyDescent="0.2">
      <c r="A77" s="77"/>
      <c r="B77"/>
      <c r="C77"/>
      <c r="D77"/>
      <c r="H77"/>
      <c r="I77"/>
      <c r="J77"/>
      <c r="K77"/>
    </row>
    <row r="78" spans="1:11" x14ac:dyDescent="0.2">
      <c r="A78" s="77"/>
      <c r="B78"/>
      <c r="C78"/>
      <c r="D78"/>
      <c r="H78"/>
      <c r="I78"/>
      <c r="J78"/>
      <c r="K78"/>
    </row>
    <row r="79" spans="1:11" x14ac:dyDescent="0.2">
      <c r="A79" s="77"/>
      <c r="B79"/>
      <c r="C79"/>
      <c r="D79"/>
      <c r="H79"/>
      <c r="I79"/>
      <c r="J79"/>
      <c r="K79"/>
    </row>
    <row r="80" spans="1:11" x14ac:dyDescent="0.2">
      <c r="A80" s="77"/>
      <c r="B80"/>
      <c r="C80"/>
      <c r="D80"/>
      <c r="H80"/>
      <c r="I80"/>
      <c r="J80"/>
      <c r="K80"/>
    </row>
    <row r="81" spans="1:11" x14ac:dyDescent="0.2">
      <c r="A81" s="77"/>
      <c r="B81"/>
      <c r="C81"/>
      <c r="D81"/>
      <c r="H81"/>
      <c r="I81"/>
      <c r="J81"/>
      <c r="K81"/>
    </row>
    <row r="82" spans="1:11" x14ac:dyDescent="0.2">
      <c r="A82" s="77"/>
      <c r="B82"/>
      <c r="C82"/>
      <c r="D82"/>
      <c r="H82"/>
      <c r="I82"/>
      <c r="J82"/>
      <c r="K82"/>
    </row>
    <row r="83" spans="1:11" x14ac:dyDescent="0.2">
      <c r="A83" s="77"/>
      <c r="B83"/>
      <c r="C83"/>
      <c r="D83"/>
      <c r="H83"/>
      <c r="I83"/>
      <c r="J83"/>
      <c r="K83"/>
    </row>
    <row r="84" spans="1:11" x14ac:dyDescent="0.2">
      <c r="A84" s="77"/>
      <c r="B84"/>
      <c r="C84"/>
      <c r="D84"/>
      <c r="H84"/>
      <c r="I84"/>
      <c r="J84"/>
      <c r="K84"/>
    </row>
    <row r="85" spans="1:11" x14ac:dyDescent="0.2">
      <c r="A85" s="77"/>
      <c r="B85"/>
      <c r="C85"/>
      <c r="D85"/>
      <c r="H85"/>
      <c r="I85"/>
      <c r="J85"/>
      <c r="K85"/>
    </row>
    <row r="86" spans="1:11" x14ac:dyDescent="0.2">
      <c r="A86" s="77"/>
      <c r="B86"/>
      <c r="C86"/>
      <c r="D86"/>
      <c r="H86"/>
      <c r="I86"/>
      <c r="J86"/>
      <c r="K86"/>
    </row>
    <row r="87" spans="1:11" x14ac:dyDescent="0.2">
      <c r="A87" s="77"/>
      <c r="B87"/>
      <c r="C87"/>
      <c r="D87"/>
      <c r="H87"/>
      <c r="I87"/>
      <c r="J87"/>
      <c r="K87"/>
    </row>
    <row r="88" spans="1:11" x14ac:dyDescent="0.2">
      <c r="A88" s="77"/>
      <c r="B88"/>
      <c r="C88"/>
      <c r="D88"/>
      <c r="H88"/>
      <c r="I88"/>
      <c r="J88"/>
      <c r="K88"/>
    </row>
    <row r="89" spans="1:11" x14ac:dyDescent="0.2">
      <c r="A89" s="77"/>
      <c r="B89"/>
      <c r="C89"/>
      <c r="D89"/>
      <c r="H89"/>
      <c r="I89"/>
      <c r="J89"/>
      <c r="K89"/>
    </row>
    <row r="90" spans="1:11" x14ac:dyDescent="0.2">
      <c r="A90" s="77"/>
      <c r="B90"/>
      <c r="C90"/>
      <c r="D90"/>
      <c r="H90"/>
      <c r="I90"/>
      <c r="J90"/>
      <c r="K90"/>
    </row>
    <row r="91" spans="1:11" x14ac:dyDescent="0.2">
      <c r="A91" s="77"/>
      <c r="B91"/>
      <c r="C91"/>
      <c r="D91"/>
      <c r="H91"/>
      <c r="I91"/>
      <c r="J91"/>
      <c r="K91"/>
    </row>
    <row r="92" spans="1:11" x14ac:dyDescent="0.2">
      <c r="A92" s="77"/>
      <c r="B92"/>
      <c r="C92"/>
      <c r="D92"/>
      <c r="H92"/>
      <c r="I92"/>
      <c r="J92"/>
      <c r="K92"/>
    </row>
    <row r="93" spans="1:11" x14ac:dyDescent="0.2">
      <c r="A93" s="77"/>
      <c r="B93"/>
      <c r="C93"/>
      <c r="D93"/>
      <c r="H93"/>
      <c r="I93"/>
      <c r="J93"/>
      <c r="K93"/>
    </row>
    <row r="94" spans="1:11" x14ac:dyDescent="0.2">
      <c r="A94" s="77"/>
      <c r="B94"/>
      <c r="C94"/>
      <c r="D94"/>
      <c r="H94"/>
      <c r="I94"/>
      <c r="J94"/>
      <c r="K94"/>
    </row>
    <row r="95" spans="1:11" x14ac:dyDescent="0.2">
      <c r="A95" s="77"/>
      <c r="B95"/>
      <c r="C95"/>
      <c r="D95"/>
      <c r="H95"/>
      <c r="I95"/>
      <c r="J95"/>
      <c r="K95"/>
    </row>
    <row r="96" spans="1:11" x14ac:dyDescent="0.2">
      <c r="A96" s="77"/>
      <c r="B96"/>
      <c r="C96"/>
      <c r="D96"/>
      <c r="H96"/>
      <c r="I96"/>
      <c r="J96"/>
      <c r="K96"/>
    </row>
    <row r="97" spans="1:11" x14ac:dyDescent="0.2">
      <c r="A97" s="77"/>
      <c r="B97"/>
      <c r="C97"/>
      <c r="D97"/>
      <c r="H97"/>
      <c r="I97"/>
      <c r="J97"/>
      <c r="K97"/>
    </row>
    <row r="98" spans="1:11" x14ac:dyDescent="0.2">
      <c r="A98" s="77"/>
      <c r="B98"/>
      <c r="C98"/>
      <c r="D98"/>
      <c r="H98"/>
      <c r="I98"/>
      <c r="J98"/>
      <c r="K98"/>
    </row>
    <row r="99" spans="1:11" x14ac:dyDescent="0.2">
      <c r="A99" s="77"/>
      <c r="B99"/>
      <c r="C99"/>
      <c r="D99"/>
      <c r="H99"/>
      <c r="I99"/>
      <c r="J99"/>
      <c r="K99"/>
    </row>
    <row r="100" spans="1:11" x14ac:dyDescent="0.2">
      <c r="A100" s="77"/>
      <c r="B100"/>
      <c r="C100"/>
      <c r="D100"/>
      <c r="H100"/>
      <c r="I100"/>
      <c r="J100"/>
      <c r="K100"/>
    </row>
    <row r="101" spans="1:11" x14ac:dyDescent="0.2">
      <c r="A101" s="77"/>
      <c r="B101"/>
      <c r="C101"/>
      <c r="D101"/>
      <c r="H101"/>
      <c r="I101"/>
      <c r="J101"/>
      <c r="K101"/>
    </row>
    <row r="102" spans="1:11" x14ac:dyDescent="0.2">
      <c r="A102" s="77"/>
      <c r="B102"/>
      <c r="C102"/>
      <c r="D102"/>
      <c r="H102"/>
      <c r="I102"/>
      <c r="J102"/>
      <c r="K102"/>
    </row>
    <row r="103" spans="1:11" x14ac:dyDescent="0.2">
      <c r="A103" s="77"/>
      <c r="B103"/>
      <c r="C103"/>
      <c r="D103"/>
      <c r="H103"/>
      <c r="I103"/>
      <c r="J103"/>
      <c r="K103"/>
    </row>
    <row r="104" spans="1:11" x14ac:dyDescent="0.2">
      <c r="A104" s="77"/>
      <c r="B104"/>
      <c r="C104"/>
      <c r="D104"/>
      <c r="H104"/>
      <c r="I104"/>
      <c r="J104"/>
      <c r="K104"/>
    </row>
    <row r="105" spans="1:11" x14ac:dyDescent="0.2">
      <c r="A105" s="77"/>
      <c r="B105"/>
      <c r="C105"/>
      <c r="D105"/>
      <c r="H105"/>
      <c r="I105"/>
      <c r="J105"/>
      <c r="K105"/>
    </row>
    <row r="106" spans="1:11" x14ac:dyDescent="0.2">
      <c r="A106" s="77"/>
      <c r="B106"/>
      <c r="C106"/>
      <c r="D106"/>
      <c r="H106"/>
      <c r="I106"/>
      <c r="J106"/>
      <c r="K106"/>
    </row>
    <row r="107" spans="1:11" x14ac:dyDescent="0.2">
      <c r="A107" s="77"/>
      <c r="B107"/>
      <c r="C107"/>
      <c r="D107"/>
      <c r="H107"/>
      <c r="I107"/>
      <c r="J107"/>
      <c r="K107"/>
    </row>
    <row r="108" spans="1:11" x14ac:dyDescent="0.2">
      <c r="A108" s="77"/>
      <c r="B108"/>
      <c r="C108"/>
      <c r="D108"/>
      <c r="H108"/>
      <c r="I108"/>
      <c r="J108"/>
      <c r="K108"/>
    </row>
    <row r="109" spans="1:11" x14ac:dyDescent="0.2">
      <c r="A109" s="77"/>
      <c r="B109"/>
      <c r="C109"/>
      <c r="D109"/>
      <c r="H109"/>
      <c r="I109"/>
      <c r="J109"/>
      <c r="K109"/>
    </row>
    <row r="110" spans="1:11" x14ac:dyDescent="0.2">
      <c r="A110" s="77"/>
      <c r="B110"/>
      <c r="C110"/>
      <c r="D110"/>
      <c r="H110"/>
      <c r="I110"/>
      <c r="J110"/>
      <c r="K110"/>
    </row>
    <row r="111" spans="1:11" x14ac:dyDescent="0.2">
      <c r="A111" s="77"/>
      <c r="B111"/>
      <c r="C111"/>
      <c r="D111"/>
      <c r="H111"/>
      <c r="I111"/>
      <c r="J111"/>
      <c r="K111"/>
    </row>
    <row r="112" spans="1:11" x14ac:dyDescent="0.2">
      <c r="A112" s="77"/>
      <c r="B112"/>
      <c r="C112"/>
      <c r="D112"/>
      <c r="H112"/>
      <c r="I112"/>
      <c r="J112"/>
      <c r="K112"/>
    </row>
    <row r="113" spans="1:11" x14ac:dyDescent="0.2">
      <c r="A113" s="77"/>
      <c r="B113"/>
      <c r="C113"/>
      <c r="D113"/>
      <c r="H113"/>
      <c r="I113"/>
      <c r="J113"/>
      <c r="K113"/>
    </row>
    <row r="114" spans="1:11" x14ac:dyDescent="0.2">
      <c r="A114" s="77"/>
      <c r="B114"/>
      <c r="C114"/>
      <c r="D114"/>
      <c r="H114"/>
      <c r="I114"/>
      <c r="J114"/>
      <c r="K114"/>
    </row>
    <row r="115" spans="1:11" x14ac:dyDescent="0.2">
      <c r="A115" s="77"/>
      <c r="B115"/>
      <c r="C115"/>
      <c r="D115"/>
      <c r="H115"/>
      <c r="I115"/>
      <c r="J115"/>
      <c r="K115"/>
    </row>
    <row r="116" spans="1:11" x14ac:dyDescent="0.2">
      <c r="A116" s="77"/>
      <c r="B116"/>
      <c r="C116"/>
      <c r="D116"/>
      <c r="H116"/>
      <c r="I116"/>
      <c r="J116"/>
      <c r="K116"/>
    </row>
    <row r="117" spans="1:11" x14ac:dyDescent="0.2">
      <c r="A117" s="77"/>
      <c r="B117"/>
      <c r="C117"/>
      <c r="D117"/>
      <c r="H117"/>
      <c r="I117"/>
      <c r="J117"/>
      <c r="K117"/>
    </row>
    <row r="118" spans="1:11" x14ac:dyDescent="0.2">
      <c r="A118" s="77"/>
      <c r="B118"/>
      <c r="C118"/>
      <c r="D118"/>
      <c r="H118"/>
      <c r="I118"/>
      <c r="J118"/>
      <c r="K118"/>
    </row>
    <row r="119" spans="1:11" x14ac:dyDescent="0.2">
      <c r="A119" s="77"/>
      <c r="B119"/>
      <c r="C119"/>
      <c r="D119"/>
      <c r="H119"/>
      <c r="I119"/>
      <c r="J119"/>
      <c r="K119"/>
    </row>
    <row r="120" spans="1:11" x14ac:dyDescent="0.2">
      <c r="A120" s="77"/>
      <c r="B120"/>
      <c r="C120"/>
      <c r="D120"/>
      <c r="H120"/>
      <c r="I120"/>
      <c r="J120"/>
      <c r="K120"/>
    </row>
    <row r="121" spans="1:11" x14ac:dyDescent="0.2">
      <c r="A121" s="77"/>
      <c r="B121"/>
      <c r="C121"/>
      <c r="D121"/>
      <c r="H121"/>
      <c r="I121"/>
      <c r="J121"/>
      <c r="K121"/>
    </row>
    <row r="122" spans="1:11" x14ac:dyDescent="0.2">
      <c r="A122" s="77"/>
      <c r="B122"/>
      <c r="C122"/>
      <c r="D122"/>
      <c r="H122"/>
      <c r="I122"/>
      <c r="J122"/>
      <c r="K122"/>
    </row>
    <row r="123" spans="1:11" x14ac:dyDescent="0.2">
      <c r="A123" s="77"/>
      <c r="B123"/>
      <c r="C123"/>
      <c r="D123"/>
      <c r="H123"/>
      <c r="I123"/>
      <c r="J123"/>
      <c r="K123"/>
    </row>
    <row r="124" spans="1:11" x14ac:dyDescent="0.2">
      <c r="A124" s="77"/>
      <c r="B124"/>
      <c r="C124"/>
      <c r="D124"/>
      <c r="H124"/>
      <c r="I124"/>
      <c r="J124"/>
      <c r="K124"/>
    </row>
    <row r="125" spans="1:11" x14ac:dyDescent="0.2">
      <c r="A125" s="77"/>
      <c r="B125"/>
      <c r="C125"/>
      <c r="D125"/>
      <c r="H125"/>
      <c r="I125"/>
      <c r="J125"/>
      <c r="K125"/>
    </row>
    <row r="126" spans="1:11" x14ac:dyDescent="0.2">
      <c r="A126" s="77"/>
      <c r="B126"/>
      <c r="C126"/>
      <c r="D126"/>
      <c r="H126"/>
      <c r="I126"/>
      <c r="J126"/>
      <c r="K126"/>
    </row>
    <row r="127" spans="1:11" x14ac:dyDescent="0.2">
      <c r="A127" s="77"/>
      <c r="B127"/>
      <c r="C127"/>
      <c r="D127"/>
      <c r="H127"/>
      <c r="I127"/>
      <c r="J127"/>
      <c r="K127"/>
    </row>
    <row r="128" spans="1:11" x14ac:dyDescent="0.2">
      <c r="A128" s="77"/>
      <c r="B128"/>
      <c r="C128"/>
      <c r="D128"/>
      <c r="H128"/>
      <c r="I128"/>
      <c r="J128"/>
      <c r="K128"/>
    </row>
    <row r="129" spans="1:11" x14ac:dyDescent="0.2">
      <c r="A129" s="77"/>
      <c r="B129"/>
      <c r="C129"/>
      <c r="D129"/>
      <c r="H129"/>
      <c r="I129"/>
      <c r="J129"/>
      <c r="K129"/>
    </row>
    <row r="130" spans="1:11" x14ac:dyDescent="0.2">
      <c r="A130" s="77"/>
      <c r="B130"/>
      <c r="C130"/>
      <c r="D130"/>
      <c r="H130"/>
      <c r="I130"/>
      <c r="J130"/>
      <c r="K130"/>
    </row>
    <row r="131" spans="1:11" x14ac:dyDescent="0.2">
      <c r="A131" s="77"/>
      <c r="B131"/>
      <c r="C131"/>
      <c r="D131"/>
      <c r="H131"/>
      <c r="I131"/>
      <c r="J131"/>
      <c r="K131"/>
    </row>
    <row r="132" spans="1:11" x14ac:dyDescent="0.2">
      <c r="A132" s="77"/>
      <c r="B132"/>
      <c r="C132"/>
      <c r="D132"/>
      <c r="H132"/>
      <c r="I132"/>
      <c r="J132"/>
      <c r="K132"/>
    </row>
    <row r="133" spans="1:11" x14ac:dyDescent="0.2">
      <c r="A133" s="77"/>
      <c r="B133"/>
      <c r="C133"/>
      <c r="D133"/>
      <c r="H133"/>
      <c r="I133"/>
      <c r="J133"/>
      <c r="K133"/>
    </row>
    <row r="134" spans="1:11" x14ac:dyDescent="0.2">
      <c r="A134" s="77"/>
      <c r="B134"/>
      <c r="C134"/>
      <c r="D134"/>
      <c r="H134"/>
      <c r="I134"/>
      <c r="J134"/>
      <c r="K134"/>
    </row>
    <row r="135" spans="1:11" x14ac:dyDescent="0.2">
      <c r="A135" s="77"/>
      <c r="B135"/>
      <c r="C135"/>
      <c r="D135"/>
      <c r="H135"/>
      <c r="I135"/>
      <c r="J135"/>
      <c r="K135"/>
    </row>
    <row r="136" spans="1:11" x14ac:dyDescent="0.2">
      <c r="A136" s="77"/>
      <c r="B136"/>
      <c r="C136"/>
      <c r="D136"/>
      <c r="H136"/>
      <c r="I136"/>
      <c r="J136"/>
      <c r="K136"/>
    </row>
    <row r="137" spans="1:11" x14ac:dyDescent="0.2">
      <c r="A137" s="77"/>
      <c r="B137"/>
      <c r="C137"/>
      <c r="D137"/>
      <c r="H137"/>
      <c r="I137"/>
      <c r="J137"/>
      <c r="K137"/>
    </row>
    <row r="138" spans="1:11" x14ac:dyDescent="0.2">
      <c r="A138" s="77"/>
      <c r="B138"/>
      <c r="C138"/>
      <c r="D138"/>
      <c r="H138"/>
      <c r="I138"/>
      <c r="J138"/>
      <c r="K138"/>
    </row>
    <row r="139" spans="1:11" x14ac:dyDescent="0.2">
      <c r="A139" s="77"/>
      <c r="B139"/>
      <c r="C139"/>
      <c r="D139"/>
      <c r="H139"/>
      <c r="I139"/>
      <c r="J139"/>
      <c r="K139"/>
    </row>
    <row r="140" spans="1:11" x14ac:dyDescent="0.2">
      <c r="A140" s="77"/>
      <c r="B140"/>
      <c r="C140"/>
      <c r="D140"/>
      <c r="H140"/>
      <c r="I140"/>
      <c r="J140"/>
      <c r="K140"/>
    </row>
    <row r="141" spans="1:11" x14ac:dyDescent="0.2">
      <c r="A141" s="77"/>
      <c r="B141"/>
      <c r="C141"/>
      <c r="D141"/>
      <c r="H141"/>
      <c r="I141"/>
      <c r="J141"/>
      <c r="K141"/>
    </row>
    <row r="142" spans="1:11" x14ac:dyDescent="0.2">
      <c r="A142" s="77"/>
      <c r="B142"/>
      <c r="C142"/>
      <c r="D142"/>
      <c r="H142"/>
      <c r="I142"/>
      <c r="J142"/>
      <c r="K142"/>
    </row>
    <row r="143" spans="1:11" x14ac:dyDescent="0.2">
      <c r="A143" s="77"/>
      <c r="B143"/>
      <c r="C143"/>
      <c r="D143"/>
      <c r="H143"/>
      <c r="I143"/>
      <c r="J143"/>
      <c r="K143"/>
    </row>
    <row r="144" spans="1:11" x14ac:dyDescent="0.2">
      <c r="A144" s="77"/>
      <c r="B144"/>
      <c r="C144"/>
      <c r="D144"/>
      <c r="H144"/>
      <c r="I144"/>
      <c r="J144"/>
      <c r="K144"/>
    </row>
    <row r="145" spans="1:11" x14ac:dyDescent="0.2">
      <c r="A145" s="77"/>
      <c r="B145"/>
      <c r="C145"/>
      <c r="D145"/>
      <c r="H145"/>
      <c r="I145"/>
      <c r="J145"/>
      <c r="K145"/>
    </row>
    <row r="146" spans="1:11" x14ac:dyDescent="0.2">
      <c r="A146" s="77"/>
      <c r="B146"/>
      <c r="C146"/>
      <c r="D146"/>
      <c r="H146"/>
      <c r="I146"/>
      <c r="J146"/>
      <c r="K146"/>
    </row>
    <row r="147" spans="1:11" x14ac:dyDescent="0.2">
      <c r="A147" s="77"/>
      <c r="B147"/>
      <c r="C147"/>
      <c r="D147"/>
      <c r="H147"/>
      <c r="I147"/>
      <c r="J147"/>
      <c r="K147"/>
    </row>
    <row r="148" spans="1:11" x14ac:dyDescent="0.2">
      <c r="A148" s="77"/>
      <c r="B148"/>
      <c r="C148"/>
      <c r="D148"/>
      <c r="H148"/>
      <c r="I148"/>
      <c r="J148"/>
      <c r="K148"/>
    </row>
    <row r="149" spans="1:11" x14ac:dyDescent="0.2">
      <c r="A149" s="77"/>
      <c r="B149"/>
      <c r="C149"/>
      <c r="D149"/>
      <c r="H149"/>
      <c r="I149"/>
      <c r="J149"/>
      <c r="K149"/>
    </row>
    <row r="150" spans="1:11" x14ac:dyDescent="0.2">
      <c r="A150" s="77"/>
      <c r="B150"/>
      <c r="C150"/>
      <c r="D150"/>
      <c r="H150"/>
      <c r="I150"/>
      <c r="J150"/>
      <c r="K150"/>
    </row>
    <row r="151" spans="1:11" x14ac:dyDescent="0.2">
      <c r="A151" s="77"/>
      <c r="B151"/>
      <c r="C151"/>
      <c r="D151"/>
      <c r="H151"/>
      <c r="I151"/>
      <c r="J151"/>
      <c r="K151"/>
    </row>
    <row r="152" spans="1:11" x14ac:dyDescent="0.2">
      <c r="A152" s="77"/>
      <c r="B152"/>
      <c r="C152"/>
      <c r="D152"/>
      <c r="H152"/>
      <c r="I152"/>
      <c r="J152"/>
      <c r="K152"/>
    </row>
    <row r="153" spans="1:11" x14ac:dyDescent="0.2">
      <c r="A153" s="77"/>
      <c r="B153"/>
      <c r="C153"/>
      <c r="D153"/>
      <c r="H153"/>
      <c r="I153"/>
      <c r="J153"/>
      <c r="K153"/>
    </row>
    <row r="154" spans="1:11" x14ac:dyDescent="0.2">
      <c r="A154" s="77"/>
      <c r="B154"/>
      <c r="C154"/>
      <c r="D154"/>
      <c r="H154"/>
      <c r="I154"/>
      <c r="J154"/>
      <c r="K154"/>
    </row>
    <row r="155" spans="1:11" x14ac:dyDescent="0.2">
      <c r="A155" s="77"/>
      <c r="B155"/>
      <c r="C155"/>
      <c r="D155"/>
      <c r="H155"/>
      <c r="I155"/>
      <c r="J155"/>
      <c r="K155"/>
    </row>
    <row r="156" spans="1:11" x14ac:dyDescent="0.2">
      <c r="A156" s="77"/>
      <c r="B156"/>
      <c r="C156"/>
      <c r="D156"/>
      <c r="H156"/>
      <c r="I156"/>
      <c r="J156"/>
      <c r="K156"/>
    </row>
    <row r="157" spans="1:11" x14ac:dyDescent="0.2">
      <c r="A157" s="77"/>
      <c r="B157"/>
      <c r="C157"/>
      <c r="D157"/>
      <c r="H157"/>
      <c r="I157"/>
      <c r="J157"/>
      <c r="K157"/>
    </row>
    <row r="158" spans="1:11" x14ac:dyDescent="0.2">
      <c r="A158" s="77"/>
      <c r="B158"/>
      <c r="C158"/>
      <c r="D158"/>
      <c r="H158"/>
      <c r="I158"/>
      <c r="J158"/>
      <c r="K158"/>
    </row>
  </sheetData>
  <mergeCells count="2">
    <mergeCell ref="M1:V1"/>
    <mergeCell ref="W43:Y43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1"/>
  <sheetViews>
    <sheetView workbookViewId="0">
      <pane xSplit="3" ySplit="2" topLeftCell="L21" activePane="bottomRight" state="frozen"/>
      <selection pane="topRight" activeCell="E1" sqref="E1"/>
      <selection pane="bottomLeft" activeCell="A3" sqref="A3"/>
      <selection pane="bottomRight" activeCell="M22" sqref="M22"/>
    </sheetView>
  </sheetViews>
  <sheetFormatPr defaultRowHeight="12.75" x14ac:dyDescent="0.2"/>
  <cols>
    <col min="1" max="1" width="9.5703125" style="150" customWidth="1"/>
    <col min="2" max="2" width="12.7109375" style="178" customWidth="1"/>
    <col min="3" max="3" width="37.85546875" style="173" customWidth="1"/>
    <col min="4" max="4" width="15.28515625" style="173" customWidth="1"/>
    <col min="5" max="5" width="9.5703125" style="150" customWidth="1"/>
    <col min="6" max="6" width="10.28515625" style="150" customWidth="1"/>
    <col min="7" max="7" width="7.85546875" style="150" customWidth="1"/>
    <col min="8" max="8" width="7.5703125" style="150" customWidth="1"/>
    <col min="9" max="9" width="9.7109375" style="201" customWidth="1"/>
    <col min="10" max="10" width="10.140625" style="150" customWidth="1"/>
    <col min="11" max="11" width="8.7109375" style="150" customWidth="1"/>
    <col min="12" max="12" width="11.140625" style="150" customWidth="1"/>
    <col min="13" max="14" width="8.42578125" style="150" customWidth="1"/>
    <col min="15" max="15" width="10.28515625" style="150" customWidth="1"/>
    <col min="16" max="16384" width="9.140625" style="150"/>
  </cols>
  <sheetData>
    <row r="1" spans="1:15" ht="51" customHeight="1" thickBot="1" x14ac:dyDescent="0.25">
      <c r="A1" s="145"/>
      <c r="B1" s="146"/>
      <c r="C1" s="147"/>
      <c r="D1" s="147"/>
      <c r="E1" s="145"/>
      <c r="F1" s="304" t="s">
        <v>491</v>
      </c>
      <c r="G1" s="305"/>
      <c r="H1" s="305"/>
      <c r="I1" s="305"/>
      <c r="J1" s="305"/>
      <c r="K1" s="305"/>
      <c r="L1" s="306"/>
      <c r="M1" s="148"/>
      <c r="N1" s="148"/>
      <c r="O1" s="149" t="s">
        <v>492</v>
      </c>
    </row>
    <row r="2" spans="1:15" ht="83.25" customHeight="1" thickBot="1" x14ac:dyDescent="0.25">
      <c r="A2" s="151" t="s">
        <v>314</v>
      </c>
      <c r="B2" s="152" t="s">
        <v>247</v>
      </c>
      <c r="C2" s="153" t="s">
        <v>248</v>
      </c>
      <c r="D2" s="153" t="s">
        <v>205</v>
      </c>
      <c r="E2" s="151" t="s">
        <v>531</v>
      </c>
      <c r="F2" s="154" t="s">
        <v>265</v>
      </c>
      <c r="G2" s="155" t="s">
        <v>266</v>
      </c>
      <c r="H2" s="155" t="s">
        <v>267</v>
      </c>
      <c r="I2" s="155" t="s">
        <v>268</v>
      </c>
      <c r="J2" s="155" t="s">
        <v>269</v>
      </c>
      <c r="K2" s="155" t="s">
        <v>270</v>
      </c>
      <c r="L2" s="155" t="s">
        <v>283</v>
      </c>
      <c r="M2" s="156" t="s">
        <v>271</v>
      </c>
      <c r="N2" s="157" t="s">
        <v>272</v>
      </c>
      <c r="O2" s="158" t="s">
        <v>273</v>
      </c>
    </row>
    <row r="3" spans="1:15" x14ac:dyDescent="0.2">
      <c r="A3" s="145" t="s">
        <v>313</v>
      </c>
      <c r="B3" s="146">
        <v>242354750</v>
      </c>
      <c r="C3" s="147" t="s">
        <v>147</v>
      </c>
      <c r="D3" s="159" t="s">
        <v>223</v>
      </c>
      <c r="E3" s="161" t="s">
        <v>40</v>
      </c>
      <c r="F3" s="281">
        <v>3987.5335440006002</v>
      </c>
      <c r="G3" s="281">
        <v>0</v>
      </c>
      <c r="H3" s="281">
        <v>1293.5999999999999</v>
      </c>
      <c r="I3" s="281">
        <v>780.61500000000001</v>
      </c>
      <c r="J3" s="281">
        <v>2646.0184051872002</v>
      </c>
      <c r="K3" s="281">
        <v>719.55737999999997</v>
      </c>
      <c r="L3" s="281">
        <v>10370.056762106582</v>
      </c>
      <c r="M3" s="282">
        <v>0</v>
      </c>
      <c r="N3" s="282">
        <v>2825.8404676740438</v>
      </c>
      <c r="O3" s="283">
        <v>13195.897229780625</v>
      </c>
    </row>
    <row r="4" spans="1:15" x14ac:dyDescent="0.2">
      <c r="A4" s="145" t="s">
        <v>330</v>
      </c>
      <c r="B4" s="128" t="s">
        <v>190</v>
      </c>
      <c r="C4" s="192" t="s">
        <v>191</v>
      </c>
      <c r="D4" s="159" t="s">
        <v>239</v>
      </c>
      <c r="E4" s="161" t="s">
        <v>249</v>
      </c>
      <c r="F4" s="281">
        <v>3955.4366822244001</v>
      </c>
      <c r="G4" s="281">
        <v>1111.8800000000001</v>
      </c>
      <c r="H4" s="281">
        <v>1188</v>
      </c>
      <c r="I4" s="281">
        <v>780.61500000000001</v>
      </c>
      <c r="J4" s="281">
        <v>2646.0184051872002</v>
      </c>
      <c r="K4" s="281">
        <v>719.55737999999997</v>
      </c>
      <c r="L4" s="281">
        <v>11441.658214152762</v>
      </c>
      <c r="M4" s="284">
        <v>1372.9989856983314</v>
      </c>
      <c r="N4" s="284">
        <v>3549.7881909307512</v>
      </c>
      <c r="O4" s="284">
        <v>16364.445390781844</v>
      </c>
    </row>
    <row r="5" spans="1:15" x14ac:dyDescent="0.2">
      <c r="A5" s="145" t="s">
        <v>330</v>
      </c>
      <c r="B5" s="146">
        <v>9505800</v>
      </c>
      <c r="C5" s="147" t="s">
        <v>138</v>
      </c>
      <c r="D5" s="159" t="s">
        <v>239</v>
      </c>
      <c r="E5" s="161" t="s">
        <v>249</v>
      </c>
      <c r="F5" s="281">
        <v>5113.3313220498003</v>
      </c>
      <c r="G5" s="281">
        <v>476.52</v>
      </c>
      <c r="H5" s="281">
        <v>2464</v>
      </c>
      <c r="I5" s="281">
        <v>780.61500000000001</v>
      </c>
      <c r="J5" s="281">
        <v>2646.0184051872002</v>
      </c>
      <c r="K5" s="281">
        <v>719.55737999999997</v>
      </c>
      <c r="L5" s="281">
        <v>13420.046317960701</v>
      </c>
      <c r="M5" s="284">
        <v>1610.4055581552841</v>
      </c>
      <c r="N5" s="284">
        <v>4163.5854742028887</v>
      </c>
      <c r="O5" s="284">
        <v>19194.037350318875</v>
      </c>
    </row>
    <row r="6" spans="1:15" x14ac:dyDescent="0.2">
      <c r="A6" s="145" t="s">
        <v>334</v>
      </c>
      <c r="B6" s="128" t="s">
        <v>182</v>
      </c>
      <c r="C6" s="192" t="s">
        <v>183</v>
      </c>
      <c r="D6" s="159" t="s">
        <v>237</v>
      </c>
      <c r="E6" s="161" t="s">
        <v>249</v>
      </c>
      <c r="F6" s="281">
        <v>6186.4168114709992</v>
      </c>
      <c r="G6" s="281">
        <v>1111.8800000000001</v>
      </c>
      <c r="H6" s="281">
        <v>2112</v>
      </c>
      <c r="I6" s="281">
        <v>780.61500000000001</v>
      </c>
      <c r="J6" s="281">
        <v>2646.0184051872002</v>
      </c>
      <c r="K6" s="281">
        <v>719.55737999999997</v>
      </c>
      <c r="L6" s="281">
        <v>14912.136356324019</v>
      </c>
      <c r="M6" s="284">
        <v>0</v>
      </c>
      <c r="N6" s="284">
        <v>7608.1719689965148</v>
      </c>
      <c r="O6" s="284">
        <v>22520.308325320533</v>
      </c>
    </row>
    <row r="7" spans="1:15" x14ac:dyDescent="0.2">
      <c r="A7" s="145" t="s">
        <v>334</v>
      </c>
      <c r="B7" s="146">
        <v>7060710</v>
      </c>
      <c r="C7" s="147" t="s">
        <v>117</v>
      </c>
      <c r="D7" s="159" t="s">
        <v>237</v>
      </c>
      <c r="E7" s="161" t="s">
        <v>249</v>
      </c>
      <c r="F7" s="281">
        <v>5160.9695123033998</v>
      </c>
      <c r="G7" s="281">
        <v>1111.8800000000001</v>
      </c>
      <c r="H7" s="281">
        <v>1584</v>
      </c>
      <c r="I7" s="281">
        <v>780.61500000000001</v>
      </c>
      <c r="J7" s="281">
        <v>2646.0184051872002</v>
      </c>
      <c r="K7" s="281">
        <v>719.55737999999997</v>
      </c>
      <c r="L7" s="281">
        <v>13203.344327239662</v>
      </c>
      <c r="M7" s="284">
        <v>0</v>
      </c>
      <c r="N7" s="284">
        <v>6736.3462757576754</v>
      </c>
      <c r="O7" s="284">
        <v>19939.690602997336</v>
      </c>
    </row>
    <row r="8" spans="1:15" x14ac:dyDescent="0.2">
      <c r="A8" s="145" t="s">
        <v>428</v>
      </c>
      <c r="B8" s="146">
        <v>11274538</v>
      </c>
      <c r="C8" s="147" t="s">
        <v>71</v>
      </c>
      <c r="D8" s="159" t="s">
        <v>245</v>
      </c>
      <c r="E8" s="161" t="s">
        <v>424</v>
      </c>
      <c r="F8" s="281">
        <v>4116.3054844615199</v>
      </c>
      <c r="G8" s="281">
        <v>476.52</v>
      </c>
      <c r="H8" s="281">
        <v>1496</v>
      </c>
      <c r="I8" s="281">
        <v>780.61500000000001</v>
      </c>
      <c r="J8" s="281">
        <v>2811.9703912991995</v>
      </c>
      <c r="K8" s="281">
        <v>766.15056000000004</v>
      </c>
      <c r="L8" s="281">
        <v>11492.317579336792</v>
      </c>
      <c r="M8" s="284">
        <v>520.6019863439567</v>
      </c>
      <c r="N8" s="284">
        <v>5508.8846544298776</v>
      </c>
      <c r="O8" s="284">
        <v>17521.804220110625</v>
      </c>
    </row>
    <row r="9" spans="1:15" x14ac:dyDescent="0.2">
      <c r="A9" s="145" t="s">
        <v>428</v>
      </c>
      <c r="B9" s="146">
        <v>11335000</v>
      </c>
      <c r="C9" s="147" t="s">
        <v>75</v>
      </c>
      <c r="D9" s="159" t="s">
        <v>245</v>
      </c>
      <c r="E9" s="161" t="s">
        <v>249</v>
      </c>
      <c r="F9" s="281">
        <v>3293.5115518633206</v>
      </c>
      <c r="G9" s="281">
        <v>0</v>
      </c>
      <c r="H9" s="281">
        <v>800.8</v>
      </c>
      <c r="I9" s="281">
        <v>780.61500000000001</v>
      </c>
      <c r="J9" s="281">
        <v>2811.9703912991995</v>
      </c>
      <c r="K9" s="281">
        <v>766.15056000000004</v>
      </c>
      <c r="L9" s="281">
        <v>9298.3522534787717</v>
      </c>
      <c r="M9" s="284">
        <v>421.21535708258835</v>
      </c>
      <c r="N9" s="284">
        <v>4457.1993148512283</v>
      </c>
      <c r="O9" s="284">
        <v>14176.766925412589</v>
      </c>
    </row>
    <row r="10" spans="1:15" x14ac:dyDescent="0.2">
      <c r="A10" s="145" t="s">
        <v>428</v>
      </c>
      <c r="B10" s="163">
        <v>11049400</v>
      </c>
      <c r="C10" s="164" t="s">
        <v>151</v>
      </c>
      <c r="D10" s="165" t="s">
        <v>246</v>
      </c>
      <c r="E10" s="166" t="s">
        <v>249</v>
      </c>
      <c r="F10" s="281">
        <v>4507.2967020624001</v>
      </c>
      <c r="G10" s="281">
        <v>476.52</v>
      </c>
      <c r="H10" s="281">
        <v>1496</v>
      </c>
      <c r="I10" s="281">
        <v>780.61500000000001</v>
      </c>
      <c r="J10" s="281">
        <v>2811.9703912991995</v>
      </c>
      <c r="K10" s="281">
        <v>766.15056000000004</v>
      </c>
      <c r="L10" s="281">
        <v>11922.40791869776</v>
      </c>
      <c r="M10" s="284">
        <v>540.08507871700851</v>
      </c>
      <c r="N10" s="284">
        <v>5715.0500387544644</v>
      </c>
      <c r="O10" s="284">
        <v>18177.543036169234</v>
      </c>
    </row>
    <row r="11" spans="1:15" x14ac:dyDescent="0.2">
      <c r="A11" s="145" t="s">
        <v>322</v>
      </c>
      <c r="B11" s="146">
        <v>6713500</v>
      </c>
      <c r="C11" s="147" t="s">
        <v>77</v>
      </c>
      <c r="D11" s="159" t="s">
        <v>232</v>
      </c>
      <c r="E11" s="161" t="s">
        <v>40</v>
      </c>
      <c r="F11" s="281">
        <v>2904.5796728599198</v>
      </c>
      <c r="G11" s="281">
        <v>0</v>
      </c>
      <c r="H11" s="281">
        <v>563.20000000000005</v>
      </c>
      <c r="I11" s="281">
        <v>780.61500000000001</v>
      </c>
      <c r="J11" s="281">
        <v>2818.7593361855998</v>
      </c>
      <c r="K11" s="281">
        <v>768.08573999999999</v>
      </c>
      <c r="L11" s="281">
        <v>8618.7637239500709</v>
      </c>
      <c r="M11" s="284">
        <v>0</v>
      </c>
      <c r="N11" s="284">
        <v>5092.5689215703787</v>
      </c>
      <c r="O11" s="284">
        <v>13711.33264552045</v>
      </c>
    </row>
    <row r="12" spans="1:15" x14ac:dyDescent="0.2">
      <c r="A12" s="145" t="s">
        <v>307</v>
      </c>
      <c r="B12" s="146">
        <v>1170100</v>
      </c>
      <c r="C12" s="147" t="s">
        <v>59</v>
      </c>
      <c r="D12" s="159" t="s">
        <v>211</v>
      </c>
      <c r="E12" s="160" t="s">
        <v>249</v>
      </c>
      <c r="F12" s="281">
        <v>3942.8864989721997</v>
      </c>
      <c r="G12" s="281">
        <v>0</v>
      </c>
      <c r="H12" s="281">
        <v>1205.5999999999999</v>
      </c>
      <c r="I12" s="281">
        <v>780.61500000000001</v>
      </c>
      <c r="J12" s="281">
        <v>2886.6487850495996</v>
      </c>
      <c r="K12" s="281">
        <v>787.13981999999987</v>
      </c>
      <c r="L12" s="281">
        <v>10563.17911442398</v>
      </c>
      <c r="M12" s="284">
        <v>0</v>
      </c>
      <c r="N12" s="284">
        <v>5548.943620598061</v>
      </c>
      <c r="O12" s="284">
        <v>16112.12273502204</v>
      </c>
    </row>
    <row r="13" spans="1:15" x14ac:dyDescent="0.2">
      <c r="A13" s="145" t="s">
        <v>307</v>
      </c>
      <c r="B13" s="146">
        <v>1209710</v>
      </c>
      <c r="C13" s="147" t="s">
        <v>63</v>
      </c>
      <c r="D13" s="159" t="s">
        <v>211</v>
      </c>
      <c r="E13" s="161" t="s">
        <v>40</v>
      </c>
      <c r="F13" s="281">
        <v>4111.4206368251998</v>
      </c>
      <c r="G13" s="281">
        <v>0</v>
      </c>
      <c r="H13" s="281">
        <v>1135.2</v>
      </c>
      <c r="I13" s="281">
        <v>780.61500000000001</v>
      </c>
      <c r="J13" s="281">
        <v>2886.6487850495996</v>
      </c>
      <c r="K13" s="281">
        <v>787.13981999999987</v>
      </c>
      <c r="L13" s="281">
        <v>10671.126666062279</v>
      </c>
      <c r="M13" s="284">
        <v>0</v>
      </c>
      <c r="N13" s="284">
        <v>5605.6495489491763</v>
      </c>
      <c r="O13" s="284">
        <v>16276.776215011454</v>
      </c>
    </row>
    <row r="14" spans="1:15" x14ac:dyDescent="0.2">
      <c r="A14" s="145" t="s">
        <v>311</v>
      </c>
      <c r="B14" s="146">
        <v>2335870</v>
      </c>
      <c r="C14" s="147" t="s">
        <v>39</v>
      </c>
      <c r="D14" s="159" t="s">
        <v>221</v>
      </c>
      <c r="E14" s="161" t="s">
        <v>40</v>
      </c>
      <c r="F14" s="281">
        <v>3220.9935802669193</v>
      </c>
      <c r="G14" s="281">
        <v>0</v>
      </c>
      <c r="H14" s="281">
        <v>695.2</v>
      </c>
      <c r="I14" s="281">
        <v>780.61500000000001</v>
      </c>
      <c r="J14" s="281">
        <v>2752.3785417407994</v>
      </c>
      <c r="K14" s="281">
        <v>749.3293799999999</v>
      </c>
      <c r="L14" s="281">
        <v>9018.3681522084917</v>
      </c>
      <c r="M14" s="284">
        <v>0</v>
      </c>
      <c r="N14" s="284">
        <v>2901.3894019285158</v>
      </c>
      <c r="O14" s="284">
        <v>11919.757554137008</v>
      </c>
    </row>
    <row r="15" spans="1:15" x14ac:dyDescent="0.2">
      <c r="A15" s="145" t="s">
        <v>311</v>
      </c>
      <c r="B15" s="146">
        <v>2338523</v>
      </c>
      <c r="C15" s="147" t="s">
        <v>43</v>
      </c>
      <c r="D15" s="159" t="s">
        <v>221</v>
      </c>
      <c r="E15" s="161" t="s">
        <v>249</v>
      </c>
      <c r="F15" s="281">
        <v>4258.7542093150787</v>
      </c>
      <c r="G15" s="281">
        <v>476.52</v>
      </c>
      <c r="H15" s="281">
        <v>1232</v>
      </c>
      <c r="I15" s="281">
        <v>780.61500000000001</v>
      </c>
      <c r="J15" s="281">
        <v>2752.3785417407994</v>
      </c>
      <c r="K15" s="281">
        <v>749.3293799999999</v>
      </c>
      <c r="L15" s="281">
        <v>11274.556844161467</v>
      </c>
      <c r="M15" s="284">
        <v>0</v>
      </c>
      <c r="N15" s="284">
        <v>3627.250427903627</v>
      </c>
      <c r="O15" s="284">
        <v>14901.807272065094</v>
      </c>
    </row>
    <row r="16" spans="1:15" x14ac:dyDescent="0.2">
      <c r="A16" s="162" t="s">
        <v>328</v>
      </c>
      <c r="B16" s="163">
        <v>13092747</v>
      </c>
      <c r="C16" s="164" t="s">
        <v>131</v>
      </c>
      <c r="D16" s="165" t="s">
        <v>243</v>
      </c>
      <c r="E16" s="161" t="s">
        <v>424</v>
      </c>
      <c r="F16" s="281">
        <v>4164.3168654351593</v>
      </c>
      <c r="G16" s="281">
        <v>476.52</v>
      </c>
      <c r="H16" s="281">
        <v>1760</v>
      </c>
      <c r="I16" s="281">
        <v>780.61500000000001</v>
      </c>
      <c r="J16" s="281">
        <v>2646.0184051872002</v>
      </c>
      <c r="K16" s="281">
        <v>719.55737999999997</v>
      </c>
      <c r="L16" s="281">
        <v>11601.730415684597</v>
      </c>
      <c r="M16" s="284">
        <v>0</v>
      </c>
      <c r="N16" s="284">
        <v>6601.3846065245352</v>
      </c>
      <c r="O16" s="284">
        <v>18203.115022209131</v>
      </c>
    </row>
    <row r="17" spans="1:15" x14ac:dyDescent="0.2">
      <c r="A17" s="145" t="s">
        <v>320</v>
      </c>
      <c r="B17" s="167">
        <v>394340085524601</v>
      </c>
      <c r="C17" s="147" t="s">
        <v>88</v>
      </c>
      <c r="D17" s="159" t="s">
        <v>229</v>
      </c>
      <c r="E17" s="161" t="s">
        <v>424</v>
      </c>
      <c r="F17" s="281">
        <v>3555.6682082133598</v>
      </c>
      <c r="G17" s="281">
        <v>0</v>
      </c>
      <c r="H17" s="281">
        <v>792</v>
      </c>
      <c r="I17" s="281">
        <v>780.61500000000001</v>
      </c>
      <c r="J17" s="281">
        <v>2657.3333133312003</v>
      </c>
      <c r="K17" s="281">
        <v>722.68344000000002</v>
      </c>
      <c r="L17" s="281">
        <v>9359.1299576990168</v>
      </c>
      <c r="M17" s="284">
        <v>0</v>
      </c>
      <c r="N17" s="284">
        <v>4592.5250702429075</v>
      </c>
      <c r="O17" s="284">
        <v>13951.655027941924</v>
      </c>
    </row>
    <row r="18" spans="1:15" x14ac:dyDescent="0.2">
      <c r="A18" s="145" t="s">
        <v>315</v>
      </c>
      <c r="B18" s="146">
        <v>5451210</v>
      </c>
      <c r="C18" s="147" t="s">
        <v>101</v>
      </c>
      <c r="D18" s="159" t="s">
        <v>225</v>
      </c>
      <c r="E18" s="161" t="s">
        <v>424</v>
      </c>
      <c r="F18" s="281">
        <v>5045.841029282039</v>
      </c>
      <c r="G18" s="281">
        <v>476.52</v>
      </c>
      <c r="H18" s="281">
        <v>1848</v>
      </c>
      <c r="I18" s="281">
        <v>780.61500000000001</v>
      </c>
      <c r="J18" s="281">
        <v>2646.0184051872002</v>
      </c>
      <c r="K18" s="281">
        <v>719.55737999999997</v>
      </c>
      <c r="L18" s="281">
        <v>12668.206995916165</v>
      </c>
      <c r="M18" s="284">
        <v>0</v>
      </c>
      <c r="N18" s="284">
        <v>4432.6056278710657</v>
      </c>
      <c r="O18" s="284">
        <v>17100.812623787231</v>
      </c>
    </row>
    <row r="19" spans="1:15" x14ac:dyDescent="0.2">
      <c r="A19" s="145" t="s">
        <v>324</v>
      </c>
      <c r="B19" s="146">
        <v>8014500</v>
      </c>
      <c r="C19" s="41" t="s">
        <v>285</v>
      </c>
      <c r="D19" s="159" t="s">
        <v>235</v>
      </c>
      <c r="E19" s="161" t="s">
        <v>249</v>
      </c>
      <c r="F19" s="281">
        <v>4919.8629462875997</v>
      </c>
      <c r="G19" s="281">
        <v>1111.8800000000001</v>
      </c>
      <c r="H19" s="281">
        <v>1936.0000000000002</v>
      </c>
      <c r="I19" s="281">
        <v>780.61500000000001</v>
      </c>
      <c r="J19" s="281">
        <v>2646.0184051872002</v>
      </c>
      <c r="K19" s="281">
        <v>719.55737999999997</v>
      </c>
      <c r="L19" s="281">
        <v>13325.327104622282</v>
      </c>
      <c r="M19" s="284">
        <v>3864.3448603404613</v>
      </c>
      <c r="N19" s="284">
        <v>4022.3832398012819</v>
      </c>
      <c r="O19" s="284">
        <v>21212.055204764023</v>
      </c>
    </row>
    <row r="20" spans="1:15" x14ac:dyDescent="0.2">
      <c r="A20" s="145" t="s">
        <v>310</v>
      </c>
      <c r="B20" s="146">
        <v>1610400</v>
      </c>
      <c r="C20" s="147" t="s">
        <v>65</v>
      </c>
      <c r="D20" s="159" t="s">
        <v>219</v>
      </c>
      <c r="E20" s="161" t="s">
        <v>249</v>
      </c>
      <c r="F20" s="281">
        <v>5653.9993537137607</v>
      </c>
      <c r="G20" s="281">
        <v>1111.8800000000001</v>
      </c>
      <c r="H20" s="281">
        <v>1848</v>
      </c>
      <c r="I20" s="281">
        <v>780.61500000000001</v>
      </c>
      <c r="J20" s="281">
        <v>2853.4583878271997</v>
      </c>
      <c r="K20" s="281">
        <v>777.91049999999996</v>
      </c>
      <c r="L20" s="281">
        <v>14328.449565695058</v>
      </c>
      <c r="M20" s="284">
        <v>0</v>
      </c>
      <c r="N20" s="284">
        <v>7880.6472611322824</v>
      </c>
      <c r="O20" s="284">
        <v>22209.096826827343</v>
      </c>
    </row>
    <row r="21" spans="1:15" x14ac:dyDescent="0.2">
      <c r="A21" s="145" t="s">
        <v>310</v>
      </c>
      <c r="B21" s="146">
        <v>1654000</v>
      </c>
      <c r="C21" s="147" t="s">
        <v>69</v>
      </c>
      <c r="D21" s="159" t="s">
        <v>219</v>
      </c>
      <c r="E21" s="161" t="s">
        <v>40</v>
      </c>
      <c r="F21" s="281">
        <v>3983.63241228264</v>
      </c>
      <c r="G21" s="281">
        <v>0</v>
      </c>
      <c r="H21" s="281">
        <v>1117.5999999999999</v>
      </c>
      <c r="I21" s="281">
        <v>780.61500000000001</v>
      </c>
      <c r="J21" s="281">
        <v>2853.4583878271997</v>
      </c>
      <c r="K21" s="281">
        <v>777.91049999999996</v>
      </c>
      <c r="L21" s="281">
        <v>10464.537930120825</v>
      </c>
      <c r="M21" s="284">
        <v>0</v>
      </c>
      <c r="N21" s="284">
        <v>5755.4958615664546</v>
      </c>
      <c r="O21" s="284">
        <v>16220.03379168728</v>
      </c>
    </row>
    <row r="22" spans="1:15" x14ac:dyDescent="0.2">
      <c r="A22" s="145" t="s">
        <v>325</v>
      </c>
      <c r="B22" s="146" t="s">
        <v>112</v>
      </c>
      <c r="C22" s="147" t="s">
        <v>113</v>
      </c>
      <c r="D22" s="159" t="s">
        <v>236</v>
      </c>
      <c r="E22" s="161" t="s">
        <v>424</v>
      </c>
      <c r="F22" s="281">
        <v>4699.5929877069002</v>
      </c>
      <c r="G22" s="281">
        <v>1111.8800000000001</v>
      </c>
      <c r="H22" s="281">
        <v>1540</v>
      </c>
      <c r="I22" s="281">
        <v>780.61500000000001</v>
      </c>
      <c r="J22" s="281">
        <v>2646.0184051872002</v>
      </c>
      <c r="K22" s="281">
        <v>719.55737999999997</v>
      </c>
      <c r="L22" s="281">
        <v>12647.430150183511</v>
      </c>
      <c r="M22" s="284">
        <v>0</v>
      </c>
      <c r="N22" s="284">
        <v>4744.0510493338352</v>
      </c>
      <c r="O22" s="284">
        <v>17391.481199517344</v>
      </c>
    </row>
    <row r="23" spans="1:15" x14ac:dyDescent="0.2">
      <c r="A23" s="145" t="s">
        <v>57</v>
      </c>
      <c r="B23" s="146">
        <v>6775900</v>
      </c>
      <c r="C23" s="147" t="s">
        <v>179</v>
      </c>
      <c r="D23" s="159" t="s">
        <v>231</v>
      </c>
      <c r="E23" s="161" t="s">
        <v>249</v>
      </c>
      <c r="F23" s="281">
        <v>6768.3466190753988</v>
      </c>
      <c r="G23" s="281">
        <v>1111.8800000000001</v>
      </c>
      <c r="H23" s="281">
        <v>3344.0000000000005</v>
      </c>
      <c r="I23" s="281">
        <v>780.61500000000001</v>
      </c>
      <c r="J23" s="281">
        <v>2646.0184051872002</v>
      </c>
      <c r="K23" s="281">
        <v>719.55737999999997</v>
      </c>
      <c r="L23" s="281">
        <v>16907.459144688863</v>
      </c>
      <c r="M23" s="284">
        <v>0</v>
      </c>
      <c r="N23" s="284">
        <v>9551.530894609079</v>
      </c>
      <c r="O23" s="284">
        <v>26458.99003929794</v>
      </c>
    </row>
    <row r="24" spans="1:15" x14ac:dyDescent="0.2">
      <c r="A24" s="145" t="s">
        <v>57</v>
      </c>
      <c r="B24" s="146">
        <v>6800000</v>
      </c>
      <c r="C24" s="147" t="s">
        <v>54</v>
      </c>
      <c r="D24" s="159" t="s">
        <v>231</v>
      </c>
      <c r="E24" s="161" t="s">
        <v>424</v>
      </c>
      <c r="F24" s="281">
        <v>3899.8541464589998</v>
      </c>
      <c r="G24" s="281">
        <v>0</v>
      </c>
      <c r="H24" s="281">
        <v>1293.5999999999999</v>
      </c>
      <c r="I24" s="281">
        <v>780.61500000000001</v>
      </c>
      <c r="J24" s="281">
        <v>2646.0184051872002</v>
      </c>
      <c r="K24" s="281">
        <v>719.55737999999997</v>
      </c>
      <c r="L24" s="281">
        <v>10273.609424810822</v>
      </c>
      <c r="M24" s="284">
        <v>0</v>
      </c>
      <c r="N24" s="284">
        <v>5803.8701723583781</v>
      </c>
      <c r="O24" s="284">
        <v>16077.4795971692</v>
      </c>
    </row>
    <row r="25" spans="1:15" x14ac:dyDescent="0.2">
      <c r="A25" s="145" t="s">
        <v>332</v>
      </c>
      <c r="B25" s="146">
        <v>8227000</v>
      </c>
      <c r="C25" s="147" t="s">
        <v>185</v>
      </c>
      <c r="D25" s="159" t="s">
        <v>241</v>
      </c>
      <c r="E25" s="161" t="s">
        <v>249</v>
      </c>
      <c r="F25" s="281">
        <v>6064.3747412622015</v>
      </c>
      <c r="G25" s="281">
        <v>1111.8800000000001</v>
      </c>
      <c r="H25" s="281">
        <v>2640</v>
      </c>
      <c r="I25" s="281">
        <v>780.61500000000001</v>
      </c>
      <c r="J25" s="281">
        <v>2646.0184051872002</v>
      </c>
      <c r="K25" s="281">
        <v>719.55737999999997</v>
      </c>
      <c r="L25" s="281">
        <v>15358.690079094342</v>
      </c>
      <c r="M25" s="284">
        <v>767.93450395471712</v>
      </c>
      <c r="N25" s="284">
        <v>7385.9940590364695</v>
      </c>
      <c r="O25" s="284">
        <v>23512.61864208553</v>
      </c>
    </row>
    <row r="26" spans="1:15" x14ac:dyDescent="0.2">
      <c r="A26" s="145" t="s">
        <v>309</v>
      </c>
      <c r="B26" s="146">
        <v>1349150</v>
      </c>
      <c r="C26" s="147" t="s">
        <v>105</v>
      </c>
      <c r="D26" s="159" t="s">
        <v>218</v>
      </c>
      <c r="E26" s="161" t="s">
        <v>424</v>
      </c>
      <c r="F26" s="281">
        <v>3542.5525459850396</v>
      </c>
      <c r="G26" s="281">
        <v>0</v>
      </c>
      <c r="H26" s="281">
        <v>1056</v>
      </c>
      <c r="I26" s="281">
        <v>780.61500000000001</v>
      </c>
      <c r="J26" s="281">
        <v>2646.0184051872002</v>
      </c>
      <c r="K26" s="281">
        <v>719.55737999999997</v>
      </c>
      <c r="L26" s="281">
        <v>9619.2176642894647</v>
      </c>
      <c r="M26" s="284">
        <v>1154.3061197147358</v>
      </c>
      <c r="N26" s="284">
        <v>4740.350464961848</v>
      </c>
      <c r="O26" s="284">
        <v>15513.874248966049</v>
      </c>
    </row>
    <row r="27" spans="1:15" x14ac:dyDescent="0.2">
      <c r="A27" s="145" t="s">
        <v>312</v>
      </c>
      <c r="B27" s="146">
        <v>2087580</v>
      </c>
      <c r="C27" s="147" t="s">
        <v>46</v>
      </c>
      <c r="D27" s="159" t="s">
        <v>222</v>
      </c>
      <c r="E27" s="161" t="s">
        <v>40</v>
      </c>
      <c r="F27" s="281">
        <v>2947.2932066944795</v>
      </c>
      <c r="G27" s="281">
        <v>0</v>
      </c>
      <c r="H27" s="281">
        <v>616</v>
      </c>
      <c r="I27" s="281">
        <v>780.61500000000001</v>
      </c>
      <c r="J27" s="281">
        <v>2646.0184051872002</v>
      </c>
      <c r="K27" s="281">
        <v>719.55737999999997</v>
      </c>
      <c r="L27" s="281">
        <v>8480.4323910698477</v>
      </c>
      <c r="M27" s="284">
        <v>0</v>
      </c>
      <c r="N27" s="284">
        <v>3324.4143016232911</v>
      </c>
      <c r="O27" s="284">
        <v>11804.84669269314</v>
      </c>
    </row>
    <row r="28" spans="1:15" x14ac:dyDescent="0.2">
      <c r="A28" s="145" t="s">
        <v>312</v>
      </c>
      <c r="B28" s="146">
        <v>2091500</v>
      </c>
      <c r="C28" s="147" t="s">
        <v>50</v>
      </c>
      <c r="D28" s="159" t="s">
        <v>222</v>
      </c>
      <c r="E28" s="161" t="s">
        <v>424</v>
      </c>
      <c r="F28" s="281">
        <v>4388.8310208565199</v>
      </c>
      <c r="G28" s="281">
        <v>476.52</v>
      </c>
      <c r="H28" s="281">
        <v>1320</v>
      </c>
      <c r="I28" s="281">
        <v>780.61500000000001</v>
      </c>
      <c r="J28" s="281">
        <v>2646.0184051872002</v>
      </c>
      <c r="K28" s="281">
        <v>719.55737999999997</v>
      </c>
      <c r="L28" s="281">
        <v>11364.695986648094</v>
      </c>
      <c r="M28" s="284">
        <v>0</v>
      </c>
      <c r="N28" s="284">
        <v>4455.0744737259192</v>
      </c>
      <c r="O28" s="284">
        <v>15819.770460374013</v>
      </c>
    </row>
    <row r="29" spans="1:15" x14ac:dyDescent="0.2">
      <c r="A29" s="145" t="s">
        <v>317</v>
      </c>
      <c r="B29" s="146">
        <v>4161820</v>
      </c>
      <c r="C29" s="147" t="s">
        <v>107</v>
      </c>
      <c r="D29" s="159" t="s">
        <v>226</v>
      </c>
      <c r="E29" s="161" t="s">
        <v>40</v>
      </c>
      <c r="F29" s="281">
        <v>6249.1501138535987</v>
      </c>
      <c r="G29" s="281">
        <v>1111.8800000000001</v>
      </c>
      <c r="H29" s="281">
        <v>2376</v>
      </c>
      <c r="I29" s="281">
        <v>780.61500000000001</v>
      </c>
      <c r="J29" s="281">
        <v>2707.8732363743998</v>
      </c>
      <c r="K29" s="281">
        <v>736.97400000000005</v>
      </c>
      <c r="L29" s="281">
        <v>15358.741585250798</v>
      </c>
      <c r="M29" s="284">
        <v>0</v>
      </c>
      <c r="N29" s="284">
        <v>9061.6575352979708</v>
      </c>
      <c r="O29" s="284">
        <v>24420.399120548769</v>
      </c>
    </row>
    <row r="30" spans="1:15" x14ac:dyDescent="0.2">
      <c r="A30" s="145" t="s">
        <v>327</v>
      </c>
      <c r="B30" s="128" t="s">
        <v>90</v>
      </c>
      <c r="C30" s="192" t="s">
        <v>91</v>
      </c>
      <c r="D30" s="159" t="s">
        <v>244</v>
      </c>
      <c r="E30" s="161" t="s">
        <v>424</v>
      </c>
      <c r="F30" s="281">
        <v>3564.1058252141997</v>
      </c>
      <c r="G30" s="281">
        <v>0</v>
      </c>
      <c r="H30" s="281">
        <v>792</v>
      </c>
      <c r="I30" s="281">
        <v>780.61500000000001</v>
      </c>
      <c r="J30" s="281">
        <v>2773.4997036095997</v>
      </c>
      <c r="K30" s="281">
        <v>755.43264000000011</v>
      </c>
      <c r="L30" s="281">
        <v>9532.2184857061802</v>
      </c>
      <c r="M30" s="284">
        <v>0</v>
      </c>
      <c r="N30" s="284">
        <v>5218.2223656301339</v>
      </c>
      <c r="O30" s="284">
        <v>14750.440851336314</v>
      </c>
    </row>
    <row r="31" spans="1:15" x14ac:dyDescent="0.2">
      <c r="A31" s="145" t="s">
        <v>327</v>
      </c>
      <c r="B31" s="146">
        <v>14205400</v>
      </c>
      <c r="C31" s="147" t="s">
        <v>200</v>
      </c>
      <c r="D31" s="159" t="s">
        <v>244</v>
      </c>
      <c r="E31" s="161" t="s">
        <v>249</v>
      </c>
      <c r="F31" s="281">
        <v>3409.5365411620801</v>
      </c>
      <c r="G31" s="281">
        <v>0</v>
      </c>
      <c r="H31" s="281">
        <v>836</v>
      </c>
      <c r="I31" s="281">
        <v>780.61500000000001</v>
      </c>
      <c r="J31" s="281">
        <v>2773.4997036095997</v>
      </c>
      <c r="K31" s="281">
        <v>755.43264000000011</v>
      </c>
      <c r="L31" s="281">
        <v>9410.5922732488489</v>
      </c>
      <c r="M31" s="284">
        <v>0</v>
      </c>
      <c r="N31" s="284">
        <v>5151.6405281446168</v>
      </c>
      <c r="O31" s="284">
        <v>14562.232801393466</v>
      </c>
    </row>
    <row r="32" spans="1:15" x14ac:dyDescent="0.2">
      <c r="A32" s="145" t="s">
        <v>327</v>
      </c>
      <c r="B32" s="146">
        <v>14206950</v>
      </c>
      <c r="C32" s="147" t="s">
        <v>95</v>
      </c>
      <c r="D32" s="159" t="s">
        <v>244</v>
      </c>
      <c r="E32" s="161" t="s">
        <v>40</v>
      </c>
      <c r="F32" s="281">
        <v>3018.6647825656796</v>
      </c>
      <c r="G32" s="281">
        <v>0</v>
      </c>
      <c r="H32" s="281">
        <v>660</v>
      </c>
      <c r="I32" s="281">
        <v>780.61500000000001</v>
      </c>
      <c r="J32" s="281">
        <v>2773.4997036095997</v>
      </c>
      <c r="K32" s="281">
        <v>755.43264000000011</v>
      </c>
      <c r="L32" s="281">
        <v>8787.0333387928076</v>
      </c>
      <c r="M32" s="284">
        <v>0</v>
      </c>
      <c r="N32" s="284">
        <v>4810.2856606553469</v>
      </c>
      <c r="O32" s="284">
        <v>13597.318999448154</v>
      </c>
    </row>
    <row r="33" spans="1:15" x14ac:dyDescent="0.2">
      <c r="A33" s="145" t="s">
        <v>314</v>
      </c>
      <c r="B33" s="146">
        <v>2172300</v>
      </c>
      <c r="C33" s="147" t="s">
        <v>127</v>
      </c>
      <c r="D33" s="159" t="s">
        <v>224</v>
      </c>
      <c r="E33" s="161" t="s">
        <v>249</v>
      </c>
      <c r="F33" s="281">
        <v>3319.3302937510798</v>
      </c>
      <c r="G33" s="281">
        <v>0</v>
      </c>
      <c r="H33" s="281">
        <v>915.2</v>
      </c>
      <c r="I33" s="281">
        <v>780.61500000000001</v>
      </c>
      <c r="J33" s="281">
        <v>2646.0184051872002</v>
      </c>
      <c r="K33" s="281">
        <v>719.55737999999997</v>
      </c>
      <c r="L33" s="281">
        <v>9218.7931868321084</v>
      </c>
      <c r="M33" s="284">
        <v>0</v>
      </c>
      <c r="N33" s="284">
        <v>3890.6072886387547</v>
      </c>
      <c r="O33" s="284">
        <v>13109.400475470862</v>
      </c>
    </row>
    <row r="34" spans="1:15" x14ac:dyDescent="0.2">
      <c r="A34" s="145" t="s">
        <v>333</v>
      </c>
      <c r="B34" s="146">
        <v>8057200</v>
      </c>
      <c r="C34" s="147" t="s">
        <v>81</v>
      </c>
      <c r="D34" s="159" t="s">
        <v>238</v>
      </c>
      <c r="E34" s="161" t="s">
        <v>40</v>
      </c>
      <c r="F34" s="281">
        <v>5328.3270264006005</v>
      </c>
      <c r="G34" s="281">
        <v>0</v>
      </c>
      <c r="H34" s="281">
        <v>2376</v>
      </c>
      <c r="I34" s="281">
        <v>780.61500000000001</v>
      </c>
      <c r="J34" s="281">
        <v>2646.0184051872002</v>
      </c>
      <c r="K34" s="281">
        <v>719.55737999999997</v>
      </c>
      <c r="L34" s="281">
        <v>13035.569592746582</v>
      </c>
      <c r="M34" s="284">
        <v>0</v>
      </c>
      <c r="N34" s="284">
        <v>6993.8437979003966</v>
      </c>
      <c r="O34" s="284">
        <v>20029.41339064698</v>
      </c>
    </row>
    <row r="35" spans="1:15" x14ac:dyDescent="0.2">
      <c r="A35" s="145" t="s">
        <v>333</v>
      </c>
      <c r="B35" s="146">
        <v>8195000</v>
      </c>
      <c r="C35" s="147" t="s">
        <v>187</v>
      </c>
      <c r="D35" s="159" t="s">
        <v>238</v>
      </c>
      <c r="E35" s="161" t="s">
        <v>249</v>
      </c>
      <c r="F35" s="281">
        <v>5723.5514996736001</v>
      </c>
      <c r="G35" s="281">
        <v>1111.8800000000001</v>
      </c>
      <c r="H35" s="281">
        <v>2112</v>
      </c>
      <c r="I35" s="281">
        <v>780.61500000000001</v>
      </c>
      <c r="J35" s="281">
        <v>2646.0184051872002</v>
      </c>
      <c r="K35" s="281">
        <v>719.55737999999997</v>
      </c>
      <c r="L35" s="281">
        <v>14402.984513346881</v>
      </c>
      <c r="M35" s="284">
        <v>0</v>
      </c>
      <c r="N35" s="284">
        <v>7727.4892511008684</v>
      </c>
      <c r="O35" s="284">
        <v>22130.47376444775</v>
      </c>
    </row>
    <row r="36" spans="1:15" x14ac:dyDescent="0.2">
      <c r="A36" s="145" t="s">
        <v>331</v>
      </c>
      <c r="B36" s="146">
        <v>10168000</v>
      </c>
      <c r="C36" s="147" t="s">
        <v>142</v>
      </c>
      <c r="D36" s="159" t="s">
        <v>240</v>
      </c>
      <c r="E36" s="161" t="s">
        <v>40</v>
      </c>
      <c r="F36" s="281">
        <v>2725.5344609128797</v>
      </c>
      <c r="G36" s="281">
        <v>0</v>
      </c>
      <c r="H36" s="281">
        <v>545.6</v>
      </c>
      <c r="I36" s="281">
        <v>780.61500000000001</v>
      </c>
      <c r="J36" s="281">
        <v>2646.0184051872002</v>
      </c>
      <c r="K36" s="281">
        <v>719.55737999999997</v>
      </c>
      <c r="L36" s="281">
        <v>8159.0577707100892</v>
      </c>
      <c r="M36" s="284">
        <v>2039.7644426775223</v>
      </c>
      <c r="N36" s="284">
        <v>2345.7291090791509</v>
      </c>
      <c r="O36" s="284">
        <v>12544.551322466763</v>
      </c>
    </row>
    <row r="37" spans="1:15" x14ac:dyDescent="0.2">
      <c r="A37" s="145" t="s">
        <v>331</v>
      </c>
      <c r="B37" s="146">
        <v>10172200</v>
      </c>
      <c r="C37" s="147" t="s">
        <v>199</v>
      </c>
      <c r="D37" s="159" t="s">
        <v>240</v>
      </c>
      <c r="E37" s="161" t="s">
        <v>249</v>
      </c>
      <c r="F37" s="281">
        <v>1721.2038176711997</v>
      </c>
      <c r="G37" s="281">
        <v>0</v>
      </c>
      <c r="H37" s="281">
        <v>294.8</v>
      </c>
      <c r="I37" s="281">
        <v>455.62</v>
      </c>
      <c r="J37" s="281">
        <v>1433.2599694764001</v>
      </c>
      <c r="K37" s="281">
        <v>479.70492000000002</v>
      </c>
      <c r="L37" s="281">
        <v>4823.0475778623604</v>
      </c>
      <c r="M37" s="284">
        <v>1205.7618944655901</v>
      </c>
      <c r="N37" s="284">
        <v>1386.6261786354287</v>
      </c>
      <c r="O37" s="284">
        <v>7415.435650963379</v>
      </c>
    </row>
    <row r="38" spans="1:15" x14ac:dyDescent="0.2">
      <c r="A38" s="145" t="s">
        <v>329</v>
      </c>
      <c r="B38" s="146">
        <v>12056500</v>
      </c>
      <c r="C38" s="147" t="s">
        <v>537</v>
      </c>
      <c r="D38" s="159" t="s">
        <v>242</v>
      </c>
      <c r="E38" s="161" t="s">
        <v>249</v>
      </c>
      <c r="F38" s="281">
        <v>2080.8119173535997</v>
      </c>
      <c r="G38" s="281">
        <v>0</v>
      </c>
      <c r="H38" s="281">
        <v>563.20000000000005</v>
      </c>
      <c r="I38" s="281">
        <v>455.62</v>
      </c>
      <c r="J38" s="281">
        <v>1518.6560956631999</v>
      </c>
      <c r="K38" s="281">
        <v>509.27843999999999</v>
      </c>
      <c r="L38" s="281">
        <v>5640.3230983184803</v>
      </c>
      <c r="M38" s="284">
        <v>0</v>
      </c>
      <c r="N38" s="284">
        <v>2494.5456966933143</v>
      </c>
      <c r="O38" s="284">
        <v>8134.8687950117946</v>
      </c>
    </row>
    <row r="39" spans="1:15" x14ac:dyDescent="0.2">
      <c r="A39" s="145" t="s">
        <v>329</v>
      </c>
      <c r="B39" s="146">
        <v>12505450</v>
      </c>
      <c r="C39" s="147" t="s">
        <v>172</v>
      </c>
      <c r="D39" s="159" t="s">
        <v>242</v>
      </c>
      <c r="E39" s="161" t="s">
        <v>424</v>
      </c>
      <c r="F39" s="281">
        <v>5033.6571394187995</v>
      </c>
      <c r="G39" s="281">
        <v>476.52</v>
      </c>
      <c r="H39" s="281">
        <v>2024.0000000000002</v>
      </c>
      <c r="I39" s="281">
        <v>780.61500000000001</v>
      </c>
      <c r="J39" s="281">
        <v>2803.6727919936002</v>
      </c>
      <c r="K39" s="281">
        <v>763.91765999999996</v>
      </c>
      <c r="L39" s="281">
        <v>13070.62085055364</v>
      </c>
      <c r="M39" s="284">
        <v>0</v>
      </c>
      <c r="N39" s="284">
        <v>5780.7434835743579</v>
      </c>
      <c r="O39" s="284">
        <v>18851.364334127997</v>
      </c>
    </row>
    <row r="40" spans="1:15" x14ac:dyDescent="0.2">
      <c r="A40" s="145" t="s">
        <v>321</v>
      </c>
      <c r="B40" s="146">
        <v>4063700</v>
      </c>
      <c r="C40" s="147" t="s">
        <v>99</v>
      </c>
      <c r="D40" s="159" t="s">
        <v>230</v>
      </c>
      <c r="E40" s="161" t="s">
        <v>249</v>
      </c>
      <c r="F40" s="281">
        <v>6929.0843297525989</v>
      </c>
      <c r="G40" s="281">
        <v>1111.8800000000001</v>
      </c>
      <c r="H40" s="281">
        <v>2992</v>
      </c>
      <c r="I40" s="281">
        <v>780.61500000000001</v>
      </c>
      <c r="J40" s="281">
        <v>2646.0184051872002</v>
      </c>
      <c r="K40" s="281">
        <v>719.55737999999997</v>
      </c>
      <c r="L40" s="281">
        <v>16697.070626433779</v>
      </c>
      <c r="M40" s="284">
        <v>0</v>
      </c>
      <c r="N40" s="284">
        <v>5334.0461823205351</v>
      </c>
      <c r="O40" s="284">
        <v>22031.116808754312</v>
      </c>
    </row>
    <row r="41" spans="1:15" ht="13.5" thickBot="1" x14ac:dyDescent="0.25">
      <c r="A41" s="145" t="s">
        <v>323</v>
      </c>
      <c r="B41" s="168">
        <v>6324970</v>
      </c>
      <c r="C41" s="169" t="s">
        <v>195</v>
      </c>
      <c r="D41" s="170" t="s">
        <v>233</v>
      </c>
      <c r="E41" s="171" t="s">
        <v>249</v>
      </c>
      <c r="F41" s="281">
        <v>6205.7646317052004</v>
      </c>
      <c r="G41" s="281">
        <v>1111.8800000000001</v>
      </c>
      <c r="H41" s="281">
        <v>3080</v>
      </c>
      <c r="I41" s="281">
        <v>780.61500000000001</v>
      </c>
      <c r="J41" s="281">
        <v>2646.0184051872002</v>
      </c>
      <c r="K41" s="281">
        <v>719.55737999999997</v>
      </c>
      <c r="L41" s="281">
        <v>15998.218958581641</v>
      </c>
      <c r="M41" s="284">
        <v>2140.5616966582238</v>
      </c>
      <c r="N41" s="284">
        <v>8340.9368965055</v>
      </c>
      <c r="O41" s="284">
        <v>26479.717551745365</v>
      </c>
    </row>
    <row r="42" spans="1:15" x14ac:dyDescent="0.2">
      <c r="A42" s="145"/>
      <c r="B42" s="146"/>
      <c r="C42" s="172"/>
      <c r="E42" s="145"/>
      <c r="F42" s="175"/>
      <c r="G42" s="175"/>
      <c r="H42" s="175"/>
      <c r="I42" s="175"/>
      <c r="J42" s="175"/>
      <c r="K42" s="175"/>
      <c r="L42" s="175"/>
      <c r="M42" s="175"/>
      <c r="N42" s="174" t="s">
        <v>493</v>
      </c>
      <c r="O42" s="200">
        <f>SUM(O3:O41)</f>
        <v>667544.85274632962</v>
      </c>
    </row>
    <row r="43" spans="1:15" x14ac:dyDescent="0.2">
      <c r="A43" s="145"/>
      <c r="B43" s="146"/>
      <c r="C43" s="164"/>
      <c r="E43" s="176"/>
      <c r="I43" s="175"/>
      <c r="M43" s="145"/>
      <c r="N43" s="145"/>
    </row>
    <row r="44" spans="1:15" x14ac:dyDescent="0.2">
      <c r="E44" s="176"/>
      <c r="I44" s="175"/>
    </row>
    <row r="45" spans="1:15" x14ac:dyDescent="0.2">
      <c r="I45" s="175"/>
    </row>
    <row r="46" spans="1:15" x14ac:dyDescent="0.2">
      <c r="D46" s="179"/>
      <c r="E46" s="177"/>
      <c r="I46" s="175"/>
    </row>
    <row r="47" spans="1:15" x14ac:dyDescent="0.2">
      <c r="I47" s="175"/>
    </row>
    <row r="48" spans="1:15" x14ac:dyDescent="0.2">
      <c r="I48" s="175"/>
    </row>
    <row r="49" spans="2:9" x14ac:dyDescent="0.2">
      <c r="I49" s="175"/>
    </row>
    <row r="50" spans="2:9" x14ac:dyDescent="0.2">
      <c r="B50" s="150"/>
      <c r="C50" s="150"/>
      <c r="D50" s="150"/>
      <c r="I50" s="175"/>
    </row>
    <row r="51" spans="2:9" x14ac:dyDescent="0.2">
      <c r="B51" s="150"/>
      <c r="C51" s="150"/>
      <c r="D51" s="150"/>
      <c r="I51" s="175"/>
    </row>
    <row r="52" spans="2:9" x14ac:dyDescent="0.2">
      <c r="B52" s="150"/>
      <c r="C52" s="150"/>
      <c r="D52" s="150"/>
      <c r="I52" s="175"/>
    </row>
    <row r="53" spans="2:9" x14ac:dyDescent="0.2">
      <c r="B53" s="150"/>
      <c r="C53" s="150"/>
      <c r="D53" s="150"/>
      <c r="I53" s="175"/>
    </row>
    <row r="54" spans="2:9" x14ac:dyDescent="0.2">
      <c r="B54" s="150"/>
      <c r="C54" s="150"/>
      <c r="D54" s="150"/>
      <c r="I54" s="175"/>
    </row>
    <row r="55" spans="2:9" x14ac:dyDescent="0.2">
      <c r="B55" s="150"/>
      <c r="C55" s="150"/>
      <c r="D55" s="150"/>
      <c r="I55" s="175"/>
    </row>
    <row r="56" spans="2:9" x14ac:dyDescent="0.2">
      <c r="B56" s="150"/>
      <c r="C56" s="150"/>
      <c r="D56" s="150"/>
      <c r="I56" s="175"/>
    </row>
    <row r="57" spans="2:9" x14ac:dyDescent="0.2">
      <c r="B57" s="150"/>
      <c r="C57" s="150"/>
      <c r="D57" s="150"/>
      <c r="I57" s="175"/>
    </row>
    <row r="58" spans="2:9" x14ac:dyDescent="0.2">
      <c r="B58" s="150"/>
      <c r="C58" s="150"/>
      <c r="D58" s="150"/>
      <c r="I58" s="175"/>
    </row>
    <row r="59" spans="2:9" x14ac:dyDescent="0.2">
      <c r="B59" s="150"/>
      <c r="C59" s="150"/>
      <c r="D59" s="150"/>
      <c r="I59" s="175"/>
    </row>
    <row r="60" spans="2:9" x14ac:dyDescent="0.2">
      <c r="B60" s="150"/>
      <c r="C60" s="150"/>
      <c r="D60" s="150"/>
      <c r="I60" s="175"/>
    </row>
    <row r="61" spans="2:9" x14ac:dyDescent="0.2">
      <c r="B61" s="150"/>
      <c r="C61" s="150"/>
      <c r="D61" s="150"/>
      <c r="I61" s="175"/>
    </row>
    <row r="62" spans="2:9" x14ac:dyDescent="0.2">
      <c r="B62" s="150"/>
      <c r="C62" s="150"/>
      <c r="D62" s="150"/>
      <c r="I62" s="175"/>
    </row>
    <row r="63" spans="2:9" x14ac:dyDescent="0.2">
      <c r="B63" s="150"/>
      <c r="C63" s="150"/>
      <c r="D63" s="150"/>
      <c r="I63" s="175"/>
    </row>
    <row r="64" spans="2:9" x14ac:dyDescent="0.2">
      <c r="B64" s="150"/>
      <c r="C64" s="150"/>
      <c r="D64" s="150"/>
      <c r="I64" s="175"/>
    </row>
    <row r="65" spans="2:9" x14ac:dyDescent="0.2">
      <c r="B65" s="150"/>
      <c r="C65" s="150"/>
      <c r="D65" s="150"/>
      <c r="I65" s="175"/>
    </row>
    <row r="66" spans="2:9" x14ac:dyDescent="0.2">
      <c r="B66" s="150"/>
      <c r="C66" s="150"/>
      <c r="D66" s="150"/>
      <c r="I66" s="175"/>
    </row>
    <row r="67" spans="2:9" x14ac:dyDescent="0.2">
      <c r="B67" s="150"/>
      <c r="C67" s="150"/>
      <c r="D67" s="150"/>
      <c r="I67" s="175"/>
    </row>
    <row r="68" spans="2:9" x14ac:dyDescent="0.2">
      <c r="B68" s="150"/>
      <c r="C68" s="150"/>
      <c r="D68" s="150"/>
      <c r="I68" s="175"/>
    </row>
    <row r="69" spans="2:9" x14ac:dyDescent="0.2">
      <c r="B69" s="150"/>
      <c r="C69" s="150"/>
      <c r="D69" s="150"/>
      <c r="I69" s="175"/>
    </row>
    <row r="70" spans="2:9" x14ac:dyDescent="0.2">
      <c r="B70" s="150"/>
      <c r="C70" s="150"/>
      <c r="D70" s="150"/>
      <c r="I70" s="175"/>
    </row>
    <row r="71" spans="2:9" x14ac:dyDescent="0.2">
      <c r="B71" s="150"/>
      <c r="C71" s="150"/>
      <c r="D71" s="150"/>
      <c r="I71" s="175"/>
    </row>
    <row r="72" spans="2:9" x14ac:dyDescent="0.2">
      <c r="B72" s="150"/>
      <c r="C72" s="150"/>
      <c r="D72" s="150"/>
      <c r="I72" s="175"/>
    </row>
    <row r="73" spans="2:9" x14ac:dyDescent="0.2">
      <c r="B73" s="150"/>
      <c r="C73" s="150"/>
      <c r="D73" s="150"/>
      <c r="I73" s="175"/>
    </row>
    <row r="74" spans="2:9" x14ac:dyDescent="0.2">
      <c r="B74" s="150"/>
      <c r="C74" s="150"/>
      <c r="D74" s="150"/>
      <c r="I74" s="175"/>
    </row>
    <row r="75" spans="2:9" x14ac:dyDescent="0.2">
      <c r="B75" s="150"/>
      <c r="C75" s="150"/>
      <c r="D75" s="150"/>
      <c r="I75" s="175"/>
    </row>
    <row r="76" spans="2:9" x14ac:dyDescent="0.2">
      <c r="B76" s="150"/>
      <c r="C76" s="150"/>
      <c r="D76" s="150"/>
      <c r="I76" s="175"/>
    </row>
    <row r="77" spans="2:9" x14ac:dyDescent="0.2">
      <c r="B77" s="150"/>
      <c r="C77" s="150"/>
      <c r="D77" s="150"/>
      <c r="I77" s="175"/>
    </row>
    <row r="78" spans="2:9" x14ac:dyDescent="0.2">
      <c r="B78" s="150"/>
      <c r="C78" s="150"/>
      <c r="D78" s="150"/>
      <c r="I78" s="175"/>
    </row>
    <row r="79" spans="2:9" x14ac:dyDescent="0.2">
      <c r="B79" s="150"/>
      <c r="C79" s="150"/>
      <c r="D79" s="150"/>
      <c r="I79" s="175"/>
    </row>
    <row r="80" spans="2:9" x14ac:dyDescent="0.2">
      <c r="B80" s="150"/>
      <c r="C80" s="150"/>
      <c r="D80" s="150"/>
      <c r="I80" s="175"/>
    </row>
    <row r="81" spans="2:9" x14ac:dyDescent="0.2">
      <c r="B81" s="150"/>
      <c r="C81" s="150"/>
      <c r="D81" s="150"/>
      <c r="I81" s="175"/>
    </row>
    <row r="82" spans="2:9" x14ac:dyDescent="0.2">
      <c r="B82" s="150"/>
      <c r="C82" s="150"/>
      <c r="D82" s="150"/>
      <c r="I82" s="175"/>
    </row>
    <row r="83" spans="2:9" x14ac:dyDescent="0.2">
      <c r="B83" s="150"/>
      <c r="C83" s="150"/>
      <c r="D83" s="150"/>
      <c r="I83" s="175"/>
    </row>
    <row r="84" spans="2:9" x14ac:dyDescent="0.2">
      <c r="B84" s="150"/>
      <c r="C84" s="150"/>
      <c r="D84" s="150"/>
      <c r="I84" s="175"/>
    </row>
    <row r="85" spans="2:9" x14ac:dyDescent="0.2">
      <c r="B85" s="150"/>
      <c r="C85" s="150"/>
      <c r="D85" s="150"/>
      <c r="I85" s="175"/>
    </row>
    <row r="86" spans="2:9" x14ac:dyDescent="0.2">
      <c r="B86" s="150"/>
      <c r="C86" s="150"/>
      <c r="D86" s="150"/>
      <c r="I86" s="175"/>
    </row>
    <row r="87" spans="2:9" x14ac:dyDescent="0.2">
      <c r="B87" s="150"/>
      <c r="C87" s="150"/>
      <c r="D87" s="150"/>
      <c r="I87" s="175"/>
    </row>
    <row r="88" spans="2:9" x14ac:dyDescent="0.2">
      <c r="B88" s="150"/>
      <c r="C88" s="150"/>
      <c r="D88" s="150"/>
      <c r="I88" s="175"/>
    </row>
    <row r="89" spans="2:9" x14ac:dyDescent="0.2">
      <c r="B89" s="150"/>
      <c r="C89" s="150"/>
      <c r="D89" s="150"/>
      <c r="I89" s="175"/>
    </row>
    <row r="90" spans="2:9" x14ac:dyDescent="0.2">
      <c r="B90" s="150"/>
      <c r="C90" s="150"/>
      <c r="D90" s="150"/>
      <c r="I90" s="175"/>
    </row>
    <row r="91" spans="2:9" x14ac:dyDescent="0.2">
      <c r="B91" s="150"/>
      <c r="C91" s="150"/>
      <c r="D91" s="150"/>
      <c r="I91" s="175"/>
    </row>
    <row r="92" spans="2:9" x14ac:dyDescent="0.2">
      <c r="B92" s="150"/>
      <c r="C92" s="150"/>
      <c r="D92" s="150"/>
      <c r="I92" s="175"/>
    </row>
    <row r="93" spans="2:9" x14ac:dyDescent="0.2">
      <c r="B93" s="150"/>
      <c r="C93" s="150"/>
      <c r="D93" s="150"/>
      <c r="I93" s="175"/>
    </row>
    <row r="94" spans="2:9" x14ac:dyDescent="0.2">
      <c r="B94" s="150"/>
      <c r="C94" s="150"/>
      <c r="D94" s="150"/>
      <c r="I94" s="175"/>
    </row>
    <row r="95" spans="2:9" x14ac:dyDescent="0.2">
      <c r="B95" s="150"/>
      <c r="C95" s="150"/>
      <c r="D95" s="150"/>
      <c r="I95" s="175"/>
    </row>
    <row r="96" spans="2:9" x14ac:dyDescent="0.2">
      <c r="B96" s="150"/>
      <c r="C96" s="150"/>
      <c r="D96" s="150"/>
      <c r="I96" s="175"/>
    </row>
    <row r="97" spans="2:9" x14ac:dyDescent="0.2">
      <c r="B97" s="150"/>
      <c r="C97" s="150"/>
      <c r="D97" s="150"/>
      <c r="I97" s="175"/>
    </row>
    <row r="98" spans="2:9" x14ac:dyDescent="0.2">
      <c r="B98" s="150"/>
      <c r="C98" s="150"/>
      <c r="D98" s="150"/>
      <c r="I98" s="175"/>
    </row>
    <row r="99" spans="2:9" x14ac:dyDescent="0.2">
      <c r="B99" s="150"/>
      <c r="C99" s="150"/>
      <c r="D99" s="150"/>
      <c r="I99" s="175"/>
    </row>
    <row r="100" spans="2:9" x14ac:dyDescent="0.2">
      <c r="B100" s="150"/>
      <c r="C100" s="150"/>
      <c r="D100" s="150"/>
      <c r="I100" s="175"/>
    </row>
    <row r="101" spans="2:9" x14ac:dyDescent="0.2">
      <c r="B101" s="150"/>
      <c r="C101" s="150"/>
      <c r="D101" s="150"/>
      <c r="I101" s="175"/>
    </row>
    <row r="102" spans="2:9" x14ac:dyDescent="0.2">
      <c r="B102" s="150"/>
      <c r="C102" s="150"/>
      <c r="D102" s="150"/>
      <c r="I102" s="175"/>
    </row>
    <row r="103" spans="2:9" x14ac:dyDescent="0.2">
      <c r="B103" s="150"/>
      <c r="C103" s="150"/>
      <c r="D103" s="150"/>
      <c r="I103" s="175"/>
    </row>
    <row r="104" spans="2:9" x14ac:dyDescent="0.2">
      <c r="B104" s="150"/>
      <c r="C104" s="150"/>
      <c r="D104" s="150"/>
      <c r="I104" s="175"/>
    </row>
    <row r="105" spans="2:9" x14ac:dyDescent="0.2">
      <c r="B105" s="150"/>
      <c r="C105" s="150"/>
      <c r="D105" s="150"/>
      <c r="I105" s="175"/>
    </row>
    <row r="106" spans="2:9" x14ac:dyDescent="0.2">
      <c r="B106" s="150"/>
      <c r="C106" s="150"/>
      <c r="D106" s="150"/>
      <c r="I106" s="175"/>
    </row>
    <row r="107" spans="2:9" x14ac:dyDescent="0.2">
      <c r="B107" s="150"/>
      <c r="C107" s="150"/>
      <c r="D107" s="150"/>
      <c r="I107" s="175"/>
    </row>
    <row r="108" spans="2:9" x14ac:dyDescent="0.2">
      <c r="B108" s="150"/>
      <c r="C108" s="150"/>
      <c r="D108" s="150"/>
      <c r="I108" s="175"/>
    </row>
    <row r="109" spans="2:9" x14ac:dyDescent="0.2">
      <c r="B109" s="150"/>
      <c r="C109" s="150"/>
      <c r="D109" s="150"/>
      <c r="I109" s="175"/>
    </row>
    <row r="110" spans="2:9" x14ac:dyDescent="0.2">
      <c r="B110" s="150"/>
      <c r="C110" s="150"/>
      <c r="D110" s="150"/>
      <c r="I110" s="175"/>
    </row>
    <row r="111" spans="2:9" x14ac:dyDescent="0.2">
      <c r="B111" s="150"/>
      <c r="C111" s="150"/>
      <c r="D111" s="150"/>
      <c r="I111" s="175"/>
    </row>
    <row r="112" spans="2:9" x14ac:dyDescent="0.2">
      <c r="B112" s="150"/>
      <c r="C112" s="150"/>
      <c r="D112" s="150"/>
      <c r="I112" s="175"/>
    </row>
    <row r="113" spans="2:9" x14ac:dyDescent="0.2">
      <c r="B113" s="150"/>
      <c r="C113" s="150"/>
      <c r="D113" s="150"/>
      <c r="I113" s="175"/>
    </row>
    <row r="114" spans="2:9" x14ac:dyDescent="0.2">
      <c r="B114" s="150"/>
      <c r="C114" s="150"/>
      <c r="D114" s="150"/>
      <c r="I114" s="175"/>
    </row>
    <row r="115" spans="2:9" x14ac:dyDescent="0.2">
      <c r="B115" s="150"/>
      <c r="C115" s="150"/>
      <c r="D115" s="150"/>
      <c r="I115" s="175"/>
    </row>
    <row r="116" spans="2:9" x14ac:dyDescent="0.2">
      <c r="B116" s="150"/>
      <c r="C116" s="150"/>
      <c r="D116" s="150"/>
      <c r="I116" s="175"/>
    </row>
    <row r="117" spans="2:9" x14ac:dyDescent="0.2">
      <c r="B117" s="150"/>
      <c r="C117" s="150"/>
      <c r="D117" s="150"/>
      <c r="I117" s="175"/>
    </row>
    <row r="118" spans="2:9" x14ac:dyDescent="0.2">
      <c r="B118" s="150"/>
      <c r="C118" s="150"/>
      <c r="D118" s="150"/>
    </row>
    <row r="119" spans="2:9" x14ac:dyDescent="0.2">
      <c r="B119" s="150"/>
      <c r="C119" s="150"/>
      <c r="D119" s="150"/>
    </row>
    <row r="120" spans="2:9" x14ac:dyDescent="0.2">
      <c r="B120" s="150"/>
      <c r="C120" s="150"/>
      <c r="D120" s="150"/>
    </row>
    <row r="121" spans="2:9" x14ac:dyDescent="0.2">
      <c r="B121" s="150"/>
      <c r="C121" s="150"/>
      <c r="D121" s="150"/>
    </row>
    <row r="122" spans="2:9" x14ac:dyDescent="0.2">
      <c r="B122" s="150"/>
      <c r="C122" s="150"/>
      <c r="D122" s="150"/>
    </row>
    <row r="123" spans="2:9" x14ac:dyDescent="0.2">
      <c r="B123" s="150"/>
      <c r="C123" s="150"/>
      <c r="D123" s="150"/>
    </row>
    <row r="124" spans="2:9" x14ac:dyDescent="0.2">
      <c r="B124" s="150"/>
      <c r="C124" s="150"/>
      <c r="D124" s="150"/>
    </row>
    <row r="125" spans="2:9" x14ac:dyDescent="0.2">
      <c r="B125" s="150"/>
      <c r="C125" s="150"/>
      <c r="D125" s="150"/>
    </row>
    <row r="126" spans="2:9" x14ac:dyDescent="0.2">
      <c r="B126" s="150"/>
      <c r="C126" s="150"/>
      <c r="D126" s="150"/>
    </row>
    <row r="127" spans="2:9" x14ac:dyDescent="0.2">
      <c r="B127" s="150"/>
      <c r="C127" s="150"/>
      <c r="D127" s="150"/>
    </row>
    <row r="128" spans="2:9" x14ac:dyDescent="0.2">
      <c r="B128" s="150"/>
      <c r="C128" s="150"/>
      <c r="D128" s="150"/>
    </row>
    <row r="129" spans="2:9" x14ac:dyDescent="0.2">
      <c r="B129" s="150"/>
      <c r="C129" s="150"/>
      <c r="D129" s="150"/>
    </row>
    <row r="130" spans="2:9" x14ac:dyDescent="0.2">
      <c r="B130" s="150"/>
      <c r="C130" s="150"/>
      <c r="D130" s="150"/>
      <c r="I130" s="150"/>
    </row>
    <row r="131" spans="2:9" x14ac:dyDescent="0.2">
      <c r="B131" s="150"/>
      <c r="C131" s="150"/>
      <c r="D131" s="150"/>
      <c r="I131" s="150"/>
    </row>
    <row r="132" spans="2:9" x14ac:dyDescent="0.2">
      <c r="B132" s="150"/>
      <c r="C132" s="150"/>
      <c r="D132" s="150"/>
      <c r="I132" s="150"/>
    </row>
    <row r="133" spans="2:9" x14ac:dyDescent="0.2">
      <c r="B133" s="150"/>
      <c r="C133" s="150"/>
      <c r="D133" s="150"/>
      <c r="I133" s="150"/>
    </row>
    <row r="134" spans="2:9" x14ac:dyDescent="0.2">
      <c r="B134" s="150"/>
      <c r="C134" s="150"/>
      <c r="D134" s="150"/>
      <c r="I134" s="150"/>
    </row>
    <row r="135" spans="2:9" x14ac:dyDescent="0.2">
      <c r="B135" s="150"/>
      <c r="C135" s="150"/>
      <c r="D135" s="150"/>
      <c r="I135" s="150"/>
    </row>
    <row r="136" spans="2:9" x14ac:dyDescent="0.2">
      <c r="B136" s="150"/>
      <c r="C136" s="150"/>
      <c r="D136" s="150"/>
      <c r="I136" s="150"/>
    </row>
    <row r="137" spans="2:9" x14ac:dyDescent="0.2">
      <c r="B137" s="150"/>
      <c r="C137" s="150"/>
      <c r="D137" s="150"/>
      <c r="I137" s="150"/>
    </row>
    <row r="138" spans="2:9" x14ac:dyDescent="0.2">
      <c r="B138" s="150"/>
      <c r="C138" s="150"/>
      <c r="D138" s="150"/>
      <c r="I138" s="150"/>
    </row>
    <row r="139" spans="2:9" x14ac:dyDescent="0.2">
      <c r="B139" s="150"/>
      <c r="C139" s="150"/>
      <c r="D139" s="150"/>
      <c r="I139" s="150"/>
    </row>
    <row r="140" spans="2:9" x14ac:dyDescent="0.2">
      <c r="B140" s="150"/>
      <c r="C140" s="150"/>
      <c r="D140" s="150"/>
      <c r="I140" s="150"/>
    </row>
    <row r="141" spans="2:9" x14ac:dyDescent="0.2">
      <c r="B141" s="150"/>
      <c r="C141" s="150"/>
      <c r="D141" s="150"/>
      <c r="I141" s="150"/>
    </row>
    <row r="142" spans="2:9" x14ac:dyDescent="0.2">
      <c r="B142" s="150"/>
      <c r="C142" s="150"/>
      <c r="D142" s="150"/>
      <c r="I142" s="150"/>
    </row>
    <row r="143" spans="2:9" x14ac:dyDescent="0.2">
      <c r="B143" s="150"/>
      <c r="C143" s="150"/>
      <c r="D143" s="150"/>
      <c r="I143" s="150"/>
    </row>
    <row r="144" spans="2:9" x14ac:dyDescent="0.2">
      <c r="B144" s="150"/>
      <c r="C144" s="150"/>
      <c r="D144" s="150"/>
      <c r="I144" s="150"/>
    </row>
    <row r="145" spans="2:9" x14ac:dyDescent="0.2">
      <c r="B145" s="150"/>
      <c r="C145" s="150"/>
      <c r="D145" s="150"/>
      <c r="I145" s="150"/>
    </row>
    <row r="146" spans="2:9" x14ac:dyDescent="0.2">
      <c r="B146" s="150"/>
      <c r="C146" s="150"/>
      <c r="D146" s="150"/>
      <c r="I146" s="150"/>
    </row>
    <row r="147" spans="2:9" x14ac:dyDescent="0.2">
      <c r="B147" s="150"/>
      <c r="C147" s="150"/>
      <c r="D147" s="150"/>
      <c r="I147" s="150"/>
    </row>
    <row r="148" spans="2:9" x14ac:dyDescent="0.2">
      <c r="B148" s="150"/>
      <c r="C148" s="150"/>
      <c r="D148" s="150"/>
      <c r="I148" s="150"/>
    </row>
    <row r="149" spans="2:9" x14ac:dyDescent="0.2">
      <c r="B149" s="150"/>
      <c r="C149" s="150"/>
      <c r="D149" s="150"/>
      <c r="I149" s="150"/>
    </row>
    <row r="150" spans="2:9" x14ac:dyDescent="0.2">
      <c r="B150" s="150"/>
      <c r="C150" s="150"/>
      <c r="D150" s="150"/>
      <c r="I150" s="150"/>
    </row>
    <row r="151" spans="2:9" x14ac:dyDescent="0.2">
      <c r="B151" s="150"/>
      <c r="C151" s="150"/>
      <c r="D151" s="150"/>
      <c r="I151" s="150"/>
    </row>
    <row r="152" spans="2:9" x14ac:dyDescent="0.2">
      <c r="B152" s="150"/>
      <c r="C152" s="150"/>
      <c r="D152" s="150"/>
      <c r="I152" s="150"/>
    </row>
    <row r="153" spans="2:9" x14ac:dyDescent="0.2">
      <c r="B153" s="150"/>
      <c r="C153" s="150"/>
      <c r="D153" s="150"/>
      <c r="I153" s="150"/>
    </row>
    <row r="154" spans="2:9" x14ac:dyDescent="0.2">
      <c r="B154" s="150"/>
      <c r="C154" s="150"/>
      <c r="D154" s="150"/>
      <c r="I154" s="150"/>
    </row>
    <row r="155" spans="2:9" x14ac:dyDescent="0.2">
      <c r="B155" s="150"/>
      <c r="C155" s="150"/>
      <c r="D155" s="150"/>
      <c r="I155" s="150"/>
    </row>
    <row r="156" spans="2:9" x14ac:dyDescent="0.2">
      <c r="B156" s="150"/>
      <c r="C156" s="150"/>
      <c r="D156" s="150"/>
      <c r="I156" s="150"/>
    </row>
    <row r="157" spans="2:9" x14ac:dyDescent="0.2">
      <c r="B157" s="150"/>
      <c r="C157" s="150"/>
      <c r="D157" s="150"/>
      <c r="I157" s="150"/>
    </row>
    <row r="158" spans="2:9" x14ac:dyDescent="0.2">
      <c r="B158" s="150"/>
      <c r="C158" s="150"/>
      <c r="D158" s="150"/>
      <c r="I158" s="150"/>
    </row>
    <row r="159" spans="2:9" x14ac:dyDescent="0.2">
      <c r="B159" s="150"/>
      <c r="C159" s="150"/>
      <c r="D159" s="150"/>
      <c r="I159" s="150"/>
    </row>
    <row r="160" spans="2:9" x14ac:dyDescent="0.2">
      <c r="B160" s="150"/>
      <c r="C160" s="150"/>
      <c r="D160" s="150"/>
      <c r="I160" s="150"/>
    </row>
    <row r="161" spans="2:9" x14ac:dyDescent="0.2">
      <c r="B161" s="150"/>
      <c r="C161" s="150"/>
      <c r="D161" s="150"/>
      <c r="I161" s="150"/>
    </row>
  </sheetData>
  <autoFilter ref="A1:Q1"/>
  <sortState ref="A3:V57">
    <sortCondition ref="A3:A57"/>
    <sortCondition ref="B3:B57"/>
  </sortState>
  <mergeCells count="1">
    <mergeCell ref="F1:L1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zoomScale="115" zoomScaleNormal="115" workbookViewId="0">
      <pane xSplit="3" ySplit="3" topLeftCell="G70" activePane="bottomRight" state="frozen"/>
      <selection pane="topRight" activeCell="G1" sqref="G1"/>
      <selection pane="bottomLeft" activeCell="A4" sqref="A4"/>
      <selection pane="bottomRight" activeCell="L99" sqref="L99"/>
    </sheetView>
  </sheetViews>
  <sheetFormatPr defaultRowHeight="12" x14ac:dyDescent="0.2"/>
  <cols>
    <col min="1" max="1" width="8.28515625" style="33" customWidth="1"/>
    <col min="2" max="2" width="14" style="34" customWidth="1"/>
    <col min="3" max="3" width="34.42578125" style="35" customWidth="1"/>
    <col min="4" max="4" width="22" style="27" customWidth="1"/>
    <col min="5" max="8" width="14.28515625" style="36" customWidth="1"/>
    <col min="9" max="11" width="9.85546875" style="37" customWidth="1"/>
    <col min="12" max="14" width="11.85546875" style="37" customWidth="1"/>
    <col min="15" max="16" width="16.140625" style="37" customWidth="1"/>
    <col min="17" max="17" width="81.85546875" style="35" customWidth="1"/>
    <col min="18" max="16384" width="9.140625" style="35"/>
  </cols>
  <sheetData>
    <row r="1" spans="1:24" s="21" customFormat="1" ht="40.5" customHeight="1" x14ac:dyDescent="0.2">
      <c r="A1" s="319" t="s">
        <v>314</v>
      </c>
      <c r="B1" s="329">
        <v>41085</v>
      </c>
      <c r="C1" s="329"/>
      <c r="D1" s="219"/>
      <c r="E1" s="330" t="s">
        <v>35</v>
      </c>
      <c r="F1" s="325" t="s">
        <v>533</v>
      </c>
      <c r="G1" s="325" t="s">
        <v>534</v>
      </c>
      <c r="H1" s="325" t="s">
        <v>535</v>
      </c>
      <c r="I1" s="327" t="s">
        <v>476</v>
      </c>
      <c r="J1" s="327" t="s">
        <v>477</v>
      </c>
      <c r="K1" s="327" t="s">
        <v>478</v>
      </c>
      <c r="L1" s="323" t="s">
        <v>482</v>
      </c>
      <c r="M1" s="323" t="s">
        <v>481</v>
      </c>
      <c r="N1" s="323" t="s">
        <v>480</v>
      </c>
      <c r="O1" s="321" t="s">
        <v>479</v>
      </c>
      <c r="P1" s="321" t="s">
        <v>494</v>
      </c>
    </row>
    <row r="2" spans="1:24" s="21" customFormat="1" ht="49.5" customHeight="1" thickBot="1" x14ac:dyDescent="0.25">
      <c r="A2" s="320"/>
      <c r="B2" s="22" t="s">
        <v>36</v>
      </c>
      <c r="C2" s="22" t="s">
        <v>37</v>
      </c>
      <c r="D2" s="220" t="s">
        <v>421</v>
      </c>
      <c r="E2" s="331"/>
      <c r="F2" s="326"/>
      <c r="G2" s="326"/>
      <c r="H2" s="326"/>
      <c r="I2" s="328"/>
      <c r="J2" s="328"/>
      <c r="K2" s="328"/>
      <c r="L2" s="324"/>
      <c r="M2" s="324"/>
      <c r="N2" s="324"/>
      <c r="O2" s="322"/>
      <c r="P2" s="322"/>
      <c r="Q2" s="21" t="s">
        <v>254</v>
      </c>
    </row>
    <row r="3" spans="1:24" s="27" customFormat="1" ht="7.5" customHeight="1" thickTop="1" x14ac:dyDescent="0.2">
      <c r="A3" s="23"/>
      <c r="B3" s="23"/>
      <c r="C3" s="24"/>
      <c r="D3" s="24"/>
      <c r="E3" s="25"/>
      <c r="F3" s="256"/>
      <c r="G3" s="256"/>
      <c r="H3" s="256"/>
      <c r="I3" s="26"/>
      <c r="J3" s="26"/>
      <c r="K3" s="26"/>
      <c r="L3" s="26"/>
      <c r="M3" s="26"/>
      <c r="N3" s="26"/>
      <c r="O3" s="26"/>
      <c r="P3" s="26"/>
    </row>
    <row r="4" spans="1:24" s="64" customFormat="1" ht="12" customHeight="1" x14ac:dyDescent="0.2">
      <c r="A4" s="30" t="s">
        <v>313</v>
      </c>
      <c r="B4" s="32" t="s">
        <v>146</v>
      </c>
      <c r="C4" s="32" t="s">
        <v>147</v>
      </c>
      <c r="D4" s="30" t="s">
        <v>425</v>
      </c>
      <c r="E4" s="92" t="s">
        <v>40</v>
      </c>
      <c r="F4" s="307">
        <v>70392</v>
      </c>
      <c r="G4" s="307">
        <v>24486</v>
      </c>
      <c r="H4" s="307"/>
      <c r="I4" s="93">
        <f>'FY13 chem site costs'!E2</f>
        <v>84000</v>
      </c>
      <c r="J4" s="93">
        <f>'FY13 chem site costs'!F2</f>
        <v>0</v>
      </c>
      <c r="K4" s="93">
        <f>'FY13 chem site costs'!G2</f>
        <v>0</v>
      </c>
      <c r="L4" s="93">
        <f>'FY13 chem site costs'!H2</f>
        <v>16536</v>
      </c>
      <c r="M4" s="93">
        <f>'FY13 chem site costs'!I2</f>
        <v>0</v>
      </c>
      <c r="N4" s="93">
        <f>'FY13 chem site costs'!J2</f>
        <v>0</v>
      </c>
      <c r="O4" s="180">
        <f>'FY13 Eco site costs'!O3</f>
        <v>13195.897229780625</v>
      </c>
      <c r="P4" s="180">
        <v>2902.04</v>
      </c>
      <c r="Q4" s="94"/>
      <c r="R4" s="94"/>
      <c r="S4" s="94"/>
    </row>
    <row r="5" spans="1:24" s="64" customFormat="1" ht="12" customHeight="1" x14ac:dyDescent="0.2">
      <c r="A5" s="30" t="s">
        <v>313</v>
      </c>
      <c r="B5" s="32" t="s">
        <v>336</v>
      </c>
      <c r="C5" s="32" t="s">
        <v>337</v>
      </c>
      <c r="D5" s="30" t="s">
        <v>405</v>
      </c>
      <c r="E5" s="92" t="s">
        <v>416</v>
      </c>
      <c r="F5" s="311"/>
      <c r="G5" s="311"/>
      <c r="H5" s="311"/>
      <c r="I5" s="93">
        <f>'FY13 chem site costs'!E3</f>
        <v>0</v>
      </c>
      <c r="J5" s="93">
        <f>'FY13 chem site costs'!F3</f>
        <v>77700</v>
      </c>
      <c r="K5" s="93">
        <f>'FY13 chem site costs'!G3</f>
        <v>0</v>
      </c>
      <c r="L5" s="93">
        <f>'FY13 chem site costs'!H3</f>
        <v>0</v>
      </c>
      <c r="M5" s="93">
        <f>'FY13 chem site costs'!I3</f>
        <v>0</v>
      </c>
      <c r="N5" s="93">
        <f>'FY13 chem site costs'!J3</f>
        <v>0</v>
      </c>
      <c r="O5" s="180">
        <v>0</v>
      </c>
      <c r="P5" s="180"/>
      <c r="Q5" s="94"/>
      <c r="R5" s="94"/>
      <c r="S5" s="94"/>
    </row>
    <row r="6" spans="1:24" s="64" customFormat="1" ht="12" customHeight="1" x14ac:dyDescent="0.2">
      <c r="A6" s="30" t="s">
        <v>313</v>
      </c>
      <c r="B6" s="32" t="s">
        <v>148</v>
      </c>
      <c r="C6" s="32" t="s">
        <v>149</v>
      </c>
      <c r="D6" s="30" t="s">
        <v>425</v>
      </c>
      <c r="E6" s="92" t="s">
        <v>416</v>
      </c>
      <c r="F6" s="308"/>
      <c r="G6" s="308"/>
      <c r="H6" s="308"/>
      <c r="I6" s="93">
        <f>'FY13 chem site costs'!E4</f>
        <v>86400</v>
      </c>
      <c r="J6" s="93">
        <f>'FY13 chem site costs'!F4</f>
        <v>0</v>
      </c>
      <c r="K6" s="93">
        <f>'FY13 chem site costs'!G4</f>
        <v>0</v>
      </c>
      <c r="L6" s="93">
        <f>'FY13 chem site costs'!H4</f>
        <v>0</v>
      </c>
      <c r="M6" s="93">
        <f>'FY13 chem site costs'!I4</f>
        <v>0</v>
      </c>
      <c r="N6" s="93">
        <f>'FY13 chem site costs'!J4</f>
        <v>0</v>
      </c>
      <c r="O6" s="180">
        <v>0</v>
      </c>
      <c r="P6" s="180"/>
      <c r="Q6" s="94"/>
      <c r="R6" s="94"/>
      <c r="S6" s="94"/>
    </row>
    <row r="7" spans="1:24" s="64" customFormat="1" ht="12" customHeight="1" x14ac:dyDescent="0.2">
      <c r="A7" s="29" t="s">
        <v>340</v>
      </c>
      <c r="B7" s="28" t="s">
        <v>338</v>
      </c>
      <c r="C7" s="28" t="s">
        <v>339</v>
      </c>
      <c r="D7" s="29" t="s">
        <v>405</v>
      </c>
      <c r="E7" s="88" t="s">
        <v>416</v>
      </c>
      <c r="F7" s="264"/>
      <c r="G7" s="285">
        <v>8469.2000000000007</v>
      </c>
      <c r="H7" s="264"/>
      <c r="I7" s="89">
        <f>'FY13 chem site costs'!E5</f>
        <v>0</v>
      </c>
      <c r="J7" s="89">
        <f>'FY13 chem site costs'!F5</f>
        <v>76100</v>
      </c>
      <c r="K7" s="89">
        <f>'FY13 chem site costs'!G5</f>
        <v>0</v>
      </c>
      <c r="L7" s="89">
        <f>'FY13 chem site costs'!H5</f>
        <v>0</v>
      </c>
      <c r="M7" s="89">
        <f>'FY13 chem site costs'!I5</f>
        <v>0</v>
      </c>
      <c r="N7" s="89">
        <f>'FY13 chem site costs'!J5</f>
        <v>0</v>
      </c>
      <c r="O7" s="89">
        <v>0</v>
      </c>
      <c r="P7" s="89"/>
      <c r="Q7" s="90"/>
      <c r="R7" s="90"/>
      <c r="S7" s="90"/>
      <c r="T7" s="65"/>
      <c r="U7" s="65"/>
      <c r="V7" s="65"/>
      <c r="W7" s="65"/>
      <c r="X7" s="65"/>
    </row>
    <row r="8" spans="1:24" s="64" customFormat="1" ht="12" customHeight="1" x14ac:dyDescent="0.2">
      <c r="A8" s="30" t="s">
        <v>330</v>
      </c>
      <c r="B8" s="32" t="s">
        <v>190</v>
      </c>
      <c r="C8" s="32" t="s">
        <v>191</v>
      </c>
      <c r="D8" s="30" t="s">
        <v>425</v>
      </c>
      <c r="E8" s="92" t="s">
        <v>422</v>
      </c>
      <c r="F8" s="307">
        <v>8853</v>
      </c>
      <c r="G8" s="307">
        <v>21524</v>
      </c>
      <c r="H8" s="307"/>
      <c r="I8" s="93">
        <f>'FY13 chem site costs'!E6</f>
        <v>22500</v>
      </c>
      <c r="J8" s="93">
        <f>'FY13 chem site costs'!F6</f>
        <v>0</v>
      </c>
      <c r="K8" s="93">
        <f>'FY13 chem site costs'!G6</f>
        <v>0</v>
      </c>
      <c r="L8" s="93">
        <f>'FY13 chem site costs'!H6</f>
        <v>0</v>
      </c>
      <c r="M8" s="93">
        <f>'FY13 chem site costs'!I6</f>
        <v>0</v>
      </c>
      <c r="N8" s="93">
        <f>'FY13 chem site costs'!J6</f>
        <v>0</v>
      </c>
      <c r="O8" s="180">
        <f>'FY13 Eco site costs'!O4</f>
        <v>16364.445390781844</v>
      </c>
      <c r="P8" s="180">
        <v>2902.04</v>
      </c>
      <c r="Q8" s="94"/>
      <c r="R8" s="94"/>
      <c r="S8" s="94"/>
    </row>
    <row r="9" spans="1:24" s="64" customFormat="1" ht="12" customHeight="1" x14ac:dyDescent="0.2">
      <c r="A9" s="30" t="s">
        <v>330</v>
      </c>
      <c r="B9" s="32" t="s">
        <v>137</v>
      </c>
      <c r="C9" s="32" t="s">
        <v>138</v>
      </c>
      <c r="D9" s="30" t="s">
        <v>425</v>
      </c>
      <c r="E9" s="92" t="s">
        <v>422</v>
      </c>
      <c r="F9" s="311"/>
      <c r="G9" s="311"/>
      <c r="H9" s="311"/>
      <c r="I9" s="93">
        <f>'FY13 chem site costs'!E7</f>
        <v>27800</v>
      </c>
      <c r="J9" s="93">
        <f>'FY13 chem site costs'!F7</f>
        <v>0</v>
      </c>
      <c r="K9" s="93">
        <f>'FY13 chem site costs'!G7</f>
        <v>0</v>
      </c>
      <c r="L9" s="93">
        <f>'FY13 chem site costs'!H7</f>
        <v>0</v>
      </c>
      <c r="M9" s="93">
        <f>'FY13 chem site costs'!I7</f>
        <v>0</v>
      </c>
      <c r="N9" s="93">
        <f>'FY13 chem site costs'!J7</f>
        <v>0</v>
      </c>
      <c r="O9" s="180">
        <f>'FY13 Eco site costs'!O5</f>
        <v>19194.037350318875</v>
      </c>
      <c r="P9" s="180">
        <v>2902.04</v>
      </c>
      <c r="Q9" s="94"/>
      <c r="R9" s="94"/>
      <c r="S9" s="94"/>
    </row>
    <row r="10" spans="1:24" s="64" customFormat="1" ht="12" customHeight="1" x14ac:dyDescent="0.2">
      <c r="A10" s="30" t="s">
        <v>330</v>
      </c>
      <c r="B10" s="32" t="s">
        <v>341</v>
      </c>
      <c r="C10" s="32" t="s">
        <v>342</v>
      </c>
      <c r="D10" s="30" t="s">
        <v>417</v>
      </c>
      <c r="E10" s="92" t="s">
        <v>416</v>
      </c>
      <c r="F10" s="311"/>
      <c r="G10" s="311"/>
      <c r="H10" s="311"/>
      <c r="I10" s="93">
        <f>'FY13 chem site costs'!E8</f>
        <v>0</v>
      </c>
      <c r="J10" s="93">
        <f>'FY13 chem site costs'!F8</f>
        <v>0</v>
      </c>
      <c r="K10" s="93">
        <f>'FY13 chem site costs'!G8</f>
        <v>0</v>
      </c>
      <c r="L10" s="93">
        <f>'FY13 chem site costs'!H8</f>
        <v>0</v>
      </c>
      <c r="M10" s="93">
        <f>'FY13 chem site costs'!I8</f>
        <v>0</v>
      </c>
      <c r="N10" s="93">
        <f>'FY13 chem site costs'!J8</f>
        <v>0</v>
      </c>
      <c r="O10" s="93">
        <v>0</v>
      </c>
      <c r="P10" s="93"/>
      <c r="Q10" s="94"/>
      <c r="R10" s="94"/>
      <c r="S10" s="94"/>
    </row>
    <row r="11" spans="1:24" s="64" customFormat="1" ht="12" customHeight="1" x14ac:dyDescent="0.2">
      <c r="A11" s="30" t="s">
        <v>330</v>
      </c>
      <c r="B11" s="32" t="s">
        <v>343</v>
      </c>
      <c r="C11" s="32" t="s">
        <v>344</v>
      </c>
      <c r="D11" s="30" t="s">
        <v>405</v>
      </c>
      <c r="E11" s="92" t="s">
        <v>416</v>
      </c>
      <c r="F11" s="308"/>
      <c r="G11" s="308"/>
      <c r="H11" s="308"/>
      <c r="I11" s="93">
        <f>'FY13 chem site costs'!E9</f>
        <v>0</v>
      </c>
      <c r="J11" s="93">
        <f>'FY13 chem site costs'!F9</f>
        <v>47800</v>
      </c>
      <c r="K11" s="93">
        <f>'FY13 chem site costs'!G9</f>
        <v>0</v>
      </c>
      <c r="L11" s="93">
        <f>'FY13 chem site costs'!H9</f>
        <v>0</v>
      </c>
      <c r="M11" s="93">
        <f>'FY13 chem site costs'!I9</f>
        <v>0</v>
      </c>
      <c r="N11" s="93">
        <f>'FY13 chem site costs'!J9</f>
        <v>0</v>
      </c>
      <c r="O11" s="93">
        <v>0</v>
      </c>
      <c r="P11" s="93"/>
      <c r="Q11" s="94"/>
      <c r="R11" s="94"/>
      <c r="S11" s="94"/>
    </row>
    <row r="12" spans="1:24" s="64" customFormat="1" ht="12" customHeight="1" x14ac:dyDescent="0.2">
      <c r="A12" s="29" t="s">
        <v>334</v>
      </c>
      <c r="B12" s="28" t="s">
        <v>345</v>
      </c>
      <c r="C12" s="28" t="s">
        <v>346</v>
      </c>
      <c r="D12" s="29" t="s">
        <v>405</v>
      </c>
      <c r="E12" s="88" t="s">
        <v>416</v>
      </c>
      <c r="F12" s="315">
        <v>8853</v>
      </c>
      <c r="G12" s="315">
        <v>24486</v>
      </c>
      <c r="H12" s="315"/>
      <c r="I12" s="89">
        <f>'FY13 chem site costs'!E10</f>
        <v>0</v>
      </c>
      <c r="J12" s="89">
        <f>'FY13 chem site costs'!F10</f>
        <v>62100</v>
      </c>
      <c r="K12" s="89">
        <f>'FY13 chem site costs'!G10</f>
        <v>0</v>
      </c>
      <c r="L12" s="89">
        <f>'FY13 chem site costs'!H10</f>
        <v>0</v>
      </c>
      <c r="M12" s="89">
        <f>'FY13 chem site costs'!I10</f>
        <v>5510</v>
      </c>
      <c r="N12" s="89">
        <f>'FY13 chem site costs'!J10</f>
        <v>0</v>
      </c>
      <c r="O12" s="89">
        <v>0</v>
      </c>
      <c r="P12" s="89"/>
      <c r="Q12" s="90"/>
      <c r="R12" s="90"/>
      <c r="S12" s="90"/>
      <c r="T12" s="65"/>
      <c r="U12" s="65"/>
      <c r="V12" s="65"/>
      <c r="W12" s="65"/>
      <c r="X12" s="65"/>
    </row>
    <row r="13" spans="1:24" s="64" customFormat="1" ht="12" customHeight="1" x14ac:dyDescent="0.2">
      <c r="A13" s="29" t="s">
        <v>334</v>
      </c>
      <c r="B13" s="28" t="s">
        <v>182</v>
      </c>
      <c r="C13" s="28" t="s">
        <v>183</v>
      </c>
      <c r="D13" s="29" t="s">
        <v>425</v>
      </c>
      <c r="E13" s="88" t="s">
        <v>422</v>
      </c>
      <c r="F13" s="316"/>
      <c r="G13" s="316"/>
      <c r="H13" s="316"/>
      <c r="I13" s="89">
        <f>'FY13 chem site costs'!E11</f>
        <v>22800</v>
      </c>
      <c r="J13" s="89">
        <f>'FY13 chem site costs'!F11</f>
        <v>0</v>
      </c>
      <c r="K13" s="89">
        <f>'FY13 chem site costs'!G11</f>
        <v>0</v>
      </c>
      <c r="L13" s="89">
        <f>'FY13 chem site costs'!H11</f>
        <v>0</v>
      </c>
      <c r="M13" s="89">
        <f>'FY13 chem site costs'!I11</f>
        <v>0</v>
      </c>
      <c r="N13" s="89">
        <f>'FY13 chem site costs'!J11</f>
        <v>0</v>
      </c>
      <c r="O13" s="89">
        <f>'FY13 Eco site costs'!O6</f>
        <v>22520.308325320533</v>
      </c>
      <c r="P13" s="181">
        <v>2902.04</v>
      </c>
      <c r="Q13" s="90"/>
      <c r="R13" s="90"/>
      <c r="S13" s="90"/>
      <c r="T13" s="65"/>
      <c r="U13" s="65"/>
      <c r="V13" s="65"/>
      <c r="W13" s="65"/>
      <c r="X13" s="65"/>
    </row>
    <row r="14" spans="1:24" s="64" customFormat="1" ht="12" customHeight="1" x14ac:dyDescent="0.2">
      <c r="A14" s="29" t="s">
        <v>334</v>
      </c>
      <c r="B14" s="28" t="s">
        <v>116</v>
      </c>
      <c r="C14" s="28" t="s">
        <v>117</v>
      </c>
      <c r="D14" s="29" t="s">
        <v>425</v>
      </c>
      <c r="E14" s="88" t="s">
        <v>422</v>
      </c>
      <c r="F14" s="318"/>
      <c r="G14" s="318"/>
      <c r="H14" s="318"/>
      <c r="I14" s="89">
        <f>'FY13 chem site costs'!E12</f>
        <v>15800</v>
      </c>
      <c r="J14" s="89">
        <f>'FY13 chem site costs'!F12</f>
        <v>0</v>
      </c>
      <c r="K14" s="89">
        <f>'FY13 chem site costs'!G12</f>
        <v>0</v>
      </c>
      <c r="L14" s="89">
        <f>'FY13 chem site costs'!H12</f>
        <v>0</v>
      </c>
      <c r="M14" s="89">
        <f>'FY13 chem site costs'!I12</f>
        <v>0</v>
      </c>
      <c r="N14" s="89">
        <f>'FY13 chem site costs'!J12</f>
        <v>0</v>
      </c>
      <c r="O14" s="89">
        <f>'FY13 Eco site costs'!O7</f>
        <v>19939.690602997336</v>
      </c>
      <c r="P14" s="181">
        <v>2902.04</v>
      </c>
      <c r="Q14" s="90"/>
      <c r="R14" s="90"/>
      <c r="S14" s="90"/>
      <c r="T14" s="65"/>
      <c r="U14" s="65"/>
      <c r="V14" s="65"/>
      <c r="W14" s="65"/>
      <c r="X14" s="65"/>
    </row>
    <row r="15" spans="1:24" s="64" customFormat="1" ht="12" customHeight="1" x14ac:dyDescent="0.2">
      <c r="A15" s="30" t="s">
        <v>326</v>
      </c>
      <c r="B15" s="32" t="s">
        <v>123</v>
      </c>
      <c r="C15" s="32" t="s">
        <v>124</v>
      </c>
      <c r="D15" s="30" t="s">
        <v>425</v>
      </c>
      <c r="E15" s="92" t="s">
        <v>416</v>
      </c>
      <c r="F15" s="307">
        <v>134580.13</v>
      </c>
      <c r="G15" s="307"/>
      <c r="H15" s="307"/>
      <c r="I15" s="93">
        <f>'FY13 chem site costs'!E13</f>
        <v>69400</v>
      </c>
      <c r="J15" s="93">
        <f>'FY13 chem site costs'!F13</f>
        <v>0</v>
      </c>
      <c r="K15" s="93">
        <f>'FY13 chem site costs'!G13</f>
        <v>0</v>
      </c>
      <c r="L15" s="93">
        <f>'FY13 chem site costs'!H13</f>
        <v>0</v>
      </c>
      <c r="M15" s="93">
        <f>'FY13 chem site costs'!I13</f>
        <v>0</v>
      </c>
      <c r="N15" s="93">
        <f>'FY13 chem site costs'!J13</f>
        <v>0</v>
      </c>
      <c r="O15" s="93">
        <v>0</v>
      </c>
      <c r="P15" s="93"/>
      <c r="Q15" s="94"/>
      <c r="R15" s="94"/>
      <c r="S15" s="94"/>
    </row>
    <row r="16" spans="1:24" s="64" customFormat="1" ht="12" customHeight="1" x14ac:dyDescent="0.2">
      <c r="A16" s="30" t="s">
        <v>418</v>
      </c>
      <c r="B16" s="32" t="s">
        <v>70</v>
      </c>
      <c r="C16" s="32" t="s">
        <v>71</v>
      </c>
      <c r="D16" s="30" t="s">
        <v>425</v>
      </c>
      <c r="E16" s="92" t="s">
        <v>424</v>
      </c>
      <c r="F16" s="311"/>
      <c r="G16" s="311"/>
      <c r="H16" s="311"/>
      <c r="I16" s="93">
        <f>'FY13 chem site costs'!E14</f>
        <v>107500</v>
      </c>
      <c r="J16" s="93">
        <f>'FY13 chem site costs'!F14</f>
        <v>0</v>
      </c>
      <c r="K16" s="93">
        <f>'FY13 chem site costs'!G14</f>
        <v>0</v>
      </c>
      <c r="L16" s="93">
        <f>'FY13 chem site costs'!H14</f>
        <v>10584</v>
      </c>
      <c r="M16" s="93">
        <f>'FY13 chem site costs'!I14</f>
        <v>0</v>
      </c>
      <c r="N16" s="93">
        <f>'FY13 chem site costs'!J14</f>
        <v>0</v>
      </c>
      <c r="O16" s="180">
        <f>'FY13 Eco site costs'!O8</f>
        <v>17521.804220110625</v>
      </c>
      <c r="P16" s="180">
        <v>2902.04</v>
      </c>
      <c r="Q16" s="94"/>
      <c r="R16" s="94"/>
      <c r="S16" s="94"/>
    </row>
    <row r="17" spans="1:24" s="64" customFormat="1" ht="12" customHeight="1" x14ac:dyDescent="0.2">
      <c r="A17" s="30" t="s">
        <v>418</v>
      </c>
      <c r="B17" s="32" t="s">
        <v>72</v>
      </c>
      <c r="C17" s="32" t="s">
        <v>73</v>
      </c>
      <c r="D17" s="30" t="s">
        <v>425</v>
      </c>
      <c r="E17" s="92" t="s">
        <v>416</v>
      </c>
      <c r="F17" s="311"/>
      <c r="G17" s="311"/>
      <c r="H17" s="311"/>
      <c r="I17" s="93">
        <f>'FY13 chem site costs'!E15</f>
        <v>86300</v>
      </c>
      <c r="J17" s="93">
        <f>'FY13 chem site costs'!F15</f>
        <v>0</v>
      </c>
      <c r="K17" s="93">
        <f>'FY13 chem site costs'!G15</f>
        <v>0</v>
      </c>
      <c r="L17" s="93">
        <f>'FY13 chem site costs'!H15</f>
        <v>0</v>
      </c>
      <c r="M17" s="93">
        <f>'FY13 chem site costs'!I15</f>
        <v>0</v>
      </c>
      <c r="N17" s="93">
        <f>'FY13 chem site costs'!J15</f>
        <v>0</v>
      </c>
      <c r="O17" s="93">
        <v>0</v>
      </c>
      <c r="P17" s="93"/>
      <c r="Q17" s="94"/>
      <c r="R17" s="94"/>
      <c r="S17" s="94"/>
    </row>
    <row r="18" spans="1:24" s="64" customFormat="1" ht="12" customHeight="1" x14ac:dyDescent="0.2">
      <c r="A18" s="30" t="s">
        <v>418</v>
      </c>
      <c r="B18" s="32" t="s">
        <v>74</v>
      </c>
      <c r="C18" s="32" t="s">
        <v>75</v>
      </c>
      <c r="D18" s="30" t="s">
        <v>425</v>
      </c>
      <c r="E18" s="92" t="s">
        <v>422</v>
      </c>
      <c r="F18" s="311"/>
      <c r="G18" s="311"/>
      <c r="H18" s="311"/>
      <c r="I18" s="93">
        <f>'FY13 chem site costs'!E16</f>
        <v>26300</v>
      </c>
      <c r="J18" s="93">
        <f>'FY13 chem site costs'!F16</f>
        <v>0</v>
      </c>
      <c r="K18" s="93">
        <f>'FY13 chem site costs'!G16</f>
        <v>0</v>
      </c>
      <c r="L18" s="93">
        <f>'FY13 chem site costs'!H16</f>
        <v>0</v>
      </c>
      <c r="M18" s="93">
        <f>'FY13 chem site costs'!I16</f>
        <v>0</v>
      </c>
      <c r="N18" s="93">
        <f>'FY13 chem site costs'!J16</f>
        <v>0</v>
      </c>
      <c r="O18" s="180">
        <f>'FY13 Eco site costs'!O9</f>
        <v>14176.766925412589</v>
      </c>
      <c r="P18" s="180">
        <v>2902.04</v>
      </c>
      <c r="Q18" s="94"/>
      <c r="R18" s="94"/>
      <c r="S18" s="94"/>
    </row>
    <row r="19" spans="1:24" s="64" customFormat="1" ht="12" customHeight="1" x14ac:dyDescent="0.2">
      <c r="A19" s="30" t="s">
        <v>326</v>
      </c>
      <c r="B19" s="32" t="s">
        <v>150</v>
      </c>
      <c r="C19" s="32" t="s">
        <v>151</v>
      </c>
      <c r="D19" s="30" t="s">
        <v>425</v>
      </c>
      <c r="E19" s="92" t="s">
        <v>422</v>
      </c>
      <c r="F19" s="311"/>
      <c r="G19" s="311"/>
      <c r="H19" s="311"/>
      <c r="I19" s="93">
        <f>'FY13 chem site costs'!E17</f>
        <v>22500</v>
      </c>
      <c r="J19" s="93">
        <f>'FY13 chem site costs'!F17</f>
        <v>0</v>
      </c>
      <c r="K19" s="93">
        <f>'FY13 chem site costs'!G17</f>
        <v>0</v>
      </c>
      <c r="L19" s="93">
        <f>'FY13 chem site costs'!H17</f>
        <v>0</v>
      </c>
      <c r="M19" s="93">
        <f>'FY13 chem site costs'!I17</f>
        <v>0</v>
      </c>
      <c r="N19" s="93">
        <f>'FY13 chem site costs'!J17</f>
        <v>0</v>
      </c>
      <c r="O19" s="180">
        <f>'FY13 Eco site costs'!O10</f>
        <v>18177.543036169234</v>
      </c>
      <c r="P19" s="180">
        <v>2902.04</v>
      </c>
      <c r="Q19" s="94"/>
      <c r="R19" s="94"/>
      <c r="S19" s="94"/>
    </row>
    <row r="20" spans="1:24" s="64" customFormat="1" ht="12" customHeight="1" x14ac:dyDescent="0.2">
      <c r="A20" s="30" t="s">
        <v>326</v>
      </c>
      <c r="B20" s="32" t="s">
        <v>152</v>
      </c>
      <c r="C20" s="32" t="s">
        <v>153</v>
      </c>
      <c r="D20" s="30" t="s">
        <v>425</v>
      </c>
      <c r="E20" s="92" t="s">
        <v>416</v>
      </c>
      <c r="F20" s="308"/>
      <c r="G20" s="308"/>
      <c r="H20" s="308"/>
      <c r="I20" s="93">
        <f>'FY13 chem site costs'!E18</f>
        <v>67500</v>
      </c>
      <c r="J20" s="93">
        <f>'FY13 chem site costs'!F18</f>
        <v>0</v>
      </c>
      <c r="K20" s="93">
        <f>'FY13 chem site costs'!G18</f>
        <v>0</v>
      </c>
      <c r="L20" s="93">
        <f>'FY13 chem site costs'!H18</f>
        <v>0</v>
      </c>
      <c r="M20" s="93">
        <f>'FY13 chem site costs'!I18</f>
        <v>0</v>
      </c>
      <c r="N20" s="93">
        <f>'FY13 chem site costs'!J18</f>
        <v>0</v>
      </c>
      <c r="O20" s="93">
        <v>0</v>
      </c>
      <c r="P20" s="93"/>
      <c r="Q20" s="94"/>
      <c r="R20" s="94"/>
      <c r="S20" s="94"/>
    </row>
    <row r="21" spans="1:24" s="64" customFormat="1" ht="12" customHeight="1" x14ac:dyDescent="0.2">
      <c r="A21" s="29" t="s">
        <v>322</v>
      </c>
      <c r="B21" s="28" t="s">
        <v>76</v>
      </c>
      <c r="C21" s="28" t="s">
        <v>77</v>
      </c>
      <c r="D21" s="29" t="s">
        <v>425</v>
      </c>
      <c r="E21" s="88" t="s">
        <v>40</v>
      </c>
      <c r="F21" s="315">
        <v>100802.2</v>
      </c>
      <c r="G21" s="313"/>
      <c r="H21" s="315"/>
      <c r="I21" s="89">
        <f>'FY13 chem site costs'!E19</f>
        <v>86900</v>
      </c>
      <c r="J21" s="89">
        <f>'FY13 chem site costs'!F19</f>
        <v>0</v>
      </c>
      <c r="K21" s="89">
        <f>'FY13 chem site costs'!G19</f>
        <v>0</v>
      </c>
      <c r="L21" s="89">
        <f>'FY13 chem site costs'!H19</f>
        <v>0</v>
      </c>
      <c r="M21" s="89">
        <f>'FY13 chem site costs'!I19</f>
        <v>0</v>
      </c>
      <c r="N21" s="89">
        <f>'FY13 chem site costs'!J19</f>
        <v>0</v>
      </c>
      <c r="O21" s="89">
        <f>'FY13 Eco site costs'!O11</f>
        <v>13711.33264552045</v>
      </c>
      <c r="P21" s="181">
        <v>2902.04</v>
      </c>
      <c r="Q21" s="90"/>
      <c r="R21" s="90"/>
      <c r="S21" s="90"/>
      <c r="T21" s="65"/>
      <c r="U21" s="65"/>
      <c r="V21" s="65"/>
      <c r="W21" s="65"/>
      <c r="X21" s="65"/>
    </row>
    <row r="22" spans="1:24" s="64" customFormat="1" ht="12" customHeight="1" x14ac:dyDescent="0.2">
      <c r="A22" s="29" t="s">
        <v>322</v>
      </c>
      <c r="B22" s="28" t="s">
        <v>78</v>
      </c>
      <c r="C22" s="28" t="s">
        <v>79</v>
      </c>
      <c r="D22" s="29" t="s">
        <v>425</v>
      </c>
      <c r="E22" s="88" t="s">
        <v>416</v>
      </c>
      <c r="F22" s="316"/>
      <c r="G22" s="314"/>
      <c r="H22" s="316"/>
      <c r="I22" s="89">
        <f>'FY13 chem site costs'!E20</f>
        <v>83800</v>
      </c>
      <c r="J22" s="89">
        <f>'FY13 chem site costs'!F20</f>
        <v>0</v>
      </c>
      <c r="K22" s="89">
        <f>'FY13 chem site costs'!G20</f>
        <v>0</v>
      </c>
      <c r="L22" s="89">
        <f>'FY13 chem site costs'!H20</f>
        <v>0</v>
      </c>
      <c r="M22" s="89">
        <f>'FY13 chem site costs'!I20</f>
        <v>0</v>
      </c>
      <c r="N22" s="89">
        <f>'FY13 chem site costs'!J20</f>
        <v>0</v>
      </c>
      <c r="O22" s="89">
        <v>0</v>
      </c>
      <c r="P22" s="89"/>
      <c r="Q22" s="90"/>
      <c r="R22" s="90"/>
      <c r="S22" s="90"/>
      <c r="T22" s="65"/>
      <c r="U22" s="65"/>
      <c r="V22" s="65"/>
      <c r="W22" s="65"/>
      <c r="X22" s="65"/>
    </row>
    <row r="23" spans="1:24" s="64" customFormat="1" ht="12" customHeight="1" x14ac:dyDescent="0.2">
      <c r="A23" s="29" t="s">
        <v>322</v>
      </c>
      <c r="B23" s="28" t="s">
        <v>155</v>
      </c>
      <c r="C23" s="28" t="s">
        <v>156</v>
      </c>
      <c r="D23" s="29" t="s">
        <v>425</v>
      </c>
      <c r="E23" s="88" t="s">
        <v>416</v>
      </c>
      <c r="F23" s="316"/>
      <c r="G23" s="314"/>
      <c r="H23" s="316"/>
      <c r="I23" s="89">
        <f>'FY13 chem site costs'!E21</f>
        <v>77600</v>
      </c>
      <c r="J23" s="89">
        <f>'FY13 chem site costs'!F21</f>
        <v>0</v>
      </c>
      <c r="K23" s="89">
        <f>'FY13 chem site costs'!G21</f>
        <v>0</v>
      </c>
      <c r="L23" s="89">
        <f>'FY13 chem site costs'!H21</f>
        <v>0</v>
      </c>
      <c r="M23" s="89">
        <f>'FY13 chem site costs'!I21</f>
        <v>0</v>
      </c>
      <c r="N23" s="89">
        <f>'FY13 chem site costs'!J21</f>
        <v>0</v>
      </c>
      <c r="O23" s="89">
        <v>0</v>
      </c>
      <c r="P23" s="89"/>
      <c r="Q23" s="90"/>
      <c r="R23" s="90"/>
      <c r="S23" s="90"/>
      <c r="T23" s="65"/>
      <c r="U23" s="65"/>
      <c r="V23" s="65"/>
      <c r="W23" s="65"/>
      <c r="X23" s="65"/>
    </row>
    <row r="24" spans="1:24" s="64" customFormat="1" ht="12" customHeight="1" x14ac:dyDescent="0.2">
      <c r="A24" s="30" t="s">
        <v>307</v>
      </c>
      <c r="B24" s="32" t="s">
        <v>58</v>
      </c>
      <c r="C24" s="32" t="s">
        <v>59</v>
      </c>
      <c r="D24" s="30" t="s">
        <v>425</v>
      </c>
      <c r="E24" s="92" t="s">
        <v>422</v>
      </c>
      <c r="F24" s="307">
        <v>74846.13</v>
      </c>
      <c r="G24" s="309"/>
      <c r="H24" s="307"/>
      <c r="I24" s="93">
        <f>'FY13 chem site costs'!E22</f>
        <v>26400</v>
      </c>
      <c r="J24" s="93">
        <f>'FY13 chem site costs'!F22</f>
        <v>0</v>
      </c>
      <c r="K24" s="93">
        <f>'FY13 chem site costs'!G22</f>
        <v>0</v>
      </c>
      <c r="L24" s="93">
        <f>'FY13 chem site costs'!H22</f>
        <v>0</v>
      </c>
      <c r="M24" s="93">
        <f>'FY13 chem site costs'!I23</f>
        <v>0</v>
      </c>
      <c r="N24" s="93">
        <f>'FY13 chem site costs'!J23</f>
        <v>0</v>
      </c>
      <c r="O24" s="180">
        <f>'FY13 Eco site costs'!O12</f>
        <v>16112.12273502204</v>
      </c>
      <c r="P24" s="180">
        <v>2902.04</v>
      </c>
      <c r="Q24" s="94"/>
      <c r="R24" s="94"/>
      <c r="S24" s="94"/>
    </row>
    <row r="25" spans="1:24" s="64" customFormat="1" ht="12" customHeight="1" x14ac:dyDescent="0.2">
      <c r="A25" s="30" t="s">
        <v>307</v>
      </c>
      <c r="B25" s="32" t="s">
        <v>60</v>
      </c>
      <c r="C25" s="32" t="s">
        <v>61</v>
      </c>
      <c r="D25" s="30" t="s">
        <v>425</v>
      </c>
      <c r="E25" s="92" t="s">
        <v>416</v>
      </c>
      <c r="F25" s="311"/>
      <c r="G25" s="312"/>
      <c r="H25" s="311"/>
      <c r="I25" s="93">
        <f>'FY13 chem site costs'!E23</f>
        <v>87400</v>
      </c>
      <c r="J25" s="93">
        <f>'FY13 chem site costs'!F23</f>
        <v>0</v>
      </c>
      <c r="K25" s="93">
        <f>'FY13 chem site costs'!G23</f>
        <v>0</v>
      </c>
      <c r="L25" s="93">
        <f>'FY13 chem site costs'!H23</f>
        <v>0</v>
      </c>
      <c r="M25" s="93">
        <f>'FY13 chem site costs'!I24</f>
        <v>0</v>
      </c>
      <c r="N25" s="93">
        <f>'FY13 chem site costs'!J24</f>
        <v>0</v>
      </c>
      <c r="O25" s="93">
        <v>0</v>
      </c>
      <c r="P25" s="93"/>
      <c r="Q25" s="94"/>
      <c r="R25" s="94"/>
      <c r="S25" s="94"/>
    </row>
    <row r="26" spans="1:24" s="64" customFormat="1" ht="12" customHeight="1" x14ac:dyDescent="0.2">
      <c r="A26" s="30" t="s">
        <v>307</v>
      </c>
      <c r="B26" s="32" t="s">
        <v>62</v>
      </c>
      <c r="C26" s="32" t="s">
        <v>63</v>
      </c>
      <c r="D26" s="30" t="s">
        <v>425</v>
      </c>
      <c r="E26" s="92" t="s">
        <v>40</v>
      </c>
      <c r="F26" s="308"/>
      <c r="G26" s="310"/>
      <c r="H26" s="308"/>
      <c r="I26" s="93">
        <f>'FY13 chem site costs'!E24</f>
        <v>83300</v>
      </c>
      <c r="J26" s="93">
        <f>'FY13 chem site costs'!F24</f>
        <v>0</v>
      </c>
      <c r="K26" s="93">
        <f>'FY13 chem site costs'!G24</f>
        <v>0</v>
      </c>
      <c r="L26" s="93">
        <f>'FY13 chem site costs'!H24</f>
        <v>0</v>
      </c>
      <c r="M26" s="93">
        <f>'FY13 chem site costs'!I25</f>
        <v>0</v>
      </c>
      <c r="N26" s="93">
        <f>'FY13 chem site costs'!J25</f>
        <v>0</v>
      </c>
      <c r="O26" s="180">
        <f>'FY13 Eco site costs'!O13</f>
        <v>16276.776215011454</v>
      </c>
      <c r="P26" s="180">
        <v>2902.04</v>
      </c>
      <c r="Q26" s="94"/>
      <c r="R26" s="94"/>
      <c r="S26" s="94"/>
    </row>
    <row r="27" spans="1:24" s="64" customFormat="1" ht="12" customHeight="1" x14ac:dyDescent="0.2">
      <c r="A27" s="29" t="s">
        <v>349</v>
      </c>
      <c r="B27" s="28" t="s">
        <v>347</v>
      </c>
      <c r="C27" s="28" t="s">
        <v>348</v>
      </c>
      <c r="D27" s="29" t="s">
        <v>406</v>
      </c>
      <c r="E27" s="88" t="s">
        <v>416</v>
      </c>
      <c r="F27" s="264"/>
      <c r="G27" s="286"/>
      <c r="H27" s="265">
        <v>24486.06</v>
      </c>
      <c r="I27" s="89">
        <f>'FY13 chem site costs'!E25</f>
        <v>0</v>
      </c>
      <c r="J27" s="89">
        <f>'FY13 chem site costs'!F25</f>
        <v>0</v>
      </c>
      <c r="K27" s="89">
        <f>'FY13 chem site costs'!G25</f>
        <v>53700</v>
      </c>
      <c r="L27" s="89">
        <f>'FY13 chem site costs'!H25</f>
        <v>0</v>
      </c>
      <c r="M27" s="89">
        <f>'FY13 chem site costs'!I26</f>
        <v>0</v>
      </c>
      <c r="N27" s="89">
        <f>'FY13 chem site costs'!J25</f>
        <v>0</v>
      </c>
      <c r="O27" s="89">
        <v>0</v>
      </c>
      <c r="P27" s="89"/>
      <c r="Q27" s="90"/>
      <c r="R27" s="90"/>
      <c r="S27" s="90"/>
      <c r="T27" s="65"/>
      <c r="U27" s="65"/>
      <c r="V27" s="65"/>
      <c r="W27" s="65"/>
      <c r="X27" s="65"/>
    </row>
    <row r="28" spans="1:24" s="64" customFormat="1" ht="12" customHeight="1" x14ac:dyDescent="0.2">
      <c r="A28" s="30" t="s">
        <v>311</v>
      </c>
      <c r="B28" s="32" t="s">
        <v>38</v>
      </c>
      <c r="C28" s="32" t="s">
        <v>39</v>
      </c>
      <c r="D28" s="30" t="s">
        <v>425</v>
      </c>
      <c r="E28" s="92" t="s">
        <v>40</v>
      </c>
      <c r="F28" s="307">
        <v>44381</v>
      </c>
      <c r="G28" s="307">
        <v>24486</v>
      </c>
      <c r="H28" s="307"/>
      <c r="I28" s="93">
        <f>'FY13 chem site costs'!E26</f>
        <v>81800</v>
      </c>
      <c r="J28" s="93">
        <f>'FY13 chem site costs'!F26</f>
        <v>0</v>
      </c>
      <c r="K28" s="93">
        <f>'FY13 chem site costs'!G26</f>
        <v>0</v>
      </c>
      <c r="L28" s="93">
        <f>'FY13 chem site costs'!H26</f>
        <v>0</v>
      </c>
      <c r="M28" s="93">
        <f>'FY13 chem site costs'!I26</f>
        <v>0</v>
      </c>
      <c r="N28" s="93">
        <f>'FY13 chem site costs'!J26</f>
        <v>0</v>
      </c>
      <c r="O28" s="180">
        <f>'FY13 Eco site costs'!O14</f>
        <v>11919.757554137008</v>
      </c>
      <c r="P28" s="180">
        <v>2902.04</v>
      </c>
      <c r="Q28" s="94"/>
      <c r="R28" s="94"/>
      <c r="S28" s="94"/>
    </row>
    <row r="29" spans="1:24" s="64" customFormat="1" ht="12" customHeight="1" x14ac:dyDescent="0.2">
      <c r="A29" s="30" t="s">
        <v>311</v>
      </c>
      <c r="B29" s="32" t="s">
        <v>42</v>
      </c>
      <c r="C29" s="32" t="s">
        <v>43</v>
      </c>
      <c r="D29" s="30" t="s">
        <v>425</v>
      </c>
      <c r="E29" s="92" t="s">
        <v>422</v>
      </c>
      <c r="F29" s="311"/>
      <c r="G29" s="311"/>
      <c r="H29" s="311"/>
      <c r="I29" s="93">
        <f>'FY13 chem site costs'!E27</f>
        <v>39200</v>
      </c>
      <c r="J29" s="93">
        <f>'FY13 chem site costs'!F27</f>
        <v>0</v>
      </c>
      <c r="K29" s="93">
        <f>'FY13 chem site costs'!G27</f>
        <v>0</v>
      </c>
      <c r="L29" s="93">
        <f>'FY13 chem site costs'!H27</f>
        <v>14516</v>
      </c>
      <c r="M29" s="93">
        <f>'FY13 chem site costs'!I27</f>
        <v>0</v>
      </c>
      <c r="N29" s="93">
        <f>'FY13 chem site costs'!J27</f>
        <v>0</v>
      </c>
      <c r="O29" s="180">
        <f>'FY13 Eco site costs'!O15</f>
        <v>14901.807272065094</v>
      </c>
      <c r="P29" s="180">
        <v>2902.04</v>
      </c>
      <c r="Q29" s="94"/>
      <c r="R29" s="94"/>
      <c r="S29" s="94"/>
    </row>
    <row r="30" spans="1:24" s="64" customFormat="1" ht="12" customHeight="1" x14ac:dyDescent="0.2">
      <c r="A30" s="30" t="s">
        <v>311</v>
      </c>
      <c r="B30" s="32" t="s">
        <v>350</v>
      </c>
      <c r="C30" s="32" t="s">
        <v>351</v>
      </c>
      <c r="D30" s="227" t="s">
        <v>405</v>
      </c>
      <c r="E30" s="92" t="s">
        <v>416</v>
      </c>
      <c r="F30" s="308"/>
      <c r="G30" s="308"/>
      <c r="H30" s="308"/>
      <c r="I30" s="93">
        <f>'FY13 chem site costs'!E28</f>
        <v>0</v>
      </c>
      <c r="J30" s="93">
        <f>'FY13 chem site costs'!F28</f>
        <v>67200</v>
      </c>
      <c r="K30" s="93">
        <f>'FY13 chem site costs'!G28</f>
        <v>0</v>
      </c>
      <c r="L30" s="93">
        <f>'FY13 chem site costs'!H28</f>
        <v>0</v>
      </c>
      <c r="M30" s="93">
        <f>'FY13 chem site costs'!I28</f>
        <v>24250</v>
      </c>
      <c r="N30" s="93">
        <f>'FY13 chem site costs'!J28</f>
        <v>0</v>
      </c>
      <c r="O30" s="180">
        <v>0</v>
      </c>
      <c r="P30" s="180"/>
      <c r="Q30" s="94"/>
      <c r="R30" s="94"/>
      <c r="S30" s="94"/>
    </row>
    <row r="31" spans="1:24" s="64" customFormat="1" ht="12" customHeight="1" x14ac:dyDescent="0.2">
      <c r="A31" s="29" t="s">
        <v>328</v>
      </c>
      <c r="B31" s="28" t="s">
        <v>130</v>
      </c>
      <c r="C31" s="28" t="s">
        <v>131</v>
      </c>
      <c r="D31" s="29" t="s">
        <v>425</v>
      </c>
      <c r="E31" s="88" t="s">
        <v>424</v>
      </c>
      <c r="F31" s="315">
        <v>64468.06</v>
      </c>
      <c r="G31" s="313"/>
      <c r="H31" s="315"/>
      <c r="I31" s="89">
        <f>'FY13 chem site costs'!E29</f>
        <v>92400</v>
      </c>
      <c r="J31" s="89">
        <f>'FY13 chem site costs'!F29</f>
        <v>0</v>
      </c>
      <c r="K31" s="89">
        <f>'FY13 chem site costs'!G29</f>
        <v>0</v>
      </c>
      <c r="L31" s="89">
        <f>'FY13 chem site costs'!H29</f>
        <v>16955</v>
      </c>
      <c r="M31" s="89">
        <f>'FY13 chem site costs'!I30</f>
        <v>0</v>
      </c>
      <c r="N31" s="89">
        <f>'FY13 chem site costs'!J30</f>
        <v>0</v>
      </c>
      <c r="O31" s="89">
        <f>'FY13 Eco site costs'!O16</f>
        <v>18203.115022209131</v>
      </c>
      <c r="P31" s="181">
        <v>2902.04</v>
      </c>
      <c r="Q31" s="90"/>
      <c r="R31" s="90"/>
      <c r="S31" s="90"/>
      <c r="T31" s="65"/>
      <c r="U31" s="65"/>
      <c r="V31" s="65"/>
      <c r="W31" s="65"/>
      <c r="X31" s="65"/>
    </row>
    <row r="32" spans="1:24" s="64" customFormat="1" ht="12" customHeight="1" x14ac:dyDescent="0.2">
      <c r="A32" s="29" t="s">
        <v>328</v>
      </c>
      <c r="B32" s="28" t="s">
        <v>132</v>
      </c>
      <c r="C32" s="28" t="s">
        <v>133</v>
      </c>
      <c r="D32" s="29" t="s">
        <v>425</v>
      </c>
      <c r="E32" s="88" t="s">
        <v>416</v>
      </c>
      <c r="F32" s="318"/>
      <c r="G32" s="317"/>
      <c r="H32" s="318"/>
      <c r="I32" s="89">
        <f>'FY13 chem site costs'!E30</f>
        <v>55400</v>
      </c>
      <c r="J32" s="89">
        <f>'FY13 chem site costs'!F30</f>
        <v>0</v>
      </c>
      <c r="K32" s="89">
        <f>'FY13 chem site costs'!G30</f>
        <v>0</v>
      </c>
      <c r="L32" s="89">
        <f>'FY13 chem site costs'!H30</f>
        <v>16955</v>
      </c>
      <c r="M32" s="89">
        <f>'FY13 chem site costs'!I31</f>
        <v>0</v>
      </c>
      <c r="N32" s="89">
        <f>'FY13 chem site costs'!J31</f>
        <v>0</v>
      </c>
      <c r="O32" s="89">
        <v>0</v>
      </c>
      <c r="P32" s="89"/>
      <c r="Q32" s="90"/>
      <c r="R32" s="90"/>
      <c r="S32" s="90"/>
      <c r="T32" s="65"/>
      <c r="U32" s="65"/>
      <c r="V32" s="65"/>
      <c r="W32" s="65"/>
      <c r="X32" s="65"/>
    </row>
    <row r="33" spans="1:24" s="64" customFormat="1" ht="12" customHeight="1" x14ac:dyDescent="0.2">
      <c r="A33" s="30" t="s">
        <v>318</v>
      </c>
      <c r="B33" s="32" t="s">
        <v>110</v>
      </c>
      <c r="C33" s="32" t="s">
        <v>111</v>
      </c>
      <c r="D33" s="227" t="s">
        <v>405</v>
      </c>
      <c r="E33" s="92" t="s">
        <v>416</v>
      </c>
      <c r="F33" s="289">
        <v>24486</v>
      </c>
      <c r="G33" s="288"/>
      <c r="H33" s="263"/>
      <c r="I33" s="93">
        <f>'FY13 chem site costs'!E31</f>
        <v>85400</v>
      </c>
      <c r="J33" s="93">
        <f>'FY13 chem site costs'!F31</f>
        <v>0</v>
      </c>
      <c r="K33" s="93">
        <f>'FY13 chem site costs'!G31</f>
        <v>0</v>
      </c>
      <c r="L33" s="93">
        <f>'FY13 chem site costs'!H31</f>
        <v>0</v>
      </c>
      <c r="M33" s="93">
        <f>'FY13 chem site costs'!I31</f>
        <v>0</v>
      </c>
      <c r="N33" s="93">
        <f>'FY13 chem site costs'!J31</f>
        <v>0</v>
      </c>
      <c r="O33" s="93">
        <v>0</v>
      </c>
      <c r="P33" s="93"/>
      <c r="Q33" s="94"/>
      <c r="R33" s="94"/>
      <c r="S33" s="94"/>
    </row>
    <row r="34" spans="1:24" s="65" customFormat="1" ht="12" customHeight="1" x14ac:dyDescent="0.2">
      <c r="A34" s="29" t="s">
        <v>320</v>
      </c>
      <c r="B34" s="28" t="s">
        <v>85</v>
      </c>
      <c r="C34" s="28" t="s">
        <v>86</v>
      </c>
      <c r="D34" s="29" t="s">
        <v>425</v>
      </c>
      <c r="E34" s="88" t="s">
        <v>416</v>
      </c>
      <c r="F34" s="315">
        <v>70392.100000000006</v>
      </c>
      <c r="G34" s="313"/>
      <c r="H34" s="315"/>
      <c r="I34" s="89">
        <f>'FY13 chem site costs'!E32</f>
        <v>100300</v>
      </c>
      <c r="J34" s="89">
        <f>'FY13 chem site costs'!F32</f>
        <v>0</v>
      </c>
      <c r="K34" s="89">
        <f>'FY13 chem site costs'!G32</f>
        <v>0</v>
      </c>
      <c r="L34" s="89">
        <f>'FY13 chem site costs'!H32</f>
        <v>0</v>
      </c>
      <c r="M34" s="89">
        <f>'FY13 chem site costs'!I33</f>
        <v>0</v>
      </c>
      <c r="N34" s="89">
        <f>'FY13 chem site costs'!J33</f>
        <v>0</v>
      </c>
      <c r="O34" s="89">
        <v>0</v>
      </c>
      <c r="P34" s="89"/>
      <c r="Q34" s="90"/>
      <c r="R34" s="90"/>
      <c r="S34" s="90"/>
    </row>
    <row r="35" spans="1:24" s="65" customFormat="1" ht="12" customHeight="1" x14ac:dyDescent="0.2">
      <c r="A35" s="29" t="s">
        <v>320</v>
      </c>
      <c r="B35" s="28" t="s">
        <v>87</v>
      </c>
      <c r="C35" s="28" t="s">
        <v>88</v>
      </c>
      <c r="D35" s="29" t="s">
        <v>425</v>
      </c>
      <c r="E35" s="88" t="s">
        <v>424</v>
      </c>
      <c r="F35" s="318"/>
      <c r="G35" s="317"/>
      <c r="H35" s="318"/>
      <c r="I35" s="89">
        <f>'FY13 chem site costs'!E33</f>
        <v>102100</v>
      </c>
      <c r="J35" s="89">
        <f>'FY13 chem site costs'!F33</f>
        <v>0</v>
      </c>
      <c r="K35" s="89">
        <f>'FY13 chem site costs'!G33</f>
        <v>0</v>
      </c>
      <c r="L35" s="89">
        <f>'FY13 chem site costs'!H33</f>
        <v>10262</v>
      </c>
      <c r="M35" s="89">
        <f>'FY13 chem site costs'!I34</f>
        <v>0</v>
      </c>
      <c r="N35" s="89">
        <f>'FY13 chem site costs'!J34</f>
        <v>0</v>
      </c>
      <c r="O35" s="89">
        <f>'FY13 Eco site costs'!O17</f>
        <v>13951.655027941924</v>
      </c>
      <c r="P35" s="181">
        <v>2902</v>
      </c>
      <c r="Q35" s="90"/>
      <c r="R35" s="90"/>
      <c r="S35" s="90"/>
    </row>
    <row r="36" spans="1:24" s="64" customFormat="1" ht="12" customHeight="1" x14ac:dyDescent="0.2">
      <c r="A36" s="30" t="s">
        <v>315</v>
      </c>
      <c r="B36" s="32" t="s">
        <v>100</v>
      </c>
      <c r="C36" s="32" t="s">
        <v>101</v>
      </c>
      <c r="D36" s="227" t="s">
        <v>425</v>
      </c>
      <c r="E36" s="92" t="s">
        <v>424</v>
      </c>
      <c r="F36" s="307">
        <v>88954.12</v>
      </c>
      <c r="G36" s="307">
        <v>48972.12</v>
      </c>
      <c r="H36" s="307"/>
      <c r="I36" s="93">
        <f>'FY13 chem site costs'!E34</f>
        <v>89600</v>
      </c>
      <c r="J36" s="93">
        <f>'FY13 chem site costs'!F34</f>
        <v>0</v>
      </c>
      <c r="K36" s="93">
        <f>'FY13 chem site costs'!G34</f>
        <v>0</v>
      </c>
      <c r="L36" s="93">
        <f>'FY13 chem site costs'!H34</f>
        <v>15008</v>
      </c>
      <c r="M36" s="93">
        <f>'FY13 chem site costs'!I34</f>
        <v>0</v>
      </c>
      <c r="N36" s="93">
        <f>'FY13 chem site costs'!J34</f>
        <v>0</v>
      </c>
      <c r="O36" s="180">
        <f>'FY13 Eco site costs'!O18</f>
        <v>17100.812623787231</v>
      </c>
      <c r="P36" s="180">
        <v>2902.04</v>
      </c>
      <c r="Q36" s="94"/>
      <c r="R36" s="94"/>
      <c r="S36" s="94"/>
    </row>
    <row r="37" spans="1:24" s="64" customFormat="1" ht="12" customHeight="1" x14ac:dyDescent="0.2">
      <c r="A37" s="30" t="s">
        <v>315</v>
      </c>
      <c r="B37" s="32" t="s">
        <v>102</v>
      </c>
      <c r="C37" s="32" t="s">
        <v>103</v>
      </c>
      <c r="D37" s="227" t="s">
        <v>425</v>
      </c>
      <c r="E37" s="92" t="s">
        <v>416</v>
      </c>
      <c r="F37" s="311"/>
      <c r="G37" s="311"/>
      <c r="H37" s="311"/>
      <c r="I37" s="93">
        <f>'FY13 chem site costs'!E35</f>
        <v>43100</v>
      </c>
      <c r="J37" s="93">
        <f>'FY13 chem site costs'!F35</f>
        <v>0</v>
      </c>
      <c r="K37" s="93">
        <f>'FY13 chem site costs'!G35</f>
        <v>0</v>
      </c>
      <c r="L37" s="93">
        <f>'FY13 chem site costs'!H35</f>
        <v>0</v>
      </c>
      <c r="M37" s="93">
        <f>'FY13 chem site costs'!I35</f>
        <v>0</v>
      </c>
      <c r="N37" s="93">
        <f>'FY13 chem site costs'!J35</f>
        <v>0</v>
      </c>
      <c r="O37" s="93">
        <v>0</v>
      </c>
      <c r="P37" s="93"/>
      <c r="Q37" s="94"/>
      <c r="R37" s="94"/>
      <c r="S37" s="94"/>
    </row>
    <row r="38" spans="1:24" s="64" customFormat="1" ht="12" customHeight="1" x14ac:dyDescent="0.2">
      <c r="A38" s="30" t="s">
        <v>315</v>
      </c>
      <c r="B38" s="32" t="s">
        <v>290</v>
      </c>
      <c r="C38" s="32" t="s">
        <v>292</v>
      </c>
      <c r="D38" s="227" t="s">
        <v>425</v>
      </c>
      <c r="E38" s="92" t="s">
        <v>416</v>
      </c>
      <c r="F38" s="311"/>
      <c r="G38" s="311"/>
      <c r="H38" s="311"/>
      <c r="I38" s="93">
        <f>'FY13 chem site costs'!E36</f>
        <v>43100</v>
      </c>
      <c r="J38" s="93">
        <f>'FY13 chem site costs'!F36</f>
        <v>0</v>
      </c>
      <c r="K38" s="93">
        <f>'FY13 chem site costs'!G36</f>
        <v>0</v>
      </c>
      <c r="L38" s="93">
        <f>'FY13 chem site costs'!H36</f>
        <v>0</v>
      </c>
      <c r="M38" s="93">
        <f>'FY13 chem site costs'!I36</f>
        <v>0</v>
      </c>
      <c r="N38" s="93">
        <f>'FY13 chem site costs'!J36</f>
        <v>0</v>
      </c>
      <c r="O38" s="93">
        <v>0</v>
      </c>
      <c r="P38" s="93"/>
      <c r="Q38" s="94"/>
      <c r="R38" s="94"/>
      <c r="S38" s="94"/>
    </row>
    <row r="39" spans="1:24" s="64" customFormat="1" ht="12" customHeight="1" x14ac:dyDescent="0.2">
      <c r="A39" s="30" t="s">
        <v>315</v>
      </c>
      <c r="B39" s="32" t="s">
        <v>352</v>
      </c>
      <c r="C39" s="32" t="s">
        <v>353</v>
      </c>
      <c r="D39" s="227" t="s">
        <v>405</v>
      </c>
      <c r="E39" s="92" t="s">
        <v>416</v>
      </c>
      <c r="F39" s="311"/>
      <c r="G39" s="311"/>
      <c r="H39" s="311"/>
      <c r="I39" s="93">
        <f>'FY13 chem site costs'!E37</f>
        <v>0</v>
      </c>
      <c r="J39" s="93">
        <f>'FY13 chem site costs'!F37</f>
        <v>64900</v>
      </c>
      <c r="K39" s="93">
        <f>'FY13 chem site costs'!G37</f>
        <v>0</v>
      </c>
      <c r="L39" s="93">
        <f>'FY13 chem site costs'!H37</f>
        <v>0</v>
      </c>
      <c r="M39" s="93">
        <f>'FY13 chem site costs'!I37</f>
        <v>0</v>
      </c>
      <c r="N39" s="93">
        <f>'FY13 chem site costs'!J37</f>
        <v>0</v>
      </c>
      <c r="O39" s="93">
        <v>0</v>
      </c>
      <c r="P39" s="93"/>
      <c r="Q39" s="94"/>
      <c r="R39" s="94"/>
      <c r="S39" s="94"/>
    </row>
    <row r="40" spans="1:24" s="64" customFormat="1" ht="12" customHeight="1" x14ac:dyDescent="0.2">
      <c r="A40" s="30" t="s">
        <v>315</v>
      </c>
      <c r="B40" s="32" t="s">
        <v>439</v>
      </c>
      <c r="C40" s="32" t="s">
        <v>438</v>
      </c>
      <c r="D40" s="227" t="s">
        <v>405</v>
      </c>
      <c r="E40" s="92" t="s">
        <v>416</v>
      </c>
      <c r="F40" s="308"/>
      <c r="G40" s="308"/>
      <c r="H40" s="308"/>
      <c r="I40" s="93">
        <f>'FY13 chem site costs'!E38</f>
        <v>0</v>
      </c>
      <c r="J40" s="93">
        <f>'FY13 chem site costs'!F38</f>
        <v>65200</v>
      </c>
      <c r="K40" s="93">
        <f>'FY13 chem site costs'!G38</f>
        <v>0</v>
      </c>
      <c r="L40" s="93">
        <f>'FY13 chem site costs'!H38</f>
        <v>0</v>
      </c>
      <c r="M40" s="93">
        <f>'FY13 chem site costs'!I38</f>
        <v>0</v>
      </c>
      <c r="N40" s="93">
        <f>'FY13 chem site costs'!J38</f>
        <v>0</v>
      </c>
      <c r="O40" s="93">
        <v>0</v>
      </c>
      <c r="P40" s="93"/>
      <c r="Q40" s="94"/>
      <c r="R40" s="94"/>
      <c r="S40" s="94"/>
    </row>
    <row r="41" spans="1:24" s="64" customFormat="1" ht="12" customHeight="1" x14ac:dyDescent="0.2">
      <c r="A41" s="29" t="s">
        <v>358</v>
      </c>
      <c r="B41" s="28" t="s">
        <v>354</v>
      </c>
      <c r="C41" s="28" t="s">
        <v>355</v>
      </c>
      <c r="D41" s="29" t="s">
        <v>417</v>
      </c>
      <c r="E41" s="88" t="s">
        <v>416</v>
      </c>
      <c r="F41" s="315">
        <v>0</v>
      </c>
      <c r="G41" s="313"/>
      <c r="H41" s="315"/>
      <c r="I41" s="89">
        <f>'FY13 chem site costs'!E39</f>
        <v>0</v>
      </c>
      <c r="J41" s="89">
        <f>'FY13 chem site costs'!F39</f>
        <v>0</v>
      </c>
      <c r="K41" s="89">
        <f>'FY13 chem site costs'!G39</f>
        <v>0</v>
      </c>
      <c r="L41" s="89">
        <f>'FY13 chem site costs'!H39</f>
        <v>0</v>
      </c>
      <c r="M41" s="89">
        <f>'FY13 chem site costs'!I40</f>
        <v>0</v>
      </c>
      <c r="N41" s="89">
        <f>'FY13 chem site costs'!J40</f>
        <v>0</v>
      </c>
      <c r="O41" s="89">
        <v>0</v>
      </c>
      <c r="P41" s="89"/>
      <c r="Q41" s="90"/>
      <c r="R41" s="90"/>
      <c r="S41" s="90"/>
      <c r="T41" s="65"/>
      <c r="U41" s="65"/>
      <c r="V41" s="65"/>
      <c r="W41" s="65"/>
      <c r="X41" s="65"/>
    </row>
    <row r="42" spans="1:24" s="64" customFormat="1" ht="12" customHeight="1" x14ac:dyDescent="0.2">
      <c r="A42" s="29" t="s">
        <v>358</v>
      </c>
      <c r="B42" s="28" t="s">
        <v>356</v>
      </c>
      <c r="C42" s="28" t="s">
        <v>357</v>
      </c>
      <c r="D42" s="29" t="s">
        <v>417</v>
      </c>
      <c r="E42" s="88" t="s">
        <v>416</v>
      </c>
      <c r="F42" s="318"/>
      <c r="G42" s="317"/>
      <c r="H42" s="318"/>
      <c r="I42" s="89">
        <f>'FY13 chem site costs'!E40</f>
        <v>0</v>
      </c>
      <c r="J42" s="89">
        <f>'FY13 chem site costs'!F40</f>
        <v>0</v>
      </c>
      <c r="K42" s="89">
        <f>'FY13 chem site costs'!G40</f>
        <v>0</v>
      </c>
      <c r="L42" s="89">
        <f>'FY13 chem site costs'!H40</f>
        <v>0</v>
      </c>
      <c r="M42" s="89">
        <f>'FY13 chem site costs'!I41</f>
        <v>0</v>
      </c>
      <c r="N42" s="89">
        <f>'FY13 chem site costs'!J41</f>
        <v>0</v>
      </c>
      <c r="O42" s="89">
        <v>0</v>
      </c>
      <c r="P42" s="89"/>
      <c r="Q42" s="90"/>
      <c r="R42" s="90"/>
      <c r="S42" s="90"/>
      <c r="T42" s="65"/>
      <c r="U42" s="65"/>
      <c r="V42" s="65"/>
      <c r="W42" s="65"/>
      <c r="X42" s="65"/>
    </row>
    <row r="43" spans="1:24" s="65" customFormat="1" ht="12" customHeight="1" x14ac:dyDescent="0.2">
      <c r="A43" s="30" t="s">
        <v>359</v>
      </c>
      <c r="B43" s="32" t="s">
        <v>360</v>
      </c>
      <c r="C43" s="32" t="s">
        <v>361</v>
      </c>
      <c r="D43" s="227" t="s">
        <v>405</v>
      </c>
      <c r="E43" s="92" t="s">
        <v>416</v>
      </c>
      <c r="F43" s="307"/>
      <c r="G43" s="307">
        <v>97944.24</v>
      </c>
      <c r="H43" s="307"/>
      <c r="I43" s="93">
        <f>'FY13 chem site costs'!E41</f>
        <v>0</v>
      </c>
      <c r="J43" s="93">
        <f>'FY13 chem site costs'!F41</f>
        <v>55500</v>
      </c>
      <c r="K43" s="93">
        <f>'FY13 chem site costs'!G41</f>
        <v>0</v>
      </c>
      <c r="L43" s="93">
        <f>'FY13 chem site costs'!H41</f>
        <v>0</v>
      </c>
      <c r="M43" s="93">
        <f>'FY13 chem site costs'!I41</f>
        <v>0</v>
      </c>
      <c r="N43" s="93">
        <f>'FY13 chem site costs'!J41</f>
        <v>0</v>
      </c>
      <c r="O43" s="93">
        <v>0</v>
      </c>
      <c r="P43" s="93"/>
      <c r="Q43" s="94"/>
      <c r="R43" s="94"/>
      <c r="S43" s="94"/>
      <c r="T43" s="64"/>
      <c r="U43" s="64"/>
      <c r="V43" s="64"/>
      <c r="W43" s="64"/>
      <c r="X43" s="64"/>
    </row>
    <row r="44" spans="1:24" s="65" customFormat="1" ht="12" customHeight="1" x14ac:dyDescent="0.2">
      <c r="A44" s="30" t="s">
        <v>359</v>
      </c>
      <c r="B44" s="32" t="s">
        <v>362</v>
      </c>
      <c r="C44" s="32" t="s">
        <v>363</v>
      </c>
      <c r="D44" s="227" t="s">
        <v>405</v>
      </c>
      <c r="E44" s="92" t="s">
        <v>416</v>
      </c>
      <c r="F44" s="311"/>
      <c r="G44" s="311"/>
      <c r="H44" s="311"/>
      <c r="I44" s="93">
        <f>'FY13 chem site costs'!E42</f>
        <v>0</v>
      </c>
      <c r="J44" s="93">
        <f>'FY13 chem site costs'!F42</f>
        <v>59800</v>
      </c>
      <c r="K44" s="93">
        <f>'FY13 chem site costs'!G42</f>
        <v>0</v>
      </c>
      <c r="L44" s="93">
        <f>'FY13 chem site costs'!H42</f>
        <v>0</v>
      </c>
      <c r="M44" s="93">
        <f>'FY13 chem site costs'!I42</f>
        <v>0</v>
      </c>
      <c r="N44" s="93">
        <f>'FY13 chem site costs'!J42</f>
        <v>0</v>
      </c>
      <c r="O44" s="93">
        <v>0</v>
      </c>
      <c r="P44" s="93"/>
      <c r="Q44" s="94"/>
      <c r="R44" s="94"/>
      <c r="S44" s="94"/>
      <c r="T44" s="64"/>
      <c r="U44" s="64"/>
      <c r="V44" s="64"/>
      <c r="W44" s="64"/>
      <c r="X44" s="64"/>
    </row>
    <row r="45" spans="1:24" s="65" customFormat="1" ht="12" customHeight="1" x14ac:dyDescent="0.2">
      <c r="A45" s="30" t="s">
        <v>359</v>
      </c>
      <c r="B45" s="32" t="s">
        <v>364</v>
      </c>
      <c r="C45" s="32" t="s">
        <v>365</v>
      </c>
      <c r="D45" s="227" t="s">
        <v>405</v>
      </c>
      <c r="E45" s="92" t="s">
        <v>416</v>
      </c>
      <c r="F45" s="311"/>
      <c r="G45" s="311"/>
      <c r="H45" s="311"/>
      <c r="I45" s="93">
        <f>'FY13 chem site costs'!E43</f>
        <v>0</v>
      </c>
      <c r="J45" s="93">
        <f>'FY13 chem site costs'!F43</f>
        <v>43500</v>
      </c>
      <c r="K45" s="93">
        <f>'FY13 chem site costs'!G43</f>
        <v>0</v>
      </c>
      <c r="L45" s="93">
        <f>'FY13 chem site costs'!H43</f>
        <v>0</v>
      </c>
      <c r="M45" s="93">
        <f>'FY13 chem site costs'!I43</f>
        <v>0</v>
      </c>
      <c r="N45" s="93">
        <f>'FY13 chem site costs'!J43</f>
        <v>0</v>
      </c>
      <c r="O45" s="93">
        <v>0</v>
      </c>
      <c r="P45" s="93"/>
      <c r="Q45" s="94"/>
      <c r="R45" s="94"/>
      <c r="S45" s="94"/>
      <c r="T45" s="64"/>
      <c r="U45" s="64"/>
      <c r="V45" s="64"/>
      <c r="W45" s="64"/>
      <c r="X45" s="64"/>
    </row>
    <row r="46" spans="1:24" s="65" customFormat="1" ht="12" customHeight="1" x14ac:dyDescent="0.2">
      <c r="A46" s="30" t="s">
        <v>359</v>
      </c>
      <c r="B46" s="32" t="s">
        <v>366</v>
      </c>
      <c r="C46" s="32" t="s">
        <v>367</v>
      </c>
      <c r="D46" s="227" t="s">
        <v>405</v>
      </c>
      <c r="E46" s="92" t="s">
        <v>416</v>
      </c>
      <c r="F46" s="308"/>
      <c r="G46" s="308"/>
      <c r="H46" s="308"/>
      <c r="I46" s="93">
        <f>'FY13 chem site costs'!E44</f>
        <v>0</v>
      </c>
      <c r="J46" s="93">
        <f>'FY13 chem site costs'!F44</f>
        <v>49700</v>
      </c>
      <c r="K46" s="93">
        <f>'FY13 chem site costs'!G44</f>
        <v>0</v>
      </c>
      <c r="L46" s="93">
        <f>'FY13 chem site costs'!H44</f>
        <v>0</v>
      </c>
      <c r="M46" s="93">
        <f>'FY13 chem site costs'!I44</f>
        <v>27000</v>
      </c>
      <c r="N46" s="93">
        <f>'FY13 chem site costs'!J44</f>
        <v>0</v>
      </c>
      <c r="O46" s="93">
        <v>0</v>
      </c>
      <c r="P46" s="93"/>
      <c r="Q46" s="94"/>
      <c r="R46" s="94"/>
      <c r="S46" s="94"/>
      <c r="T46" s="64"/>
      <c r="U46" s="64"/>
      <c r="V46" s="64"/>
      <c r="W46" s="64"/>
      <c r="X46" s="64"/>
    </row>
    <row r="47" spans="1:24" s="65" customFormat="1" ht="12" customHeight="1" x14ac:dyDescent="0.2">
      <c r="A47" s="29" t="s">
        <v>324</v>
      </c>
      <c r="B47" s="28" t="s">
        <v>134</v>
      </c>
      <c r="C47" s="28" t="s">
        <v>135</v>
      </c>
      <c r="D47" s="29" t="s">
        <v>425</v>
      </c>
      <c r="E47" s="88" t="s">
        <v>422</v>
      </c>
      <c r="F47" s="315">
        <v>4399</v>
      </c>
      <c r="G47" s="315">
        <v>152895</v>
      </c>
      <c r="H47" s="315"/>
      <c r="I47" s="89">
        <f>'FY13 chem site costs'!E45</f>
        <v>24000</v>
      </c>
      <c r="J47" s="89">
        <f>'FY13 chem site costs'!F45</f>
        <v>0</v>
      </c>
      <c r="K47" s="89">
        <f>'FY13 chem site costs'!G45</f>
        <v>0</v>
      </c>
      <c r="L47" s="89">
        <f>'FY13 chem site costs'!H45</f>
        <v>0</v>
      </c>
      <c r="M47" s="89">
        <f>'FY13 chem site costs'!I46</f>
        <v>0</v>
      </c>
      <c r="N47" s="89">
        <f>'FY13 chem site costs'!J46</f>
        <v>0</v>
      </c>
      <c r="O47" s="181">
        <f>'FY13 Eco site costs'!O19</f>
        <v>21212.055204764023</v>
      </c>
      <c r="P47" s="181">
        <v>2902.04</v>
      </c>
      <c r="Q47" s="90"/>
      <c r="R47" s="90"/>
      <c r="S47" s="90"/>
    </row>
    <row r="48" spans="1:24" s="65" customFormat="1" ht="12" customHeight="1" x14ac:dyDescent="0.2">
      <c r="A48" s="29" t="s">
        <v>324</v>
      </c>
      <c r="B48" s="28" t="s">
        <v>440</v>
      </c>
      <c r="C48" s="28" t="s">
        <v>441</v>
      </c>
      <c r="D48" s="29" t="s">
        <v>405</v>
      </c>
      <c r="E48" s="88" t="s">
        <v>416</v>
      </c>
      <c r="F48" s="316"/>
      <c r="G48" s="316"/>
      <c r="H48" s="316"/>
      <c r="I48" s="89">
        <f>'FY13 chem site costs'!E46</f>
        <v>0</v>
      </c>
      <c r="J48" s="89">
        <f>'FY13 chem site costs'!F46</f>
        <v>96400</v>
      </c>
      <c r="K48" s="89">
        <f>'FY13 chem site costs'!G46</f>
        <v>0</v>
      </c>
      <c r="L48" s="89">
        <f>'FY13 chem site costs'!H47</f>
        <v>0</v>
      </c>
      <c r="M48" s="89">
        <f>'FY13 chem site costs'!I46</f>
        <v>0</v>
      </c>
      <c r="N48" s="89">
        <f>'FY13 chem site costs'!J47</f>
        <v>0</v>
      </c>
      <c r="O48" s="181">
        <v>0</v>
      </c>
      <c r="P48" s="181"/>
      <c r="Q48" s="90"/>
      <c r="R48" s="90"/>
      <c r="S48" s="90"/>
    </row>
    <row r="49" spans="1:24" s="65" customFormat="1" ht="12" customHeight="1" x14ac:dyDescent="0.2">
      <c r="A49" s="29" t="s">
        <v>324</v>
      </c>
      <c r="B49" s="28" t="s">
        <v>368</v>
      </c>
      <c r="C49" s="28" t="s">
        <v>369</v>
      </c>
      <c r="D49" s="29" t="s">
        <v>405</v>
      </c>
      <c r="E49" s="88" t="s">
        <v>416</v>
      </c>
      <c r="F49" s="316"/>
      <c r="G49" s="316"/>
      <c r="H49" s="316"/>
      <c r="I49" s="89">
        <f>'FY13 chem site costs'!E47</f>
        <v>0</v>
      </c>
      <c r="J49" s="89">
        <f>'FY13 chem site costs'!F47</f>
        <v>42000</v>
      </c>
      <c r="K49" s="89">
        <f>'FY13 chem site costs'!G47</f>
        <v>0</v>
      </c>
      <c r="L49" s="89">
        <f>'FY13 chem site costs'!H48</f>
        <v>0</v>
      </c>
      <c r="M49" s="89">
        <f>'FY13 chem site costs'!I47</f>
        <v>0</v>
      </c>
      <c r="N49" s="89">
        <f>'FY13 chem site costs'!J48</f>
        <v>0</v>
      </c>
      <c r="O49" s="89">
        <v>0</v>
      </c>
      <c r="P49" s="89"/>
      <c r="Q49" s="90"/>
      <c r="R49" s="90"/>
      <c r="S49" s="90"/>
    </row>
    <row r="50" spans="1:24" s="64" customFormat="1" ht="12" customHeight="1" x14ac:dyDescent="0.2">
      <c r="A50" s="29" t="s">
        <v>324</v>
      </c>
      <c r="B50" s="28" t="s">
        <v>370</v>
      </c>
      <c r="C50" s="28" t="s">
        <v>371</v>
      </c>
      <c r="D50" s="29" t="s">
        <v>405</v>
      </c>
      <c r="E50" s="88" t="s">
        <v>416</v>
      </c>
      <c r="F50" s="316"/>
      <c r="G50" s="316"/>
      <c r="H50" s="316"/>
      <c r="I50" s="89">
        <f>'FY13 chem site costs'!E48</f>
        <v>0</v>
      </c>
      <c r="J50" s="89">
        <f>'FY13 chem site costs'!F48</f>
        <v>83900</v>
      </c>
      <c r="K50" s="89">
        <f>'FY13 chem site costs'!G48</f>
        <v>0</v>
      </c>
      <c r="L50" s="89">
        <f>'FY13 chem site costs'!H49</f>
        <v>0</v>
      </c>
      <c r="M50" s="89">
        <f>'FY13 chem site costs'!I48</f>
        <v>0</v>
      </c>
      <c r="N50" s="89">
        <f>'FY13 chem site costs'!J49</f>
        <v>0</v>
      </c>
      <c r="O50" s="89">
        <v>0</v>
      </c>
      <c r="P50" s="89"/>
      <c r="Q50" s="90"/>
      <c r="R50" s="90"/>
      <c r="S50" s="90"/>
      <c r="T50" s="65"/>
      <c r="U50" s="65"/>
      <c r="V50" s="65"/>
      <c r="W50" s="65"/>
      <c r="X50" s="65"/>
    </row>
    <row r="51" spans="1:24" s="64" customFormat="1" ht="12" customHeight="1" x14ac:dyDescent="0.2">
      <c r="A51" s="29" t="s">
        <v>324</v>
      </c>
      <c r="B51" s="28" t="s">
        <v>372</v>
      </c>
      <c r="C51" s="28" t="s">
        <v>373</v>
      </c>
      <c r="D51" s="29" t="s">
        <v>405</v>
      </c>
      <c r="E51" s="88" t="s">
        <v>416</v>
      </c>
      <c r="F51" s="316"/>
      <c r="G51" s="316"/>
      <c r="H51" s="316"/>
      <c r="I51" s="89">
        <f>'FY13 chem site costs'!E49</f>
        <v>0</v>
      </c>
      <c r="J51" s="89">
        <f>'FY13 chem site costs'!F49</f>
        <v>96400</v>
      </c>
      <c r="K51" s="89">
        <f>'FY13 chem site costs'!G49</f>
        <v>0</v>
      </c>
      <c r="L51" s="89">
        <f>'FY13 chem site costs'!H50</f>
        <v>0</v>
      </c>
      <c r="M51" s="89">
        <f>'FY13 chem site costs'!I49</f>
        <v>0</v>
      </c>
      <c r="N51" s="89">
        <f>'FY13 chem site costs'!J50</f>
        <v>0</v>
      </c>
      <c r="O51" s="89">
        <v>0</v>
      </c>
      <c r="P51" s="89"/>
      <c r="Q51" s="90"/>
      <c r="R51" s="90"/>
      <c r="S51" s="90"/>
      <c r="T51" s="65"/>
      <c r="U51" s="65"/>
      <c r="V51" s="65"/>
      <c r="W51" s="65"/>
      <c r="X51" s="65"/>
    </row>
    <row r="52" spans="1:24" s="65" customFormat="1" ht="12" customHeight="1" x14ac:dyDescent="0.2">
      <c r="A52" s="29" t="s">
        <v>324</v>
      </c>
      <c r="B52" s="28" t="s">
        <v>374</v>
      </c>
      <c r="C52" s="28" t="s">
        <v>375</v>
      </c>
      <c r="D52" s="29" t="s">
        <v>405</v>
      </c>
      <c r="E52" s="88" t="s">
        <v>416</v>
      </c>
      <c r="F52" s="316"/>
      <c r="G52" s="316"/>
      <c r="H52" s="316"/>
      <c r="I52" s="89">
        <f>'FY13 chem site costs'!E50</f>
        <v>0</v>
      </c>
      <c r="J52" s="89">
        <f>'FY13 chem site costs'!F50</f>
        <v>42000</v>
      </c>
      <c r="K52" s="89">
        <f>'FY13 chem site costs'!G50</f>
        <v>0</v>
      </c>
      <c r="L52" s="89">
        <f>'FY13 chem site costs'!H51</f>
        <v>0</v>
      </c>
      <c r="M52" s="89">
        <f>'FY13 chem site costs'!I50</f>
        <v>0</v>
      </c>
      <c r="N52" s="89">
        <f>'FY13 chem site costs'!J51</f>
        <v>0</v>
      </c>
      <c r="O52" s="89">
        <v>0</v>
      </c>
      <c r="P52" s="89"/>
      <c r="Q52" s="90"/>
      <c r="R52" s="90"/>
      <c r="S52" s="90"/>
    </row>
    <row r="53" spans="1:24" s="65" customFormat="1" ht="12" customHeight="1" x14ac:dyDescent="0.2">
      <c r="A53" s="29" t="s">
        <v>324</v>
      </c>
      <c r="B53" s="28" t="s">
        <v>376</v>
      </c>
      <c r="C53" s="28" t="s">
        <v>377</v>
      </c>
      <c r="D53" s="29" t="s">
        <v>405</v>
      </c>
      <c r="E53" s="88" t="s">
        <v>416</v>
      </c>
      <c r="F53" s="318"/>
      <c r="G53" s="318"/>
      <c r="H53" s="318"/>
      <c r="I53" s="89">
        <f>'FY13 chem site costs'!E51</f>
        <v>0</v>
      </c>
      <c r="J53" s="89">
        <f>'FY13 chem site costs'!F51</f>
        <v>42000</v>
      </c>
      <c r="K53" s="89">
        <f>'FY13 chem site costs'!G51</f>
        <v>0</v>
      </c>
      <c r="L53" s="89">
        <f>'FY13 chem site costs'!H52</f>
        <v>0</v>
      </c>
      <c r="M53" s="89">
        <f>'FY13 chem site costs'!I51</f>
        <v>0</v>
      </c>
      <c r="N53" s="89">
        <f>'FY13 chem site costs'!J52</f>
        <v>0</v>
      </c>
      <c r="O53" s="89">
        <v>0</v>
      </c>
      <c r="P53" s="89"/>
      <c r="Q53" s="90"/>
      <c r="R53" s="90"/>
      <c r="S53" s="90"/>
    </row>
    <row r="54" spans="1:24" s="65" customFormat="1" ht="12" customHeight="1" x14ac:dyDescent="0.2">
      <c r="A54" s="30" t="s">
        <v>310</v>
      </c>
      <c r="B54" s="32" t="s">
        <v>378</v>
      </c>
      <c r="C54" s="31" t="s">
        <v>379</v>
      </c>
      <c r="D54" s="227" t="s">
        <v>405</v>
      </c>
      <c r="E54" s="92" t="s">
        <v>416</v>
      </c>
      <c r="F54" s="307">
        <v>74791</v>
      </c>
      <c r="G54" s="307">
        <v>21524</v>
      </c>
      <c r="H54" s="307"/>
      <c r="I54" s="93">
        <f>'FY13 chem site costs'!E52</f>
        <v>0</v>
      </c>
      <c r="J54" s="93">
        <f>'FY13 chem site costs'!F52</f>
        <v>11900</v>
      </c>
      <c r="K54" s="93">
        <f>'FY13 chem site costs'!G52</f>
        <v>0</v>
      </c>
      <c r="L54" s="93">
        <f>'FY13 chem site costs'!H52</f>
        <v>0</v>
      </c>
      <c r="M54" s="93">
        <f>'FY13 chem site costs'!I52</f>
        <v>0</v>
      </c>
      <c r="N54" s="93">
        <f>'FY13 chem site costs'!J52</f>
        <v>0</v>
      </c>
      <c r="O54" s="93">
        <v>0</v>
      </c>
      <c r="P54" s="93"/>
      <c r="Q54" s="94"/>
      <c r="R54" s="94"/>
      <c r="S54" s="94"/>
      <c r="T54" s="64"/>
      <c r="U54" s="64"/>
      <c r="V54" s="64"/>
      <c r="W54" s="64"/>
      <c r="X54" s="64"/>
    </row>
    <row r="55" spans="1:24" s="65" customFormat="1" ht="12" customHeight="1" x14ac:dyDescent="0.2">
      <c r="A55" s="30" t="s">
        <v>310</v>
      </c>
      <c r="B55" s="32" t="s">
        <v>64</v>
      </c>
      <c r="C55" s="31" t="s">
        <v>65</v>
      </c>
      <c r="D55" s="228" t="s">
        <v>425</v>
      </c>
      <c r="E55" s="92" t="s">
        <v>422</v>
      </c>
      <c r="F55" s="311"/>
      <c r="G55" s="311"/>
      <c r="H55" s="311"/>
      <c r="I55" s="93">
        <f>'FY13 chem site costs'!E53</f>
        <v>27200</v>
      </c>
      <c r="J55" s="93">
        <f>'FY13 chem site costs'!F53</f>
        <v>0</v>
      </c>
      <c r="K55" s="93">
        <f>'FY13 chem site costs'!G53</f>
        <v>0</v>
      </c>
      <c r="L55" s="93">
        <f>'FY13 chem site costs'!H53</f>
        <v>15300</v>
      </c>
      <c r="M55" s="93">
        <f>'FY13 chem site costs'!I53</f>
        <v>0</v>
      </c>
      <c r="N55" s="93">
        <f>'FY13 chem site costs'!J53</f>
        <v>0</v>
      </c>
      <c r="O55" s="180">
        <f>'FY13 Eco site costs'!O20</f>
        <v>22209.096826827343</v>
      </c>
      <c r="P55" s="180">
        <v>2902.04</v>
      </c>
      <c r="Q55" s="94"/>
      <c r="R55" s="94"/>
      <c r="S55" s="94"/>
      <c r="T55" s="64"/>
      <c r="U55" s="64"/>
      <c r="V55" s="64"/>
      <c r="W55" s="64"/>
      <c r="X55" s="64"/>
    </row>
    <row r="56" spans="1:24" s="64" customFormat="1" ht="12" customHeight="1" x14ac:dyDescent="0.2">
      <c r="A56" s="30" t="s">
        <v>310</v>
      </c>
      <c r="B56" s="32" t="s">
        <v>66</v>
      </c>
      <c r="C56" s="32" t="s">
        <v>67</v>
      </c>
      <c r="D56" s="30" t="s">
        <v>425</v>
      </c>
      <c r="E56" s="92" t="s">
        <v>416</v>
      </c>
      <c r="F56" s="311"/>
      <c r="G56" s="311"/>
      <c r="H56" s="311"/>
      <c r="I56" s="93">
        <f>'FY13 chem site costs'!E54</f>
        <v>74800</v>
      </c>
      <c r="J56" s="93">
        <f>'FY13 chem site costs'!F54</f>
        <v>0</v>
      </c>
      <c r="K56" s="93">
        <f>'FY13 chem site costs'!G54</f>
        <v>0</v>
      </c>
      <c r="L56" s="93">
        <f>'FY13 chem site costs'!H54</f>
        <v>0</v>
      </c>
      <c r="M56" s="93">
        <f>'FY13 chem site costs'!I54</f>
        <v>0</v>
      </c>
      <c r="N56" s="93">
        <f>'FY13 chem site costs'!J54</f>
        <v>0</v>
      </c>
      <c r="O56" s="93">
        <v>0</v>
      </c>
      <c r="P56" s="93"/>
      <c r="Q56" s="94"/>
      <c r="R56" s="94"/>
      <c r="S56" s="94"/>
    </row>
    <row r="57" spans="1:24" s="64" customFormat="1" ht="12" customHeight="1" x14ac:dyDescent="0.2">
      <c r="A57" s="30" t="s">
        <v>310</v>
      </c>
      <c r="B57" s="32" t="s">
        <v>68</v>
      </c>
      <c r="C57" s="32" t="s">
        <v>69</v>
      </c>
      <c r="D57" s="30" t="s">
        <v>425</v>
      </c>
      <c r="E57" s="92" t="s">
        <v>40</v>
      </c>
      <c r="F57" s="308"/>
      <c r="G57" s="308"/>
      <c r="H57" s="308"/>
      <c r="I57" s="93">
        <f>'FY13 chem site costs'!E55</f>
        <v>83000</v>
      </c>
      <c r="J57" s="93">
        <f>'FY13 chem site costs'!F55</f>
        <v>0</v>
      </c>
      <c r="K57" s="93">
        <f>'FY13 chem site costs'!G55</f>
        <v>0</v>
      </c>
      <c r="L57" s="93">
        <f>'FY13 chem site costs'!H55</f>
        <v>0</v>
      </c>
      <c r="M57" s="93">
        <f>'FY13 chem site costs'!I55</f>
        <v>0</v>
      </c>
      <c r="N57" s="93">
        <f>'FY13 chem site costs'!J55</f>
        <v>0</v>
      </c>
      <c r="O57" s="180">
        <f>'FY13 Eco site costs'!O21</f>
        <v>16220.03379168728</v>
      </c>
      <c r="P57" s="180">
        <v>2902.04</v>
      </c>
      <c r="Q57" s="94"/>
      <c r="R57" s="94"/>
      <c r="S57" s="94"/>
    </row>
    <row r="58" spans="1:24" s="64" customFormat="1" ht="12" customHeight="1" x14ac:dyDescent="0.2">
      <c r="A58" s="29" t="s">
        <v>419</v>
      </c>
      <c r="B58" s="28" t="s">
        <v>106</v>
      </c>
      <c r="C58" s="28" t="s">
        <v>107</v>
      </c>
      <c r="D58" s="29" t="s">
        <v>425</v>
      </c>
      <c r="E58" s="88" t="s">
        <v>40</v>
      </c>
      <c r="F58" s="265">
        <v>39982</v>
      </c>
      <c r="G58" s="285"/>
      <c r="H58" s="264"/>
      <c r="I58" s="89">
        <f>'FY13 chem site costs'!E56</f>
        <v>97000</v>
      </c>
      <c r="J58" s="89">
        <f>'FY13 chem site costs'!F56</f>
        <v>0</v>
      </c>
      <c r="K58" s="89">
        <f>'FY13 chem site costs'!G56</f>
        <v>0</v>
      </c>
      <c r="L58" s="89">
        <f>'FY13 chem site costs'!H56</f>
        <v>16000</v>
      </c>
      <c r="M58" s="89">
        <f>'FY13 chem site costs'!I57</f>
        <v>0</v>
      </c>
      <c r="N58" s="89">
        <f>'FY13 chem site costs'!J57</f>
        <v>0</v>
      </c>
      <c r="O58" s="181">
        <f>'FY13 Eco site costs'!O29</f>
        <v>24420.399120548769</v>
      </c>
      <c r="P58" s="181">
        <v>2902.04</v>
      </c>
      <c r="Q58" s="89"/>
      <c r="R58" s="90"/>
      <c r="S58" s="90"/>
      <c r="T58" s="65"/>
      <c r="U58" s="65"/>
      <c r="V58" s="65"/>
      <c r="W58" s="65"/>
      <c r="X58" s="65"/>
    </row>
    <row r="59" spans="1:24" s="64" customFormat="1" ht="12" customHeight="1" x14ac:dyDescent="0.2">
      <c r="A59" s="30" t="s">
        <v>319</v>
      </c>
      <c r="B59" s="32" t="s">
        <v>188</v>
      </c>
      <c r="C59" s="32" t="s">
        <v>189</v>
      </c>
      <c r="D59" s="30" t="s">
        <v>425</v>
      </c>
      <c r="E59" s="92" t="s">
        <v>416</v>
      </c>
      <c r="F59" s="289">
        <v>24486.06</v>
      </c>
      <c r="G59" s="287"/>
      <c r="H59" s="263"/>
      <c r="I59" s="93">
        <f>'FY13 chem site costs'!E57</f>
        <v>46100</v>
      </c>
      <c r="J59" s="93">
        <f>'FY13 chem site costs'!F57</f>
        <v>0</v>
      </c>
      <c r="K59" s="93">
        <f>'FY13 chem site costs'!G57</f>
        <v>0</v>
      </c>
      <c r="L59" s="93">
        <f>'FY13 chem site costs'!H57</f>
        <v>4800</v>
      </c>
      <c r="M59" s="93">
        <f>'FY13 chem site costs'!I57</f>
        <v>0</v>
      </c>
      <c r="N59" s="93">
        <f>'FY13 chem site costs'!J57</f>
        <v>0</v>
      </c>
      <c r="O59" s="93">
        <v>0</v>
      </c>
      <c r="P59" s="93"/>
      <c r="Q59" s="94"/>
      <c r="R59" s="94"/>
      <c r="S59" s="94"/>
    </row>
    <row r="60" spans="1:24" s="65" customFormat="1" ht="12" customHeight="1" x14ac:dyDescent="0.2">
      <c r="A60" s="29" t="s">
        <v>325</v>
      </c>
      <c r="B60" s="28" t="s">
        <v>112</v>
      </c>
      <c r="C60" s="28" t="s">
        <v>113</v>
      </c>
      <c r="D60" s="29" t="s">
        <v>425</v>
      </c>
      <c r="E60" s="88" t="s">
        <v>424</v>
      </c>
      <c r="F60" s="315">
        <v>70392.100000000006</v>
      </c>
      <c r="G60" s="315"/>
      <c r="H60" s="315">
        <v>24486</v>
      </c>
      <c r="I60" s="89">
        <f>'FY13 chem site costs'!E58</f>
        <v>92600</v>
      </c>
      <c r="J60" s="89">
        <f>'FY13 chem site costs'!F58</f>
        <v>0</v>
      </c>
      <c r="K60" s="89">
        <f>'FY13 chem site costs'!G58</f>
        <v>0</v>
      </c>
      <c r="L60" s="89">
        <f>'FY13 chem site costs'!H58</f>
        <v>0</v>
      </c>
      <c r="M60" s="89">
        <f>'FY13 chem site costs'!I58</f>
        <v>0</v>
      </c>
      <c r="N60" s="89">
        <f>'FY13 chem site costs'!J58</f>
        <v>0</v>
      </c>
      <c r="O60" s="181">
        <f>'FY13 Eco site costs'!O22</f>
        <v>17391.481199517344</v>
      </c>
      <c r="P60" s="181">
        <v>2902.04</v>
      </c>
      <c r="Q60" s="90"/>
      <c r="R60" s="90"/>
      <c r="S60" s="90"/>
    </row>
    <row r="61" spans="1:24" s="65" customFormat="1" ht="12" customHeight="1" x14ac:dyDescent="0.2">
      <c r="A61" s="29" t="s">
        <v>325</v>
      </c>
      <c r="B61" s="28" t="s">
        <v>114</v>
      </c>
      <c r="C61" s="28" t="s">
        <v>115</v>
      </c>
      <c r="D61" s="29" t="s">
        <v>425</v>
      </c>
      <c r="E61" s="88" t="s">
        <v>416</v>
      </c>
      <c r="F61" s="316"/>
      <c r="G61" s="316"/>
      <c r="H61" s="316"/>
      <c r="I61" s="89">
        <f>'FY13 chem site costs'!E59</f>
        <v>71500</v>
      </c>
      <c r="J61" s="89">
        <f>'FY13 chem site costs'!F59</f>
        <v>0</v>
      </c>
      <c r="K61" s="89">
        <f>'FY13 chem site costs'!G59</f>
        <v>0</v>
      </c>
      <c r="L61" s="89">
        <f>'FY13 chem site costs'!H59</f>
        <v>0</v>
      </c>
      <c r="M61" s="89">
        <f>'FY13 chem site costs'!I59</f>
        <v>0</v>
      </c>
      <c r="N61" s="89">
        <f>'FY13 chem site costs'!J59</f>
        <v>0</v>
      </c>
      <c r="O61" s="89">
        <v>0</v>
      </c>
      <c r="P61" s="89"/>
      <c r="Q61" s="90"/>
      <c r="R61" s="90"/>
      <c r="S61" s="90"/>
    </row>
    <row r="62" spans="1:24" s="65" customFormat="1" ht="12" customHeight="1" x14ac:dyDescent="0.2">
      <c r="A62" s="29" t="s">
        <v>325</v>
      </c>
      <c r="B62" s="28" t="s">
        <v>380</v>
      </c>
      <c r="C62" s="28" t="s">
        <v>381</v>
      </c>
      <c r="D62" s="29" t="s">
        <v>406</v>
      </c>
      <c r="E62" s="88" t="s">
        <v>416</v>
      </c>
      <c r="F62" s="318"/>
      <c r="G62" s="318"/>
      <c r="H62" s="318"/>
      <c r="I62" s="89">
        <f>'FY13 chem site costs'!E60</f>
        <v>0</v>
      </c>
      <c r="J62" s="89">
        <f>'FY13 chem site costs'!F60</f>
        <v>0</v>
      </c>
      <c r="K62" s="89">
        <f>'FY13 chem site costs'!G60</f>
        <v>54000</v>
      </c>
      <c r="L62" s="89">
        <f>'FY13 chem site costs'!H60</f>
        <v>0</v>
      </c>
      <c r="M62" s="89">
        <f>'FY13 chem site costs'!I60</f>
        <v>0</v>
      </c>
      <c r="N62" s="89">
        <f>'FY13 chem site costs'!J60</f>
        <v>3150</v>
      </c>
      <c r="O62" s="89">
        <v>0</v>
      </c>
      <c r="P62" s="89"/>
      <c r="Q62" s="90"/>
      <c r="R62" s="90"/>
      <c r="S62" s="90"/>
    </row>
    <row r="63" spans="1:24" s="64" customFormat="1" ht="12" customHeight="1" x14ac:dyDescent="0.2">
      <c r="A63" s="30" t="s">
        <v>388</v>
      </c>
      <c r="B63" s="32" t="s">
        <v>382</v>
      </c>
      <c r="C63" s="32" t="s">
        <v>383</v>
      </c>
      <c r="D63" s="30" t="s">
        <v>405</v>
      </c>
      <c r="E63" s="92" t="s">
        <v>416</v>
      </c>
      <c r="F63" s="307"/>
      <c r="G63" s="307">
        <v>68060</v>
      </c>
      <c r="H63" s="307"/>
      <c r="I63" s="93">
        <f>'FY13 chem site costs'!E61</f>
        <v>0</v>
      </c>
      <c r="J63" s="93">
        <f>'FY13 chem site costs'!F61</f>
        <v>89300</v>
      </c>
      <c r="K63" s="93">
        <f>'FY13 chem site costs'!G61</f>
        <v>0</v>
      </c>
      <c r="L63" s="93">
        <f>'FY13 chem site costs'!H61</f>
        <v>0</v>
      </c>
      <c r="M63" s="93">
        <f>'FY13 chem site costs'!I61</f>
        <v>0</v>
      </c>
      <c r="N63" s="93">
        <f>'FY13 chem site costs'!J61</f>
        <v>0</v>
      </c>
      <c r="O63" s="93">
        <v>0</v>
      </c>
      <c r="P63" s="93"/>
      <c r="Q63" s="94"/>
      <c r="R63" s="94"/>
      <c r="S63" s="94"/>
    </row>
    <row r="64" spans="1:24" s="64" customFormat="1" ht="12" customHeight="1" x14ac:dyDescent="0.2">
      <c r="A64" s="30" t="s">
        <v>388</v>
      </c>
      <c r="B64" s="32" t="s">
        <v>384</v>
      </c>
      <c r="C64" s="32" t="s">
        <v>385</v>
      </c>
      <c r="D64" s="30" t="s">
        <v>405</v>
      </c>
      <c r="E64" s="92" t="s">
        <v>416</v>
      </c>
      <c r="F64" s="311"/>
      <c r="G64" s="311"/>
      <c r="H64" s="311"/>
      <c r="I64" s="93">
        <f>'FY13 chem site costs'!E62</f>
        <v>0</v>
      </c>
      <c r="J64" s="93">
        <f>'FY13 chem site costs'!F62</f>
        <v>7300</v>
      </c>
      <c r="K64" s="93">
        <f>'FY13 chem site costs'!G62</f>
        <v>0</v>
      </c>
      <c r="L64" s="93">
        <f>'FY13 chem site costs'!H62</f>
        <v>0</v>
      </c>
      <c r="M64" s="93">
        <f>'FY13 chem site costs'!I62</f>
        <v>0</v>
      </c>
      <c r="N64" s="93">
        <f>'FY13 chem site costs'!J62</f>
        <v>0</v>
      </c>
      <c r="O64" s="93">
        <v>0</v>
      </c>
      <c r="P64" s="93"/>
      <c r="Q64" s="94"/>
      <c r="R64" s="94"/>
      <c r="S64" s="94"/>
    </row>
    <row r="65" spans="1:24" s="64" customFormat="1" ht="12" customHeight="1" x14ac:dyDescent="0.2">
      <c r="A65" s="30" t="s">
        <v>388</v>
      </c>
      <c r="B65" s="32" t="s">
        <v>386</v>
      </c>
      <c r="C65" s="32" t="s">
        <v>387</v>
      </c>
      <c r="D65" s="30" t="s">
        <v>405</v>
      </c>
      <c r="E65" s="92" t="s">
        <v>416</v>
      </c>
      <c r="F65" s="308"/>
      <c r="G65" s="308"/>
      <c r="H65" s="308"/>
      <c r="I65" s="93">
        <f>'FY13 chem site costs'!E63</f>
        <v>0</v>
      </c>
      <c r="J65" s="93">
        <f>'FY13 chem site costs'!F63</f>
        <v>72300</v>
      </c>
      <c r="K65" s="93">
        <f>'FY13 chem site costs'!G63</f>
        <v>0</v>
      </c>
      <c r="L65" s="93">
        <f>'FY13 chem site costs'!H63</f>
        <v>0</v>
      </c>
      <c r="M65" s="93">
        <f>'FY13 chem site costs'!I63</f>
        <v>0</v>
      </c>
      <c r="N65" s="93">
        <f>'FY13 chem site costs'!J63</f>
        <v>0</v>
      </c>
      <c r="O65" s="93">
        <v>0</v>
      </c>
      <c r="P65" s="93"/>
      <c r="Q65" s="94"/>
      <c r="R65" s="94"/>
      <c r="S65" s="94"/>
    </row>
    <row r="66" spans="1:24" s="65" customFormat="1" ht="12" customHeight="1" x14ac:dyDescent="0.2">
      <c r="A66" s="29" t="s">
        <v>57</v>
      </c>
      <c r="B66" s="28" t="s">
        <v>181</v>
      </c>
      <c r="C66" s="28" t="s">
        <v>179</v>
      </c>
      <c r="D66" s="229" t="s">
        <v>425</v>
      </c>
      <c r="E66" s="88" t="s">
        <v>422</v>
      </c>
      <c r="F66" s="315">
        <v>99332.19</v>
      </c>
      <c r="G66" s="315"/>
      <c r="H66" s="315"/>
      <c r="I66" s="89">
        <f>'FY13 chem site costs'!E64</f>
        <v>26400</v>
      </c>
      <c r="J66" s="89">
        <f>'FY13 chem site costs'!F64</f>
        <v>0</v>
      </c>
      <c r="K66" s="89">
        <f>'FY13 chem site costs'!G64</f>
        <v>0</v>
      </c>
      <c r="L66" s="89">
        <f>'FY13 chem site costs'!H64</f>
        <v>0</v>
      </c>
      <c r="M66" s="89">
        <f>'FY13 chem site costs'!I64</f>
        <v>0</v>
      </c>
      <c r="N66" s="89">
        <f>'FY13 chem site costs'!J64</f>
        <v>0</v>
      </c>
      <c r="O66" s="181">
        <f>'FY13 Eco site costs'!O23</f>
        <v>26458.99003929794</v>
      </c>
      <c r="P66" s="181">
        <v>2902.04</v>
      </c>
      <c r="Q66" s="90"/>
      <c r="R66" s="90"/>
      <c r="S66" s="90"/>
    </row>
    <row r="67" spans="1:24" s="65" customFormat="1" ht="12" customHeight="1" x14ac:dyDescent="0.2">
      <c r="A67" s="29" t="s">
        <v>57</v>
      </c>
      <c r="B67" s="28" t="s">
        <v>53</v>
      </c>
      <c r="C67" s="28" t="s">
        <v>54</v>
      </c>
      <c r="D67" s="229" t="s">
        <v>425</v>
      </c>
      <c r="E67" s="88" t="s">
        <v>424</v>
      </c>
      <c r="F67" s="316"/>
      <c r="G67" s="316"/>
      <c r="H67" s="316"/>
      <c r="I67" s="89">
        <f>'FY13 chem site costs'!E65</f>
        <v>77600</v>
      </c>
      <c r="J67" s="89">
        <f>'FY13 chem site costs'!F65</f>
        <v>0</v>
      </c>
      <c r="K67" s="89">
        <f>'FY13 chem site costs'!G65</f>
        <v>0</v>
      </c>
      <c r="L67" s="89">
        <f>'FY13 chem site costs'!H65</f>
        <v>0</v>
      </c>
      <c r="M67" s="89">
        <f>'FY13 chem site costs'!I65</f>
        <v>0</v>
      </c>
      <c r="N67" s="89">
        <f>'FY13 chem site costs'!J65</f>
        <v>0</v>
      </c>
      <c r="O67" s="181">
        <f>'FY13 Eco site costs'!O24</f>
        <v>16077.4795971692</v>
      </c>
      <c r="P67" s="181">
        <v>2902.04</v>
      </c>
      <c r="Q67" s="90"/>
      <c r="R67" s="90"/>
      <c r="S67" s="90"/>
    </row>
    <row r="68" spans="1:24" s="65" customFormat="1" ht="12" customHeight="1" x14ac:dyDescent="0.2">
      <c r="A68" s="29" t="s">
        <v>57</v>
      </c>
      <c r="B68" s="28" t="s">
        <v>177</v>
      </c>
      <c r="C68" s="28" t="s">
        <v>178</v>
      </c>
      <c r="D68" s="229" t="s">
        <v>425</v>
      </c>
      <c r="E68" s="88" t="s">
        <v>416</v>
      </c>
      <c r="F68" s="316"/>
      <c r="G68" s="316"/>
      <c r="H68" s="316"/>
      <c r="I68" s="89">
        <f>'FY13 chem site costs'!E66</f>
        <v>68700</v>
      </c>
      <c r="J68" s="89">
        <f>'FY13 chem site costs'!F66</f>
        <v>0</v>
      </c>
      <c r="K68" s="89">
        <f>'FY13 chem site costs'!G66</f>
        <v>0</v>
      </c>
      <c r="L68" s="89">
        <f>'FY13 chem site costs'!H66</f>
        <v>0</v>
      </c>
      <c r="M68" s="89">
        <f>'FY13 chem site costs'!I66</f>
        <v>0</v>
      </c>
      <c r="N68" s="89">
        <f>'FY13 chem site costs'!J66</f>
        <v>0</v>
      </c>
      <c r="O68" s="89">
        <v>0</v>
      </c>
      <c r="P68" s="89"/>
      <c r="Q68" s="90"/>
      <c r="R68" s="90"/>
      <c r="S68" s="90"/>
    </row>
    <row r="69" spans="1:24" s="65" customFormat="1" ht="12" customHeight="1" x14ac:dyDescent="0.2">
      <c r="A69" s="29" t="s">
        <v>57</v>
      </c>
      <c r="B69" s="28" t="s">
        <v>55</v>
      </c>
      <c r="C69" s="28" t="s">
        <v>56</v>
      </c>
      <c r="D69" s="229" t="s">
        <v>425</v>
      </c>
      <c r="E69" s="88" t="s">
        <v>416</v>
      </c>
      <c r="F69" s="318"/>
      <c r="G69" s="318"/>
      <c r="H69" s="318"/>
      <c r="I69" s="89">
        <f>'FY13 chem site costs'!E67</f>
        <v>58000</v>
      </c>
      <c r="J69" s="89">
        <f>'FY13 chem site costs'!F67</f>
        <v>0</v>
      </c>
      <c r="K69" s="89">
        <f>'FY13 chem site costs'!G67</f>
        <v>0</v>
      </c>
      <c r="L69" s="89">
        <f>'FY13 chem site costs'!H67</f>
        <v>12093</v>
      </c>
      <c r="M69" s="89">
        <f>'FY13 chem site costs'!I67</f>
        <v>0</v>
      </c>
      <c r="N69" s="89">
        <f>'FY13 chem site costs'!J67</f>
        <v>0</v>
      </c>
      <c r="O69" s="89">
        <v>0</v>
      </c>
      <c r="P69" s="89"/>
      <c r="Q69" s="90"/>
      <c r="R69" s="90"/>
      <c r="S69" s="90"/>
    </row>
    <row r="70" spans="1:24" s="65" customFormat="1" ht="12" customHeight="1" x14ac:dyDescent="0.2">
      <c r="A70" s="30" t="s">
        <v>389</v>
      </c>
      <c r="B70" s="32" t="s">
        <v>304</v>
      </c>
      <c r="C70" s="32" t="s">
        <v>305</v>
      </c>
      <c r="D70" s="30" t="s">
        <v>425</v>
      </c>
      <c r="E70" s="92" t="s">
        <v>416</v>
      </c>
      <c r="F70" s="289">
        <v>30410.1</v>
      </c>
      <c r="G70" s="287"/>
      <c r="H70" s="263"/>
      <c r="I70" s="93">
        <f>'FY13 chem site costs'!E68</f>
        <v>62800</v>
      </c>
      <c r="J70" s="93">
        <f>'FY13 chem site costs'!F68</f>
        <v>0</v>
      </c>
      <c r="K70" s="93">
        <f>'FY13 chem site costs'!G68</f>
        <v>0</v>
      </c>
      <c r="L70" s="93">
        <f>'FY13 chem site costs'!H68</f>
        <v>0</v>
      </c>
      <c r="M70" s="93">
        <f>'FY13 chem site costs'!I68</f>
        <v>0</v>
      </c>
      <c r="N70" s="93">
        <f>'FY13 chem site costs'!J68</f>
        <v>0</v>
      </c>
      <c r="O70" s="93">
        <v>0</v>
      </c>
      <c r="P70" s="93"/>
      <c r="Q70" s="94"/>
      <c r="R70" s="94"/>
      <c r="S70" s="94"/>
      <c r="T70" s="64"/>
      <c r="U70" s="64"/>
      <c r="V70" s="64"/>
      <c r="W70" s="64"/>
      <c r="X70" s="64"/>
    </row>
    <row r="71" spans="1:24" s="65" customFormat="1" ht="12" customHeight="1" x14ac:dyDescent="0.2">
      <c r="A71" s="29" t="s">
        <v>308</v>
      </c>
      <c r="B71" s="28" t="s">
        <v>139</v>
      </c>
      <c r="C71" s="28" t="s">
        <v>140</v>
      </c>
      <c r="D71" s="229" t="s">
        <v>425</v>
      </c>
      <c r="E71" s="88" t="s">
        <v>416</v>
      </c>
      <c r="F71" s="265">
        <v>24486</v>
      </c>
      <c r="G71" s="286"/>
      <c r="H71" s="266"/>
      <c r="I71" s="89">
        <f>'FY13 chem site costs'!E69</f>
        <v>62800</v>
      </c>
      <c r="J71" s="89">
        <f>'FY13 chem site costs'!F69</f>
        <v>0</v>
      </c>
      <c r="K71" s="89">
        <f>'FY13 chem site costs'!G69</f>
        <v>0</v>
      </c>
      <c r="L71" s="89">
        <f>'FY13 chem site costs'!H69</f>
        <v>0</v>
      </c>
      <c r="M71" s="89">
        <f>'FY13 chem site costs'!I69</f>
        <v>0</v>
      </c>
      <c r="N71" s="89">
        <f>'FY13 chem site costs'!J69</f>
        <v>0</v>
      </c>
      <c r="O71" s="89">
        <v>0</v>
      </c>
      <c r="P71" s="89"/>
      <c r="Q71" s="90"/>
      <c r="R71" s="90"/>
      <c r="S71" s="90"/>
    </row>
    <row r="72" spans="1:24" s="64" customFormat="1" ht="12" customHeight="1" x14ac:dyDescent="0.2">
      <c r="A72" s="30" t="s">
        <v>332</v>
      </c>
      <c r="B72" s="32" t="s">
        <v>184</v>
      </c>
      <c r="C72" s="32" t="s">
        <v>185</v>
      </c>
      <c r="D72" s="30" t="s">
        <v>425</v>
      </c>
      <c r="E72" s="92" t="s">
        <v>422</v>
      </c>
      <c r="F72" s="307">
        <v>27195.83</v>
      </c>
      <c r="G72" s="309"/>
      <c r="H72" s="307"/>
      <c r="I72" s="93">
        <f>'FY13 chem site costs'!E70</f>
        <v>27000</v>
      </c>
      <c r="J72" s="93">
        <f>'FY13 chem site costs'!F70</f>
        <v>0</v>
      </c>
      <c r="K72" s="93">
        <f>'FY13 chem site costs'!G70</f>
        <v>0</v>
      </c>
      <c r="L72" s="93">
        <f>'FY13 chem site costs'!H70</f>
        <v>0</v>
      </c>
      <c r="M72" s="93">
        <f>'FY13 chem site costs'!I70</f>
        <v>0</v>
      </c>
      <c r="N72" s="93">
        <f>'FY13 chem site costs'!J70</f>
        <v>0</v>
      </c>
      <c r="O72" s="180">
        <f>'FY13 Eco site costs'!O25</f>
        <v>23512.61864208553</v>
      </c>
      <c r="P72" s="93">
        <v>2902.04</v>
      </c>
      <c r="Q72" s="94"/>
      <c r="R72" s="94"/>
      <c r="S72" s="94"/>
    </row>
    <row r="73" spans="1:24" s="64" customFormat="1" ht="12" customHeight="1" x14ac:dyDescent="0.2">
      <c r="A73" s="30" t="s">
        <v>332</v>
      </c>
      <c r="B73" s="32" t="s">
        <v>121</v>
      </c>
      <c r="C73" s="32" t="s">
        <v>122</v>
      </c>
      <c r="D73" s="30" t="s">
        <v>425</v>
      </c>
      <c r="E73" s="92" t="s">
        <v>416</v>
      </c>
      <c r="F73" s="308"/>
      <c r="G73" s="310"/>
      <c r="H73" s="308"/>
      <c r="I73" s="93">
        <f>'FY13 chem site costs'!E71</f>
        <v>69200</v>
      </c>
      <c r="J73" s="93">
        <f>'FY13 chem site costs'!F71</f>
        <v>0</v>
      </c>
      <c r="K73" s="93">
        <f>'FY13 chem site costs'!G71</f>
        <v>0</v>
      </c>
      <c r="L73" s="93">
        <f>'FY13 chem site costs'!G71</f>
        <v>0</v>
      </c>
      <c r="M73" s="93">
        <f>'FY13 chem site costs'!H71</f>
        <v>0</v>
      </c>
      <c r="N73" s="93">
        <f>'FY13 chem site costs'!I71</f>
        <v>0</v>
      </c>
      <c r="O73" s="93">
        <v>0</v>
      </c>
      <c r="P73" s="93"/>
      <c r="Q73" s="94"/>
      <c r="R73" s="94"/>
      <c r="S73" s="94"/>
    </row>
    <row r="74" spans="1:24" s="65" customFormat="1" ht="12" customHeight="1" x14ac:dyDescent="0.2">
      <c r="A74" s="29" t="s">
        <v>309</v>
      </c>
      <c r="B74" s="28" t="s">
        <v>104</v>
      </c>
      <c r="C74" s="28" t="s">
        <v>105</v>
      </c>
      <c r="D74" s="29" t="s">
        <v>425</v>
      </c>
      <c r="E74" s="88" t="s">
        <v>424</v>
      </c>
      <c r="F74" s="315">
        <v>39982</v>
      </c>
      <c r="G74" s="315">
        <v>24486</v>
      </c>
      <c r="H74" s="315">
        <v>24486</v>
      </c>
      <c r="I74" s="89">
        <f>'FY13 chem site costs'!E72</f>
        <v>111600</v>
      </c>
      <c r="J74" s="89">
        <f>'FY13 chem site costs'!F72</f>
        <v>0</v>
      </c>
      <c r="K74" s="89">
        <f>'FY13 chem site costs'!G72</f>
        <v>0</v>
      </c>
      <c r="L74" s="89">
        <f>'FY13 chem site costs'!H72</f>
        <v>15496</v>
      </c>
      <c r="M74" s="89">
        <f>'FY13 chem site costs'!I72</f>
        <v>0</v>
      </c>
      <c r="N74" s="89">
        <f>'FY13 chem site costs'!J72</f>
        <v>0</v>
      </c>
      <c r="O74" s="181">
        <f>'FY13 Eco site costs'!O26</f>
        <v>15513.874248966049</v>
      </c>
      <c r="P74" s="181">
        <v>2902.04</v>
      </c>
      <c r="Q74" s="90"/>
      <c r="R74" s="90"/>
      <c r="S74" s="90"/>
    </row>
    <row r="75" spans="1:24" s="65" customFormat="1" ht="12" customHeight="1" x14ac:dyDescent="0.2">
      <c r="A75" s="29" t="s">
        <v>309</v>
      </c>
      <c r="B75" s="28" t="s">
        <v>391</v>
      </c>
      <c r="C75" s="28" t="s">
        <v>392</v>
      </c>
      <c r="D75" s="29" t="s">
        <v>406</v>
      </c>
      <c r="E75" s="88" t="s">
        <v>416</v>
      </c>
      <c r="F75" s="316"/>
      <c r="G75" s="316"/>
      <c r="H75" s="316"/>
      <c r="I75" s="89">
        <f>'FY13 chem site costs'!E74</f>
        <v>0</v>
      </c>
      <c r="J75" s="89">
        <f>'FY13 chem site costs'!F74</f>
        <v>0</v>
      </c>
      <c r="K75" s="89">
        <f>'FY13 chem site costs'!G74</f>
        <v>66400</v>
      </c>
      <c r="L75" s="89">
        <f>'FY13 chem site costs'!H73</f>
        <v>0</v>
      </c>
      <c r="M75" s="89">
        <f>'FY13 chem site costs'!I73</f>
        <v>0</v>
      </c>
      <c r="N75" s="89">
        <f>'FY13 chem site costs'!J73</f>
        <v>0</v>
      </c>
      <c r="O75" s="89">
        <v>0</v>
      </c>
      <c r="P75" s="89"/>
      <c r="Q75" s="90"/>
      <c r="R75" s="90"/>
      <c r="S75" s="90"/>
    </row>
    <row r="76" spans="1:24" s="65" customFormat="1" ht="12" customHeight="1" x14ac:dyDescent="0.2">
      <c r="A76" s="29" t="s">
        <v>309</v>
      </c>
      <c r="B76" s="28">
        <v>4264331</v>
      </c>
      <c r="C76" s="28" t="s">
        <v>390</v>
      </c>
      <c r="D76" s="29" t="s">
        <v>405</v>
      </c>
      <c r="E76" s="88" t="s">
        <v>416</v>
      </c>
      <c r="F76" s="318"/>
      <c r="G76" s="318"/>
      <c r="H76" s="318"/>
      <c r="I76" s="89">
        <f>'FY13 chem site costs'!E73</f>
        <v>0</v>
      </c>
      <c r="J76" s="89">
        <f>'FY13 chem site costs'!F73</f>
        <v>54400</v>
      </c>
      <c r="K76" s="89">
        <f>'FY13 chem site costs'!G73</f>
        <v>0</v>
      </c>
      <c r="L76" s="89">
        <f>'FY13 chem site costs'!H74</f>
        <v>0</v>
      </c>
      <c r="M76" s="89">
        <f>'FY13 chem site costs'!I74</f>
        <v>0</v>
      </c>
      <c r="N76" s="89">
        <f>'FY13 chem site costs'!J74</f>
        <v>0</v>
      </c>
      <c r="O76" s="89">
        <v>0</v>
      </c>
      <c r="P76" s="89"/>
      <c r="Q76" s="90"/>
      <c r="R76" s="90"/>
      <c r="S76" s="90"/>
    </row>
    <row r="77" spans="1:24" s="64" customFormat="1" ht="12" customHeight="1" x14ac:dyDescent="0.2">
      <c r="A77" s="30" t="s">
        <v>312</v>
      </c>
      <c r="B77" s="32" t="s">
        <v>45</v>
      </c>
      <c r="C77" s="32" t="s">
        <v>46</v>
      </c>
      <c r="D77" s="30" t="s">
        <v>425</v>
      </c>
      <c r="E77" s="92" t="s">
        <v>40</v>
      </c>
      <c r="F77" s="307">
        <v>110374.1</v>
      </c>
      <c r="G77" s="309"/>
      <c r="H77" s="307"/>
      <c r="I77" s="93">
        <f>'FY13 chem site costs'!E75</f>
        <v>72700</v>
      </c>
      <c r="J77" s="93">
        <f>'FY13 chem site costs'!F75</f>
        <v>0</v>
      </c>
      <c r="K77" s="93">
        <f>'FY13 chem site costs'!G75</f>
        <v>0</v>
      </c>
      <c r="L77" s="93">
        <f>'FY13 chem site costs'!H75</f>
        <v>14628</v>
      </c>
      <c r="M77" s="93">
        <f>'FY13 chem site costs'!I75</f>
        <v>0</v>
      </c>
      <c r="N77" s="93">
        <f>'FY13 chem site costs'!J75</f>
        <v>0</v>
      </c>
      <c r="O77" s="180">
        <f>'FY13 Eco site costs'!O27</f>
        <v>11804.84669269314</v>
      </c>
      <c r="P77" s="180">
        <v>2902.04</v>
      </c>
      <c r="Q77" s="94"/>
      <c r="R77" s="94"/>
      <c r="S77" s="94"/>
    </row>
    <row r="78" spans="1:24" s="64" customFormat="1" ht="12" customHeight="1" x14ac:dyDescent="0.2">
      <c r="A78" s="30" t="s">
        <v>312</v>
      </c>
      <c r="B78" s="32" t="s">
        <v>47</v>
      </c>
      <c r="C78" s="32" t="s">
        <v>48</v>
      </c>
      <c r="D78" s="30" t="s">
        <v>425</v>
      </c>
      <c r="E78" s="92" t="s">
        <v>416</v>
      </c>
      <c r="F78" s="311"/>
      <c r="G78" s="312"/>
      <c r="H78" s="311"/>
      <c r="I78" s="93">
        <f>'FY13 chem site costs'!E76</f>
        <v>78500</v>
      </c>
      <c r="J78" s="93">
        <f>'FY13 chem site costs'!F76</f>
        <v>0</v>
      </c>
      <c r="K78" s="93">
        <f>'FY13 chem site costs'!G76</f>
        <v>0</v>
      </c>
      <c r="L78" s="93">
        <f>'FY13 chem site costs'!H76</f>
        <v>0</v>
      </c>
      <c r="M78" s="93">
        <f>'FY13 chem site costs'!I76</f>
        <v>0</v>
      </c>
      <c r="N78" s="93">
        <f>'FY13 chem site costs'!J76</f>
        <v>0</v>
      </c>
      <c r="O78" s="93">
        <v>0</v>
      </c>
      <c r="P78" s="93"/>
      <c r="Q78" s="94"/>
      <c r="R78" s="94"/>
      <c r="S78" s="94"/>
    </row>
    <row r="79" spans="1:24" s="64" customFormat="1" ht="12" customHeight="1" x14ac:dyDescent="0.2">
      <c r="A79" s="30" t="s">
        <v>312</v>
      </c>
      <c r="B79" s="32" t="s">
        <v>49</v>
      </c>
      <c r="C79" s="32" t="s">
        <v>50</v>
      </c>
      <c r="D79" s="30" t="s">
        <v>425</v>
      </c>
      <c r="E79" s="92" t="s">
        <v>424</v>
      </c>
      <c r="F79" s="308"/>
      <c r="G79" s="310"/>
      <c r="H79" s="308"/>
      <c r="I79" s="93">
        <f>'FY13 chem site costs'!E77</f>
        <v>78700</v>
      </c>
      <c r="J79" s="93">
        <f>'FY13 chem site costs'!F77</f>
        <v>0</v>
      </c>
      <c r="K79" s="93">
        <f>'FY13 chem site costs'!G77</f>
        <v>0</v>
      </c>
      <c r="L79" s="93">
        <f>'FY13 chem site costs'!H77</f>
        <v>0</v>
      </c>
      <c r="M79" s="93">
        <f>'FY13 chem site costs'!I77</f>
        <v>0</v>
      </c>
      <c r="N79" s="93">
        <f>'FY13 chem site costs'!J77</f>
        <v>0</v>
      </c>
      <c r="O79" s="180">
        <f>'FY13 Eco site costs'!O28</f>
        <v>15819.770460374013</v>
      </c>
      <c r="P79" s="180">
        <v>2902.04</v>
      </c>
      <c r="Q79" s="94"/>
      <c r="R79" s="94"/>
      <c r="S79" s="94"/>
    </row>
    <row r="80" spans="1:24" s="65" customFormat="1" ht="12" customHeight="1" x14ac:dyDescent="0.2">
      <c r="A80" s="29" t="s">
        <v>393</v>
      </c>
      <c r="B80" s="28" t="s">
        <v>394</v>
      </c>
      <c r="C80" s="28" t="s">
        <v>395</v>
      </c>
      <c r="D80" s="29" t="s">
        <v>417</v>
      </c>
      <c r="E80" s="88" t="s">
        <v>416</v>
      </c>
      <c r="F80" s="265">
        <v>0</v>
      </c>
      <c r="G80" s="286"/>
      <c r="H80" s="264"/>
      <c r="I80" s="89">
        <f>'FY13 chem site costs'!E78</f>
        <v>0</v>
      </c>
      <c r="J80" s="89">
        <f>'FY13 chem site costs'!F78</f>
        <v>0</v>
      </c>
      <c r="K80" s="89">
        <f>'FY13 chem site costs'!G78</f>
        <v>0</v>
      </c>
      <c r="L80" s="89">
        <f>'FY13 chem site costs'!H78</f>
        <v>0</v>
      </c>
      <c r="M80" s="89">
        <f>'FY13 chem site costs'!I78</f>
        <v>0</v>
      </c>
      <c r="N80" s="89">
        <f>'FY13 chem site costs'!J78</f>
        <v>0</v>
      </c>
      <c r="O80" s="89">
        <v>0</v>
      </c>
      <c r="P80" s="89"/>
      <c r="Q80" s="90"/>
      <c r="R80" s="90"/>
      <c r="S80" s="90"/>
    </row>
    <row r="81" spans="1:24" s="65" customFormat="1" ht="12" customHeight="1" x14ac:dyDescent="0.2">
      <c r="A81" s="30" t="s">
        <v>317</v>
      </c>
      <c r="B81" s="32" t="s">
        <v>108</v>
      </c>
      <c r="C81" s="32" t="s">
        <v>109</v>
      </c>
      <c r="D81" s="30" t="s">
        <v>425</v>
      </c>
      <c r="E81" s="92" t="s">
        <v>416</v>
      </c>
      <c r="F81" s="289">
        <v>30410.1</v>
      </c>
      <c r="G81" s="287"/>
      <c r="H81" s="263"/>
      <c r="I81" s="93">
        <f>'FY13 chem site costs'!E79</f>
        <v>83300</v>
      </c>
      <c r="J81" s="93">
        <f>'FY13 chem site costs'!F79</f>
        <v>0</v>
      </c>
      <c r="K81" s="93">
        <f>'FY13 chem site costs'!G79</f>
        <v>0</v>
      </c>
      <c r="L81" s="93">
        <f>'FY13 chem site costs'!H79</f>
        <v>0</v>
      </c>
      <c r="M81" s="93">
        <f>'FY13 chem site costs'!I79</f>
        <v>0</v>
      </c>
      <c r="N81" s="93">
        <f>'FY13 chem site costs'!J79</f>
        <v>0</v>
      </c>
      <c r="O81" s="93">
        <v>0</v>
      </c>
      <c r="P81" s="93"/>
      <c r="Q81" s="94"/>
      <c r="R81" s="94"/>
      <c r="S81" s="94"/>
      <c r="T81" s="64"/>
      <c r="U81" s="64"/>
      <c r="V81" s="64"/>
      <c r="W81" s="64"/>
      <c r="X81" s="64"/>
    </row>
    <row r="82" spans="1:24" s="65" customFormat="1" ht="12" customHeight="1" x14ac:dyDescent="0.2">
      <c r="A82" s="29" t="s">
        <v>398</v>
      </c>
      <c r="B82" s="28" t="s">
        <v>396</v>
      </c>
      <c r="C82" s="28" t="s">
        <v>397</v>
      </c>
      <c r="D82" s="229" t="s">
        <v>417</v>
      </c>
      <c r="E82" s="88" t="s">
        <v>416</v>
      </c>
      <c r="F82" s="265">
        <v>0</v>
      </c>
      <c r="G82" s="286"/>
      <c r="H82" s="264"/>
      <c r="I82" s="89">
        <f>'FY13 chem site costs'!E80</f>
        <v>0</v>
      </c>
      <c r="J82" s="89">
        <f>'FY13 chem site costs'!F80</f>
        <v>0</v>
      </c>
      <c r="K82" s="89">
        <f>'FY13 chem site costs'!G80</f>
        <v>0</v>
      </c>
      <c r="L82" s="89">
        <f>'FY13 chem site costs'!H80</f>
        <v>0</v>
      </c>
      <c r="M82" s="89">
        <f>'FY13 chem site costs'!I80</f>
        <v>0</v>
      </c>
      <c r="N82" s="89">
        <f>'FY13 chem site costs'!J80</f>
        <v>0</v>
      </c>
      <c r="O82" s="89">
        <v>0</v>
      </c>
      <c r="P82" s="89"/>
      <c r="Q82" s="90"/>
      <c r="R82" s="90"/>
      <c r="S82" s="90"/>
    </row>
    <row r="83" spans="1:24" s="65" customFormat="1" ht="12" customHeight="1" x14ac:dyDescent="0.2">
      <c r="A83" s="30" t="s">
        <v>327</v>
      </c>
      <c r="B83" s="32" t="s">
        <v>90</v>
      </c>
      <c r="C83" s="32" t="s">
        <v>91</v>
      </c>
      <c r="D83" s="30" t="s">
        <v>425</v>
      </c>
      <c r="E83" s="92" t="s">
        <v>424</v>
      </c>
      <c r="F83" s="307">
        <v>114828</v>
      </c>
      <c r="G83" s="307">
        <v>21524</v>
      </c>
      <c r="H83" s="307"/>
      <c r="I83" s="93">
        <f>'FY13 chem site costs'!E81</f>
        <v>93700</v>
      </c>
      <c r="J83" s="93">
        <f>'FY13 chem site costs'!F81</f>
        <v>0</v>
      </c>
      <c r="K83" s="93">
        <f>'FY13 chem site costs'!G81</f>
        <v>0</v>
      </c>
      <c r="L83" s="93">
        <f>'FY13 chem site costs'!H81</f>
        <v>17700</v>
      </c>
      <c r="M83" s="93">
        <f>'FY13 chem site costs'!I81</f>
        <v>0</v>
      </c>
      <c r="N83" s="93">
        <f>'FY13 chem site costs'!J81</f>
        <v>0</v>
      </c>
      <c r="O83" s="180">
        <f>'FY13 Eco site costs'!O30</f>
        <v>14750.440851336314</v>
      </c>
      <c r="P83" s="180">
        <v>2902</v>
      </c>
      <c r="Q83" s="94"/>
      <c r="R83" s="94"/>
      <c r="S83" s="94"/>
      <c r="T83" s="64"/>
      <c r="U83" s="64"/>
      <c r="V83" s="64"/>
      <c r="W83" s="64"/>
      <c r="X83" s="64"/>
    </row>
    <row r="84" spans="1:24" s="65" customFormat="1" ht="12" customHeight="1" x14ac:dyDescent="0.2">
      <c r="A84" s="30" t="s">
        <v>327</v>
      </c>
      <c r="B84" s="32" t="s">
        <v>92</v>
      </c>
      <c r="C84" s="32" t="s">
        <v>93</v>
      </c>
      <c r="D84" s="30" t="s">
        <v>425</v>
      </c>
      <c r="E84" s="92" t="s">
        <v>422</v>
      </c>
      <c r="F84" s="311"/>
      <c r="G84" s="311"/>
      <c r="H84" s="311"/>
      <c r="I84" s="93">
        <f>'FY13 chem site costs'!E82</f>
        <v>24300</v>
      </c>
      <c r="J84" s="93">
        <f>'FY13 chem site costs'!F82</f>
        <v>0</v>
      </c>
      <c r="K84" s="93">
        <f>'FY13 chem site costs'!G82</f>
        <v>0</v>
      </c>
      <c r="L84" s="93">
        <f>'FY13 chem site costs'!H82</f>
        <v>17700</v>
      </c>
      <c r="M84" s="93">
        <f>'FY13 chem site costs'!I82</f>
        <v>0</v>
      </c>
      <c r="N84" s="93">
        <f>'FY13 chem site costs'!J82</f>
        <v>0</v>
      </c>
      <c r="O84" s="180">
        <f>'FY13 Eco site costs'!O31</f>
        <v>14562.232801393466</v>
      </c>
      <c r="P84" s="180">
        <v>2902</v>
      </c>
      <c r="Q84" s="94"/>
      <c r="R84" s="94"/>
      <c r="S84" s="94"/>
      <c r="T84" s="64"/>
      <c r="U84" s="64"/>
      <c r="V84" s="64"/>
      <c r="W84" s="64"/>
      <c r="X84" s="64"/>
    </row>
    <row r="85" spans="1:24" s="65" customFormat="1" ht="12" customHeight="1" x14ac:dyDescent="0.2">
      <c r="A85" s="30" t="s">
        <v>327</v>
      </c>
      <c r="B85" s="32" t="s">
        <v>94</v>
      </c>
      <c r="C85" s="32" t="s">
        <v>95</v>
      </c>
      <c r="D85" s="30" t="s">
        <v>425</v>
      </c>
      <c r="E85" s="92" t="s">
        <v>423</v>
      </c>
      <c r="F85" s="311"/>
      <c r="G85" s="311"/>
      <c r="H85" s="311"/>
      <c r="I85" s="93">
        <f>'FY13 chem site costs'!E83</f>
        <v>81700</v>
      </c>
      <c r="J85" s="93">
        <f>'FY13 chem site costs'!F83</f>
        <v>0</v>
      </c>
      <c r="K85" s="93">
        <f>'FY13 chem site costs'!G83</f>
        <v>0</v>
      </c>
      <c r="L85" s="93">
        <f>'FY13 chem site costs'!H83</f>
        <v>8850</v>
      </c>
      <c r="M85" s="93">
        <f>'FY13 chem site costs'!I83</f>
        <v>0</v>
      </c>
      <c r="N85" s="93">
        <f>'FY13 chem site costs'!J83</f>
        <v>0</v>
      </c>
      <c r="O85" s="180">
        <f>'FY13 Eco site costs'!O32</f>
        <v>13597.318999448154</v>
      </c>
      <c r="P85" s="180">
        <v>2902.04</v>
      </c>
      <c r="Q85" s="94"/>
      <c r="R85" s="94"/>
      <c r="S85" s="94"/>
      <c r="T85" s="64"/>
      <c r="U85" s="64"/>
      <c r="V85" s="64"/>
      <c r="W85" s="64"/>
      <c r="X85" s="64"/>
    </row>
    <row r="86" spans="1:24" s="65" customFormat="1" ht="12" customHeight="1" x14ac:dyDescent="0.2">
      <c r="A86" s="30" t="s">
        <v>327</v>
      </c>
      <c r="B86" s="32" t="s">
        <v>96</v>
      </c>
      <c r="C86" s="32" t="s">
        <v>97</v>
      </c>
      <c r="D86" s="30" t="s">
        <v>425</v>
      </c>
      <c r="E86" s="92" t="s">
        <v>416</v>
      </c>
      <c r="F86" s="311"/>
      <c r="G86" s="311"/>
      <c r="H86" s="311"/>
      <c r="I86" s="93">
        <f>'FY13 chem site costs'!E84</f>
        <v>85200</v>
      </c>
      <c r="J86" s="93">
        <f>'FY13 chem site costs'!F84</f>
        <v>0</v>
      </c>
      <c r="K86" s="93">
        <f>'FY13 chem site costs'!G84</f>
        <v>0</v>
      </c>
      <c r="L86" s="93">
        <f>'FY13 chem site costs'!H84</f>
        <v>0</v>
      </c>
      <c r="M86" s="93">
        <f>'FY13 chem site costs'!I84</f>
        <v>0</v>
      </c>
      <c r="N86" s="93">
        <f>'FY13 chem site costs'!J84</f>
        <v>0</v>
      </c>
      <c r="O86" s="93">
        <v>0</v>
      </c>
      <c r="P86" s="93"/>
      <c r="Q86" s="94"/>
      <c r="R86" s="94"/>
      <c r="S86" s="94"/>
      <c r="T86" s="64"/>
      <c r="U86" s="64"/>
      <c r="V86" s="64"/>
      <c r="W86" s="64"/>
      <c r="X86" s="64"/>
    </row>
    <row r="87" spans="1:24" s="65" customFormat="1" ht="12" customHeight="1" x14ac:dyDescent="0.2">
      <c r="A87" s="30" t="s">
        <v>327</v>
      </c>
      <c r="B87" s="32" t="s">
        <v>399</v>
      </c>
      <c r="C87" s="32" t="s">
        <v>400</v>
      </c>
      <c r="D87" s="227" t="s">
        <v>405</v>
      </c>
      <c r="E87" s="92" t="s">
        <v>416</v>
      </c>
      <c r="F87" s="308"/>
      <c r="G87" s="308"/>
      <c r="H87" s="308"/>
      <c r="I87" s="93">
        <f>'FY13 chem site costs'!E85</f>
        <v>0</v>
      </c>
      <c r="J87" s="93">
        <f>'FY13 chem site costs'!F85</f>
        <v>63400</v>
      </c>
      <c r="K87" s="93">
        <f>'FY13 chem site costs'!G85</f>
        <v>0</v>
      </c>
      <c r="L87" s="93">
        <f>'FY13 chem site costs'!H85</f>
        <v>0</v>
      </c>
      <c r="M87" s="93">
        <f>'FY13 chem site costs'!I85</f>
        <v>0</v>
      </c>
      <c r="N87" s="93">
        <f>'FY13 chem site costs'!J85</f>
        <v>0</v>
      </c>
      <c r="O87" s="93">
        <v>0</v>
      </c>
      <c r="P87" s="93"/>
      <c r="Q87" s="94"/>
      <c r="R87" s="94"/>
      <c r="S87" s="94"/>
      <c r="T87" s="64"/>
      <c r="U87" s="64"/>
      <c r="V87" s="64"/>
      <c r="W87" s="64"/>
      <c r="X87" s="64"/>
    </row>
    <row r="88" spans="1:24" s="66" customFormat="1" ht="12" customHeight="1" x14ac:dyDescent="0.2">
      <c r="A88" s="29" t="s">
        <v>420</v>
      </c>
      <c r="B88" s="28" t="s">
        <v>126</v>
      </c>
      <c r="C88" s="28" t="s">
        <v>127</v>
      </c>
      <c r="D88" s="29" t="s">
        <v>425</v>
      </c>
      <c r="E88" s="88" t="s">
        <v>422</v>
      </c>
      <c r="F88" s="315">
        <v>34809.31</v>
      </c>
      <c r="G88" s="313"/>
      <c r="H88" s="315"/>
      <c r="I88" s="89">
        <f>'FY13 chem site costs'!E86</f>
        <v>20600</v>
      </c>
      <c r="J88" s="89">
        <f>'FY13 chem site costs'!F86</f>
        <v>0</v>
      </c>
      <c r="K88" s="89">
        <f>'FY13 chem site costs'!G86</f>
        <v>0</v>
      </c>
      <c r="L88" s="89">
        <f>'FY13 chem site costs'!H86</f>
        <v>17212</v>
      </c>
      <c r="M88" s="89">
        <f>'FY13 chem site costs'!I86</f>
        <v>0</v>
      </c>
      <c r="N88" s="89">
        <f>'FY13 chem site costs'!J86</f>
        <v>0</v>
      </c>
      <c r="O88" s="181">
        <f>'FY13 Eco site costs'!O33</f>
        <v>13109.400475470862</v>
      </c>
      <c r="P88" s="181">
        <v>2902.04</v>
      </c>
      <c r="Q88" s="90"/>
      <c r="R88" s="90"/>
      <c r="S88" s="90"/>
      <c r="T88" s="67"/>
      <c r="U88" s="67"/>
      <c r="V88" s="67"/>
      <c r="W88" s="67"/>
      <c r="X88" s="67"/>
    </row>
    <row r="89" spans="1:24" s="66" customFormat="1" ht="12" customHeight="1" x14ac:dyDescent="0.2">
      <c r="A89" s="29" t="s">
        <v>314</v>
      </c>
      <c r="B89" s="28" t="s">
        <v>128</v>
      </c>
      <c r="C89" s="28" t="s">
        <v>129</v>
      </c>
      <c r="D89" s="29" t="s">
        <v>425</v>
      </c>
      <c r="E89" s="88" t="s">
        <v>416</v>
      </c>
      <c r="F89" s="318"/>
      <c r="G89" s="317"/>
      <c r="H89" s="318"/>
      <c r="I89" s="89">
        <f>'FY13 chem site costs'!E87</f>
        <v>100800</v>
      </c>
      <c r="J89" s="89">
        <f>'FY13 chem site costs'!F87</f>
        <v>0</v>
      </c>
      <c r="K89" s="89">
        <f>'FY13 chem site costs'!G87</f>
        <v>0</v>
      </c>
      <c r="L89" s="89">
        <f>'FY13 chem site costs'!H87</f>
        <v>0</v>
      </c>
      <c r="M89" s="89">
        <f>'FY13 chem site costs'!I87</f>
        <v>0</v>
      </c>
      <c r="N89" s="89">
        <f>'FY13 chem site costs'!J87</f>
        <v>0</v>
      </c>
      <c r="O89" s="89">
        <v>0</v>
      </c>
      <c r="P89" s="89"/>
      <c r="Q89" s="90"/>
      <c r="R89" s="90"/>
      <c r="S89" s="90"/>
      <c r="T89" s="67"/>
      <c r="U89" s="67"/>
      <c r="V89" s="67"/>
      <c r="W89" s="67"/>
      <c r="X89" s="67"/>
    </row>
    <row r="90" spans="1:24" s="65" customFormat="1" ht="12" customHeight="1" x14ac:dyDescent="0.2">
      <c r="A90" s="30" t="s">
        <v>333</v>
      </c>
      <c r="B90" s="32" t="s">
        <v>80</v>
      </c>
      <c r="C90" s="32" t="s">
        <v>81</v>
      </c>
      <c r="D90" s="30" t="s">
        <v>425</v>
      </c>
      <c r="E90" s="92" t="s">
        <v>423</v>
      </c>
      <c r="F90" s="307">
        <v>74811</v>
      </c>
      <c r="G90" s="307">
        <v>21559</v>
      </c>
      <c r="H90" s="307">
        <v>24486</v>
      </c>
      <c r="I90" s="93">
        <f>'FY13 chem site costs'!E88</f>
        <v>135100</v>
      </c>
      <c r="J90" s="93">
        <f>'FY13 chem site costs'!F88</f>
        <v>0</v>
      </c>
      <c r="K90" s="93">
        <f>'FY13 chem site costs'!G88</f>
        <v>0</v>
      </c>
      <c r="L90" s="93">
        <f>'FY13 chem site costs'!H88</f>
        <v>0</v>
      </c>
      <c r="M90" s="93">
        <f>'FY13 chem site costs'!I88</f>
        <v>0</v>
      </c>
      <c r="N90" s="93">
        <f>'FY13 chem site costs'!J88</f>
        <v>0</v>
      </c>
      <c r="O90" s="180">
        <f>'FY13 Eco site costs'!O34</f>
        <v>20029.41339064698</v>
      </c>
      <c r="P90" s="180">
        <v>2902.04</v>
      </c>
      <c r="Q90" s="94"/>
      <c r="R90" s="94"/>
      <c r="S90" s="94"/>
      <c r="T90" s="64"/>
      <c r="U90" s="64"/>
      <c r="V90" s="64"/>
      <c r="W90" s="64"/>
      <c r="X90" s="64"/>
    </row>
    <row r="91" spans="1:24" s="65" customFormat="1" ht="12" customHeight="1" x14ac:dyDescent="0.2">
      <c r="A91" s="30" t="s">
        <v>333</v>
      </c>
      <c r="B91" s="32" t="s">
        <v>82</v>
      </c>
      <c r="C91" s="32" t="s">
        <v>83</v>
      </c>
      <c r="D91" s="30" t="s">
        <v>425</v>
      </c>
      <c r="E91" s="92" t="s">
        <v>416</v>
      </c>
      <c r="F91" s="311"/>
      <c r="G91" s="311"/>
      <c r="H91" s="311"/>
      <c r="I91" s="93">
        <f>'FY13 chem site costs'!E89</f>
        <v>100100</v>
      </c>
      <c r="J91" s="93">
        <f>'FY13 chem site costs'!F89</f>
        <v>0</v>
      </c>
      <c r="K91" s="93">
        <f>'FY13 chem site costs'!G89</f>
        <v>0</v>
      </c>
      <c r="L91" s="93">
        <f>'FY13 chem site costs'!H89</f>
        <v>0</v>
      </c>
      <c r="M91" s="93">
        <f>'FY13 chem site costs'!I89</f>
        <v>0</v>
      </c>
      <c r="N91" s="93">
        <f>'FY13 chem site costs'!J89</f>
        <v>0</v>
      </c>
      <c r="O91" s="93">
        <v>0</v>
      </c>
      <c r="P91" s="93"/>
      <c r="Q91" s="94"/>
      <c r="R91" s="94"/>
      <c r="S91" s="94"/>
      <c r="T91" s="64"/>
      <c r="U91" s="64"/>
      <c r="V91" s="64"/>
      <c r="W91" s="64"/>
      <c r="X91" s="64"/>
    </row>
    <row r="92" spans="1:24" s="65" customFormat="1" ht="12" customHeight="1" x14ac:dyDescent="0.2">
      <c r="A92" s="30" t="s">
        <v>333</v>
      </c>
      <c r="B92" s="32" t="s">
        <v>401</v>
      </c>
      <c r="C92" s="32" t="s">
        <v>402</v>
      </c>
      <c r="D92" s="30" t="s">
        <v>406</v>
      </c>
      <c r="E92" s="92" t="s">
        <v>416</v>
      </c>
      <c r="F92" s="311"/>
      <c r="G92" s="311"/>
      <c r="H92" s="311"/>
      <c r="I92" s="93">
        <f>'FY13 chem site costs'!E90</f>
        <v>0</v>
      </c>
      <c r="J92" s="93">
        <f>'FY13 chem site costs'!F90</f>
        <v>0</v>
      </c>
      <c r="K92" s="93">
        <f>'FY13 chem site costs'!G90</f>
        <v>59800</v>
      </c>
      <c r="L92" s="93">
        <f>'FY13 chem site costs'!H90</f>
        <v>0</v>
      </c>
      <c r="M92" s="93">
        <f>'FY13 chem site costs'!I90</f>
        <v>0</v>
      </c>
      <c r="N92" s="93">
        <f>'FY13 chem site costs'!J90</f>
        <v>0</v>
      </c>
      <c r="O92" s="93">
        <v>0</v>
      </c>
      <c r="P92" s="93"/>
      <c r="Q92" s="94"/>
      <c r="R92" s="94"/>
      <c r="S92" s="94"/>
      <c r="T92" s="64"/>
      <c r="U92" s="64"/>
      <c r="V92" s="64"/>
      <c r="W92" s="64"/>
      <c r="X92" s="64"/>
    </row>
    <row r="93" spans="1:24" s="65" customFormat="1" ht="12" customHeight="1" x14ac:dyDescent="0.2">
      <c r="A93" s="30" t="s">
        <v>333</v>
      </c>
      <c r="B93" s="32" t="s">
        <v>186</v>
      </c>
      <c r="C93" s="32" t="s">
        <v>187</v>
      </c>
      <c r="D93" s="30" t="s">
        <v>425</v>
      </c>
      <c r="E93" s="92" t="s">
        <v>422</v>
      </c>
      <c r="F93" s="311"/>
      <c r="G93" s="311"/>
      <c r="H93" s="311"/>
      <c r="I93" s="93">
        <f>'FY13 chem site costs'!E91</f>
        <v>27000</v>
      </c>
      <c r="J93" s="93">
        <f>'FY13 chem site costs'!F91</f>
        <v>0</v>
      </c>
      <c r="K93" s="93">
        <f>'FY13 chem site costs'!G91</f>
        <v>0</v>
      </c>
      <c r="L93" s="93">
        <f>'FY13 chem site costs'!H91</f>
        <v>0</v>
      </c>
      <c r="M93" s="93">
        <f>'FY13 chem site costs'!I91</f>
        <v>0</v>
      </c>
      <c r="N93" s="93">
        <f>'FY13 chem site costs'!J91</f>
        <v>0</v>
      </c>
      <c r="O93" s="180">
        <f>'FY13 Eco site costs'!O35</f>
        <v>22130.47376444775</v>
      </c>
      <c r="P93" s="180">
        <v>2902.04</v>
      </c>
      <c r="Q93" s="94"/>
      <c r="R93" s="94"/>
      <c r="S93" s="94"/>
      <c r="T93" s="64"/>
      <c r="U93" s="64"/>
      <c r="V93" s="64"/>
      <c r="W93" s="64"/>
      <c r="X93" s="64"/>
    </row>
    <row r="94" spans="1:24" s="65" customFormat="1" ht="12" customHeight="1" x14ac:dyDescent="0.2">
      <c r="A94" s="30" t="s">
        <v>333</v>
      </c>
      <c r="B94" s="32" t="s">
        <v>403</v>
      </c>
      <c r="C94" s="32" t="s">
        <v>404</v>
      </c>
      <c r="D94" s="30" t="s">
        <v>405</v>
      </c>
      <c r="E94" s="92" t="s">
        <v>416</v>
      </c>
      <c r="F94" s="308"/>
      <c r="G94" s="308"/>
      <c r="H94" s="308"/>
      <c r="I94" s="93">
        <f>'FY13 chem site costs'!E92</f>
        <v>0</v>
      </c>
      <c r="J94" s="93">
        <f>'FY13 chem site costs'!F92</f>
        <v>75000</v>
      </c>
      <c r="K94" s="93">
        <f>'FY13 chem site costs'!G92</f>
        <v>0</v>
      </c>
      <c r="L94" s="93">
        <f>'FY13 chem site costs'!H92</f>
        <v>0</v>
      </c>
      <c r="M94" s="93">
        <f>'FY13 chem site costs'!I92</f>
        <v>0</v>
      </c>
      <c r="N94" s="93">
        <f>'FY13 chem site costs'!J92</f>
        <v>0</v>
      </c>
      <c r="O94" s="93">
        <v>0</v>
      </c>
      <c r="P94" s="93"/>
      <c r="Q94" s="94"/>
      <c r="R94" s="94"/>
      <c r="S94" s="94"/>
      <c r="T94" s="64"/>
      <c r="U94" s="64"/>
      <c r="V94" s="64"/>
      <c r="W94" s="64"/>
      <c r="X94" s="64"/>
    </row>
    <row r="95" spans="1:24" s="66" customFormat="1" ht="12" customHeight="1" x14ac:dyDescent="0.2">
      <c r="A95" s="29" t="s">
        <v>331</v>
      </c>
      <c r="B95" s="28" t="s">
        <v>141</v>
      </c>
      <c r="C95" s="28" t="s">
        <v>142</v>
      </c>
      <c r="D95" s="29" t="s">
        <v>425</v>
      </c>
      <c r="E95" s="88" t="s">
        <v>423</v>
      </c>
      <c r="F95" s="315">
        <v>74791.31</v>
      </c>
      <c r="G95" s="313"/>
      <c r="H95" s="315"/>
      <c r="I95" s="89">
        <f>'FY13 chem site costs'!E93</f>
        <v>74600</v>
      </c>
      <c r="J95" s="89">
        <f>'FY13 chem site costs'!F93</f>
        <v>0</v>
      </c>
      <c r="K95" s="89">
        <f>'FY13 chem site costs'!G93</f>
        <v>0</v>
      </c>
      <c r="L95" s="89">
        <f>'FY13 chem site costs'!H93</f>
        <v>15913</v>
      </c>
      <c r="M95" s="89">
        <f>'FY13 chem site costs'!I93</f>
        <v>0</v>
      </c>
      <c r="N95" s="89">
        <f>'FY13 chem site costs'!J93</f>
        <v>0</v>
      </c>
      <c r="O95" s="181">
        <f>'FY13 Eco site costs'!O36</f>
        <v>12544.551322466763</v>
      </c>
      <c r="P95" s="181">
        <v>2902.04</v>
      </c>
      <c r="Q95" s="90"/>
      <c r="R95" s="90"/>
      <c r="S95" s="90"/>
      <c r="T95" s="67"/>
      <c r="U95" s="67"/>
      <c r="V95" s="67"/>
      <c r="W95" s="67"/>
      <c r="X95" s="67"/>
    </row>
    <row r="96" spans="1:24" s="66" customFormat="1" ht="12" customHeight="1" x14ac:dyDescent="0.2">
      <c r="A96" s="29" t="s">
        <v>331</v>
      </c>
      <c r="B96" s="28" t="s">
        <v>192</v>
      </c>
      <c r="C96" s="28" t="s">
        <v>193</v>
      </c>
      <c r="D96" s="29" t="s">
        <v>425</v>
      </c>
      <c r="E96" s="88" t="s">
        <v>416</v>
      </c>
      <c r="F96" s="316"/>
      <c r="G96" s="314"/>
      <c r="H96" s="316"/>
      <c r="I96" s="89">
        <f>'FY13 chem site costs'!E94</f>
        <v>58500</v>
      </c>
      <c r="J96" s="89">
        <f>'FY13 chem site costs'!F94</f>
        <v>0</v>
      </c>
      <c r="K96" s="89">
        <f>'FY13 chem site costs'!G94</f>
        <v>0</v>
      </c>
      <c r="L96" s="89">
        <f>'FY13 chem site costs'!H94</f>
        <v>0</v>
      </c>
      <c r="M96" s="89">
        <f>'FY13 chem site costs'!I94</f>
        <v>0</v>
      </c>
      <c r="N96" s="89">
        <f>'FY13 chem site costs'!J94</f>
        <v>0</v>
      </c>
      <c r="O96" s="89">
        <v>0</v>
      </c>
      <c r="P96" s="89"/>
      <c r="Q96" s="90"/>
      <c r="R96" s="90"/>
      <c r="S96" s="90"/>
      <c r="T96" s="67"/>
      <c r="U96" s="67"/>
      <c r="V96" s="67"/>
      <c r="W96" s="67"/>
      <c r="X96" s="67"/>
    </row>
    <row r="97" spans="1:24" s="66" customFormat="1" ht="12" customHeight="1" x14ac:dyDescent="0.2">
      <c r="A97" s="29" t="s">
        <v>331</v>
      </c>
      <c r="B97" s="28" t="s">
        <v>143</v>
      </c>
      <c r="C97" s="28" t="s">
        <v>144</v>
      </c>
      <c r="D97" s="29" t="s">
        <v>425</v>
      </c>
      <c r="E97" s="88" t="s">
        <v>422</v>
      </c>
      <c r="F97" s="318"/>
      <c r="G97" s="317"/>
      <c r="H97" s="318"/>
      <c r="I97" s="89">
        <f>'FY13 chem site costs'!E95</f>
        <v>19900</v>
      </c>
      <c r="J97" s="89">
        <f>'FY13 chem site costs'!F95</f>
        <v>0</v>
      </c>
      <c r="K97" s="89">
        <f>'FY13 chem site costs'!G95</f>
        <v>0</v>
      </c>
      <c r="L97" s="89">
        <f>'FY13 chem site costs'!H95</f>
        <v>0</v>
      </c>
      <c r="M97" s="89">
        <f>'FY13 chem site costs'!I95</f>
        <v>0</v>
      </c>
      <c r="N97" s="89">
        <f>'FY13 chem site costs'!J95</f>
        <v>0</v>
      </c>
      <c r="O97" s="181">
        <f>'FY13 Eco site costs'!O37</f>
        <v>7415.435650963379</v>
      </c>
      <c r="P97" s="181">
        <v>2902.04</v>
      </c>
      <c r="Q97" s="90"/>
      <c r="R97" s="90"/>
      <c r="S97" s="90"/>
      <c r="T97" s="67"/>
      <c r="U97" s="67"/>
      <c r="V97" s="67"/>
      <c r="W97" s="67"/>
      <c r="X97" s="67"/>
    </row>
    <row r="98" spans="1:24" s="65" customFormat="1" ht="12" customHeight="1" x14ac:dyDescent="0.2">
      <c r="A98" s="30" t="s">
        <v>329</v>
      </c>
      <c r="B98" s="32" t="s">
        <v>119</v>
      </c>
      <c r="C98" s="32" t="s">
        <v>120</v>
      </c>
      <c r="D98" s="30" t="s">
        <v>425</v>
      </c>
      <c r="E98" s="92" t="s">
        <v>422</v>
      </c>
      <c r="F98" s="307">
        <v>74846.13</v>
      </c>
      <c r="G98" s="309"/>
      <c r="H98" s="307"/>
      <c r="I98" s="93">
        <f>'FY13 chem site costs'!E96</f>
        <v>27600</v>
      </c>
      <c r="J98" s="93">
        <f>'FY13 chem site costs'!F96</f>
        <v>0</v>
      </c>
      <c r="K98" s="93">
        <f>'FY13 chem site costs'!G96</f>
        <v>0</v>
      </c>
      <c r="L98" s="93">
        <f>'FY13 chem site costs'!H96</f>
        <v>0</v>
      </c>
      <c r="M98" s="93">
        <f>'FY13 chem site costs'!I96</f>
        <v>0</v>
      </c>
      <c r="N98" s="93">
        <f>'FY13 chem site costs'!J96</f>
        <v>0</v>
      </c>
      <c r="O98" s="180">
        <f>'FY13 Eco site costs'!O38</f>
        <v>8134.8687950117946</v>
      </c>
      <c r="P98" s="180">
        <v>2902.04</v>
      </c>
      <c r="Q98" s="94"/>
      <c r="R98" s="94"/>
      <c r="S98" s="94"/>
      <c r="T98" s="64"/>
      <c r="U98" s="64"/>
      <c r="V98" s="64"/>
      <c r="W98" s="64"/>
      <c r="X98" s="64"/>
    </row>
    <row r="99" spans="1:24" s="65" customFormat="1" ht="12" customHeight="1" x14ac:dyDescent="0.2">
      <c r="A99" s="30" t="s">
        <v>329</v>
      </c>
      <c r="B99" s="32" t="s">
        <v>171</v>
      </c>
      <c r="C99" s="32" t="s">
        <v>172</v>
      </c>
      <c r="D99" s="30" t="s">
        <v>425</v>
      </c>
      <c r="E99" s="92" t="s">
        <v>424</v>
      </c>
      <c r="F99" s="311"/>
      <c r="G99" s="312"/>
      <c r="H99" s="311"/>
      <c r="I99" s="93">
        <f>'FY13 chem site costs'!E97</f>
        <v>133200</v>
      </c>
      <c r="J99" s="93">
        <f>'FY13 chem site costs'!F97</f>
        <v>0</v>
      </c>
      <c r="K99" s="93">
        <f>'FY13 chem site costs'!G97</f>
        <v>0</v>
      </c>
      <c r="L99" s="93">
        <f>'FY13 chem site costs'!H97</f>
        <v>15518</v>
      </c>
      <c r="M99" s="93">
        <f>'FY13 chem site costs'!I97</f>
        <v>0</v>
      </c>
      <c r="N99" s="93">
        <f>'FY13 chem site costs'!J97</f>
        <v>0</v>
      </c>
      <c r="O99" s="180">
        <f>'FY13 Eco site costs'!O39</f>
        <v>18851.364334127997</v>
      </c>
      <c r="P99" s="180">
        <v>2902.04</v>
      </c>
      <c r="Q99" s="94"/>
      <c r="R99" s="94"/>
      <c r="S99" s="94"/>
      <c r="T99" s="64"/>
      <c r="U99" s="64"/>
      <c r="V99" s="64"/>
      <c r="W99" s="64"/>
      <c r="X99" s="64"/>
    </row>
    <row r="100" spans="1:24" s="65" customFormat="1" ht="12" customHeight="1" x14ac:dyDescent="0.2">
      <c r="A100" s="30" t="s">
        <v>329</v>
      </c>
      <c r="B100" s="32" t="s">
        <v>51</v>
      </c>
      <c r="C100" s="32" t="s">
        <v>52</v>
      </c>
      <c r="D100" s="30" t="s">
        <v>425</v>
      </c>
      <c r="E100" s="92" t="s">
        <v>416</v>
      </c>
      <c r="F100" s="308"/>
      <c r="G100" s="310"/>
      <c r="H100" s="308"/>
      <c r="I100" s="93">
        <f>'FY13 chem site costs'!E98</f>
        <v>79500</v>
      </c>
      <c r="J100" s="93">
        <f>'FY13 chem site costs'!F98</f>
        <v>0</v>
      </c>
      <c r="K100" s="93">
        <f>'FY13 chem site costs'!G98</f>
        <v>0</v>
      </c>
      <c r="L100" s="93">
        <f>'FY13 chem site costs'!H98</f>
        <v>0</v>
      </c>
      <c r="M100" s="93">
        <f>'FY13 chem site costs'!I98</f>
        <v>0</v>
      </c>
      <c r="N100" s="93">
        <f>'FY13 chem site costs'!J98</f>
        <v>0</v>
      </c>
      <c r="O100" s="93">
        <v>0</v>
      </c>
      <c r="P100" s="93"/>
      <c r="Q100" s="94"/>
      <c r="R100" s="94"/>
      <c r="S100" s="94"/>
      <c r="T100" s="64"/>
      <c r="U100" s="64"/>
      <c r="V100" s="64"/>
      <c r="W100" s="64"/>
      <c r="X100" s="64"/>
    </row>
    <row r="101" spans="1:24" s="66" customFormat="1" ht="12" customHeight="1" x14ac:dyDescent="0.2">
      <c r="A101" s="29" t="s">
        <v>321</v>
      </c>
      <c r="B101" s="28" t="s">
        <v>98</v>
      </c>
      <c r="C101" s="28" t="s">
        <v>99</v>
      </c>
      <c r="D101" s="29" t="s">
        <v>425</v>
      </c>
      <c r="E101" s="88" t="s">
        <v>422</v>
      </c>
      <c r="F101" s="265">
        <v>4399.21</v>
      </c>
      <c r="G101" s="286"/>
      <c r="H101" s="264"/>
      <c r="I101" s="89">
        <f>'FY13 chem site costs'!E99</f>
        <v>25300</v>
      </c>
      <c r="J101" s="89">
        <f>'FY13 chem site costs'!F99</f>
        <v>0</v>
      </c>
      <c r="K101" s="89">
        <f>'FY13 chem site costs'!G99</f>
        <v>0</v>
      </c>
      <c r="L101" s="89">
        <f>'FY13 chem site costs'!H99</f>
        <v>0</v>
      </c>
      <c r="M101" s="89">
        <f>'FY13 chem site costs'!I99</f>
        <v>0</v>
      </c>
      <c r="N101" s="89">
        <f>'FY13 chem site costs'!J99</f>
        <v>0</v>
      </c>
      <c r="O101" s="181">
        <f>'FY13 Eco site costs'!O40</f>
        <v>22031.116808754312</v>
      </c>
      <c r="P101" s="181">
        <v>2902.04</v>
      </c>
      <c r="Q101" s="90"/>
      <c r="R101" s="90"/>
      <c r="S101" s="90"/>
      <c r="T101" s="67"/>
      <c r="U101" s="67"/>
      <c r="V101" s="67"/>
      <c r="W101" s="67"/>
      <c r="X101" s="67"/>
    </row>
    <row r="102" spans="1:24" s="66" customFormat="1" ht="12" customHeight="1" x14ac:dyDescent="0.2">
      <c r="A102" s="30" t="s">
        <v>323</v>
      </c>
      <c r="B102" s="91" t="s">
        <v>194</v>
      </c>
      <c r="C102" s="92" t="s">
        <v>195</v>
      </c>
      <c r="D102" s="30" t="s">
        <v>425</v>
      </c>
      <c r="E102" s="92" t="s">
        <v>249</v>
      </c>
      <c r="F102" s="307">
        <v>28940.09</v>
      </c>
      <c r="G102" s="309"/>
      <c r="H102" s="307"/>
      <c r="I102" s="93">
        <f>'FY13 chem site costs'!E100</f>
        <v>33700</v>
      </c>
      <c r="J102" s="93">
        <f>'FY13 chem site costs'!F100</f>
        <v>0</v>
      </c>
      <c r="K102" s="93">
        <f>'FY13 chem site costs'!G100</f>
        <v>0</v>
      </c>
      <c r="L102" s="93">
        <f>'FY13 chem site costs'!H100</f>
        <v>0</v>
      </c>
      <c r="M102" s="93">
        <f>'FY13 chem site costs'!I100</f>
        <v>0</v>
      </c>
      <c r="N102" s="93">
        <f>'FY13 chem site costs'!J100</f>
        <v>0</v>
      </c>
      <c r="O102" s="180">
        <f>'FY13 Eco site costs'!O41</f>
        <v>26479.717551745365</v>
      </c>
      <c r="P102" s="180">
        <v>2902.04</v>
      </c>
      <c r="Q102" s="94"/>
      <c r="R102" s="94"/>
      <c r="S102" s="94"/>
    </row>
    <row r="103" spans="1:24" s="66" customFormat="1" ht="12" customHeight="1" x14ac:dyDescent="0.2">
      <c r="A103" s="30" t="s">
        <v>323</v>
      </c>
      <c r="B103" s="32" t="s">
        <v>157</v>
      </c>
      <c r="C103" s="32" t="s">
        <v>158</v>
      </c>
      <c r="D103" s="30" t="s">
        <v>425</v>
      </c>
      <c r="E103" s="92" t="s">
        <v>416</v>
      </c>
      <c r="F103" s="308"/>
      <c r="G103" s="310"/>
      <c r="H103" s="308"/>
      <c r="I103" s="93">
        <f>'FY13 chem site costs'!E101</f>
        <v>88600</v>
      </c>
      <c r="J103" s="93">
        <f>'FY13 chem site costs'!F101</f>
        <v>0</v>
      </c>
      <c r="K103" s="93">
        <f>'FY13 chem site costs'!G101</f>
        <v>0</v>
      </c>
      <c r="L103" s="93">
        <f>'FY13 chem site costs'!H101</f>
        <v>0</v>
      </c>
      <c r="M103" s="93">
        <f>'FY13 chem site costs'!I101</f>
        <v>0</v>
      </c>
      <c r="N103" s="93">
        <f>'FY13 chem site costs'!J101</f>
        <v>0</v>
      </c>
      <c r="O103" s="93">
        <v>0</v>
      </c>
      <c r="P103" s="93"/>
      <c r="Q103" s="94"/>
      <c r="R103" s="94"/>
      <c r="S103" s="94"/>
    </row>
    <row r="104" spans="1:24" x14ac:dyDescent="0.2">
      <c r="F104" s="37">
        <f>SUM(F4:F103)</f>
        <v>1674673.2700000003</v>
      </c>
      <c r="G104" s="37">
        <f t="shared" ref="G104:H104" si="0">SUM(G4:G103)</f>
        <v>560415.56000000006</v>
      </c>
      <c r="H104" s="37">
        <f t="shared" si="0"/>
        <v>97944.06</v>
      </c>
      <c r="I104" s="37">
        <f>SUM(I2:I103)</f>
        <v>4419500</v>
      </c>
      <c r="J104" s="37">
        <f>SUM(J2:J103)</f>
        <v>1445800</v>
      </c>
      <c r="K104" s="37">
        <f>SUM(K2:K103)</f>
        <v>233900</v>
      </c>
      <c r="L104" s="37">
        <f>SUM(L2:L103)</f>
        <v>272026</v>
      </c>
      <c r="M104" s="37">
        <f t="shared" ref="M104:N104" si="1">SUM(M2:M103)</f>
        <v>56760</v>
      </c>
      <c r="N104" s="37">
        <f t="shared" si="1"/>
        <v>3150</v>
      </c>
      <c r="O104" s="37">
        <f>SUM(O2:O103)</f>
        <v>667544.85274632962</v>
      </c>
      <c r="P104" s="37">
        <f>SUM(P2:P103)</f>
        <v>113179.43999999992</v>
      </c>
    </row>
    <row r="105" spans="1:24" x14ac:dyDescent="0.2">
      <c r="A105" s="69"/>
      <c r="F105" s="37">
        <f>SUM(F104:H104)</f>
        <v>2333032.89</v>
      </c>
    </row>
    <row r="107" spans="1:24" x14ac:dyDescent="0.2">
      <c r="A107" s="69"/>
    </row>
    <row r="108" spans="1:24" x14ac:dyDescent="0.2">
      <c r="A108" s="69"/>
    </row>
    <row r="109" spans="1:24" x14ac:dyDescent="0.2">
      <c r="A109" s="69"/>
    </row>
    <row r="110" spans="1:24" x14ac:dyDescent="0.2">
      <c r="A110" s="69"/>
    </row>
  </sheetData>
  <autoFilter ref="A3:O103"/>
  <sortState ref="A4:O102">
    <sortCondition ref="A4:A102"/>
  </sortState>
  <mergeCells count="92">
    <mergeCell ref="P1:P2"/>
    <mergeCell ref="K1:K2"/>
    <mergeCell ref="L1:L2"/>
    <mergeCell ref="B1:C1"/>
    <mergeCell ref="E1:E2"/>
    <mergeCell ref="A1:A2"/>
    <mergeCell ref="O1:O2"/>
    <mergeCell ref="F4:F6"/>
    <mergeCell ref="F8:F11"/>
    <mergeCell ref="F12:F14"/>
    <mergeCell ref="H4:H6"/>
    <mergeCell ref="N1:N2"/>
    <mergeCell ref="G1:G2"/>
    <mergeCell ref="H1:H2"/>
    <mergeCell ref="F1:F2"/>
    <mergeCell ref="I1:I2"/>
    <mergeCell ref="J1:J2"/>
    <mergeCell ref="G4:G6"/>
    <mergeCell ref="M1:M2"/>
    <mergeCell ref="F15:F20"/>
    <mergeCell ref="G12:G14"/>
    <mergeCell ref="H12:H14"/>
    <mergeCell ref="G8:G11"/>
    <mergeCell ref="H8:H11"/>
    <mergeCell ref="F24:F26"/>
    <mergeCell ref="F28:F30"/>
    <mergeCell ref="F31:F32"/>
    <mergeCell ref="F34:F35"/>
    <mergeCell ref="F21:F23"/>
    <mergeCell ref="F36:F40"/>
    <mergeCell ref="F41:F42"/>
    <mergeCell ref="F47:F53"/>
    <mergeCell ref="F43:F46"/>
    <mergeCell ref="H43:H46"/>
    <mergeCell ref="H47:H53"/>
    <mergeCell ref="G47:G53"/>
    <mergeCell ref="G43:G46"/>
    <mergeCell ref="G41:G42"/>
    <mergeCell ref="H41:H42"/>
    <mergeCell ref="H36:H40"/>
    <mergeCell ref="H54:H57"/>
    <mergeCell ref="F54:F57"/>
    <mergeCell ref="G60:G62"/>
    <mergeCell ref="H60:H62"/>
    <mergeCell ref="H66:H69"/>
    <mergeCell ref="G66:G69"/>
    <mergeCell ref="G54:G57"/>
    <mergeCell ref="F60:F62"/>
    <mergeCell ref="F63:F65"/>
    <mergeCell ref="H63:H65"/>
    <mergeCell ref="G63:G65"/>
    <mergeCell ref="F66:F69"/>
    <mergeCell ref="F83:F87"/>
    <mergeCell ref="H83:H87"/>
    <mergeCell ref="F95:F97"/>
    <mergeCell ref="F74:F76"/>
    <mergeCell ref="G74:G76"/>
    <mergeCell ref="H74:H76"/>
    <mergeCell ref="F77:F79"/>
    <mergeCell ref="G77:G79"/>
    <mergeCell ref="H77:H79"/>
    <mergeCell ref="G83:G87"/>
    <mergeCell ref="F102:F103"/>
    <mergeCell ref="G102:G103"/>
    <mergeCell ref="H102:H103"/>
    <mergeCell ref="F88:F89"/>
    <mergeCell ref="G88:G89"/>
    <mergeCell ref="H88:H89"/>
    <mergeCell ref="G95:G97"/>
    <mergeCell ref="H95:H97"/>
    <mergeCell ref="H90:H94"/>
    <mergeCell ref="G90:G94"/>
    <mergeCell ref="F90:F94"/>
    <mergeCell ref="F98:F100"/>
    <mergeCell ref="G98:G100"/>
    <mergeCell ref="H98:H100"/>
    <mergeCell ref="F72:F73"/>
    <mergeCell ref="G72:G73"/>
    <mergeCell ref="H72:H73"/>
    <mergeCell ref="H28:H30"/>
    <mergeCell ref="G15:G20"/>
    <mergeCell ref="H15:H20"/>
    <mergeCell ref="G24:G26"/>
    <mergeCell ref="H24:H26"/>
    <mergeCell ref="G21:G23"/>
    <mergeCell ref="H21:H23"/>
    <mergeCell ref="G28:G30"/>
    <mergeCell ref="G31:G32"/>
    <mergeCell ref="H31:H32"/>
    <mergeCell ref="G34:G35"/>
    <mergeCell ref="H34:H35"/>
    <mergeCell ref="G36:G40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C36" sqref="C36"/>
    </sheetView>
  </sheetViews>
  <sheetFormatPr defaultRowHeight="12.75" x14ac:dyDescent="0.2"/>
  <cols>
    <col min="1" max="1" width="14.5703125" customWidth="1"/>
    <col min="2" max="2" width="10.42578125" style="50" customWidth="1"/>
    <col min="3" max="3" width="13.28515625" style="50" bestFit="1" customWidth="1"/>
    <col min="4" max="10" width="10.85546875" style="50" customWidth="1"/>
    <col min="11" max="11" width="10.42578125" style="50" customWidth="1"/>
    <col min="12" max="12" width="12.28515625" style="50" customWidth="1"/>
    <col min="13" max="13" width="10.42578125" style="50" customWidth="1"/>
    <col min="14" max="15" width="10.42578125" style="50" bestFit="1" customWidth="1"/>
    <col min="16" max="16" width="10.42578125" style="50" customWidth="1"/>
    <col min="17" max="18" width="10.42578125" style="50" bestFit="1" customWidth="1"/>
    <col min="19" max="19" width="10.42578125" style="50" customWidth="1"/>
    <col min="20" max="21" width="10.42578125" style="50" bestFit="1" customWidth="1"/>
  </cols>
  <sheetData>
    <row r="1" spans="1:21" s="38" customFormat="1" ht="30" customHeight="1" x14ac:dyDescent="0.2">
      <c r="A1" s="336">
        <v>41082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</row>
    <row r="2" spans="1:21" s="38" customFormat="1" ht="15.75" customHeight="1" thickBot="1" x14ac:dyDescent="0.25">
      <c r="A2" s="337"/>
      <c r="B2" s="338" t="s">
        <v>474</v>
      </c>
      <c r="C2" s="338"/>
      <c r="D2" s="338"/>
      <c r="E2" s="338" t="s">
        <v>471</v>
      </c>
      <c r="F2" s="338"/>
      <c r="G2" s="338"/>
      <c r="H2" s="338" t="s">
        <v>472</v>
      </c>
      <c r="I2" s="338"/>
      <c r="J2" s="338"/>
      <c r="K2" s="339" t="s">
        <v>473</v>
      </c>
      <c r="L2" s="340"/>
      <c r="M2" s="332" t="s">
        <v>483</v>
      </c>
      <c r="N2" s="333"/>
      <c r="O2" s="334"/>
      <c r="P2" s="332" t="s">
        <v>484</v>
      </c>
      <c r="Q2" s="333"/>
      <c r="R2" s="334"/>
      <c r="S2" s="332" t="s">
        <v>485</v>
      </c>
      <c r="T2" s="333"/>
      <c r="U2" s="334"/>
    </row>
    <row r="3" spans="1:21" s="38" customFormat="1" ht="45.75" thickBot="1" x14ac:dyDescent="0.25">
      <c r="A3" s="230" t="s">
        <v>314</v>
      </c>
      <c r="B3" s="257" t="s">
        <v>159</v>
      </c>
      <c r="C3" s="257" t="s">
        <v>289</v>
      </c>
      <c r="D3" s="257" t="s">
        <v>160</v>
      </c>
      <c r="E3" s="257" t="s">
        <v>159</v>
      </c>
      <c r="F3" s="257" t="s">
        <v>289</v>
      </c>
      <c r="G3" s="257" t="s">
        <v>160</v>
      </c>
      <c r="H3" s="257" t="s">
        <v>159</v>
      </c>
      <c r="I3" s="257" t="s">
        <v>289</v>
      </c>
      <c r="J3" s="257" t="s">
        <v>160</v>
      </c>
      <c r="K3" s="39" t="s">
        <v>159</v>
      </c>
      <c r="L3" s="39" t="s">
        <v>289</v>
      </c>
      <c r="M3" s="275" t="s">
        <v>161</v>
      </c>
      <c r="N3" s="275" t="s">
        <v>532</v>
      </c>
      <c r="O3" s="276" t="s">
        <v>162</v>
      </c>
      <c r="P3" s="275" t="s">
        <v>161</v>
      </c>
      <c r="Q3" s="275" t="s">
        <v>446</v>
      </c>
      <c r="R3" s="276" t="s">
        <v>162</v>
      </c>
      <c r="S3" s="275" t="s">
        <v>161</v>
      </c>
      <c r="T3" s="275" t="s">
        <v>446</v>
      </c>
      <c r="U3" s="276" t="s">
        <v>162</v>
      </c>
    </row>
    <row r="4" spans="1:21" s="41" customFormat="1" thickTop="1" x14ac:dyDescent="0.2">
      <c r="A4" s="40" t="s">
        <v>313</v>
      </c>
      <c r="B4" s="68">
        <f>SUM('SW sites'!I4:'SW sites'!I6)</f>
        <v>170400</v>
      </c>
      <c r="C4" s="68">
        <f>SUM('SW sites'!F4:'SW sites'!F6)</f>
        <v>70392</v>
      </c>
      <c r="D4" s="68">
        <f>SUM('SW sites'!L4:'SW sites'!L6)</f>
        <v>16536</v>
      </c>
      <c r="E4" s="68">
        <f>SUM('SW sites'!J4:'SW sites'!J6)</f>
        <v>77700</v>
      </c>
      <c r="F4" s="68">
        <f>SUM('SW sites'!G4:'SW sites'!G6)</f>
        <v>24486</v>
      </c>
      <c r="G4" s="68">
        <f>SUM('SW sites'!M4:'SW sites'!M6)</f>
        <v>0</v>
      </c>
      <c r="H4" s="68">
        <f>SUM('SW sites'!K4:'SW sites'!K6)</f>
        <v>0</v>
      </c>
      <c r="I4" s="68">
        <f>SUM('SW sites'!H4:'SW sites'!H6)</f>
        <v>0</v>
      </c>
      <c r="J4" s="68">
        <f>SUM('SW sites'!N4:'SW sites'!N6)</f>
        <v>0</v>
      </c>
      <c r="K4" s="68">
        <f>SUM('SW sites'!O4:'SW sites'!O6)</f>
        <v>13195.897229780625</v>
      </c>
      <c r="L4" s="290">
        <v>2902.0399999999995</v>
      </c>
      <c r="M4" s="52">
        <f>C4+L4</f>
        <v>73294.039999999994</v>
      </c>
      <c r="N4" s="52">
        <f t="shared" ref="N4:N40" si="0">B4+K4+D4</f>
        <v>200131.89722978062</v>
      </c>
      <c r="O4" s="53">
        <f>M4+N4</f>
        <v>273425.9372297806</v>
      </c>
      <c r="P4" s="51">
        <f>F4</f>
        <v>24486</v>
      </c>
      <c r="Q4" s="52">
        <f t="shared" ref="Q4:Q40" si="1">E4+G4</f>
        <v>77700</v>
      </c>
      <c r="R4" s="53">
        <f>P4+Q4</f>
        <v>102186</v>
      </c>
      <c r="S4" s="51">
        <f>I4</f>
        <v>0</v>
      </c>
      <c r="T4" s="52">
        <f>H4+J4</f>
        <v>0</v>
      </c>
      <c r="U4" s="53">
        <f>S4+T4</f>
        <v>0</v>
      </c>
    </row>
    <row r="5" spans="1:21" s="41" customFormat="1" ht="12" x14ac:dyDescent="0.2">
      <c r="A5" s="40" t="s">
        <v>340</v>
      </c>
      <c r="B5" s="68">
        <f>SUM('SW sites'!I7)</f>
        <v>0</v>
      </c>
      <c r="C5" s="68">
        <f>SUM('SW sites'!F7)</f>
        <v>0</v>
      </c>
      <c r="D5" s="68">
        <f>SUM('SW sites'!L7)</f>
        <v>0</v>
      </c>
      <c r="E5" s="68">
        <f>SUM('SW sites'!J7)</f>
        <v>76100</v>
      </c>
      <c r="F5" s="68">
        <f>SUM('SW sites'!G7)</f>
        <v>8469.2000000000007</v>
      </c>
      <c r="G5" s="68">
        <f>SUM('SW sites'!M7)</f>
        <v>0</v>
      </c>
      <c r="H5" s="68">
        <f>SUM('SW sites'!K7)</f>
        <v>0</v>
      </c>
      <c r="I5" s="68">
        <f>SUM('SW sites'!H7)</f>
        <v>0</v>
      </c>
      <c r="J5" s="68">
        <f>SUM('SW sites'!N7)</f>
        <v>0</v>
      </c>
      <c r="K5" s="68">
        <f>SUM('SW sites'!O7)</f>
        <v>0</v>
      </c>
      <c r="L5" s="290">
        <v>0</v>
      </c>
      <c r="M5" s="52">
        <f t="shared" ref="M5:M40" si="2">C5+L5</f>
        <v>0</v>
      </c>
      <c r="N5" s="52">
        <f t="shared" si="0"/>
        <v>0</v>
      </c>
      <c r="O5" s="53">
        <f t="shared" ref="O5:O40" si="3">M5+N5</f>
        <v>0</v>
      </c>
      <c r="P5" s="51">
        <f t="shared" ref="P5:P40" si="4">F5</f>
        <v>8469.2000000000007</v>
      </c>
      <c r="Q5" s="52">
        <f t="shared" si="1"/>
        <v>76100</v>
      </c>
      <c r="R5" s="53">
        <f t="shared" ref="R5:R40" si="5">P5+Q5</f>
        <v>84569.2</v>
      </c>
      <c r="S5" s="51">
        <f t="shared" ref="S5:S40" si="6">I5</f>
        <v>0</v>
      </c>
      <c r="T5" s="52">
        <f t="shared" ref="T5:T40" si="7">H5+J5</f>
        <v>0</v>
      </c>
      <c r="U5" s="53">
        <f t="shared" ref="U5:U40" si="8">S5+T5</f>
        <v>0</v>
      </c>
    </row>
    <row r="6" spans="1:21" s="41" customFormat="1" ht="12" x14ac:dyDescent="0.2">
      <c r="A6" s="40" t="s">
        <v>330</v>
      </c>
      <c r="B6" s="68">
        <f>SUM('SW sites'!I8:'SW sites'!I11)</f>
        <v>50300</v>
      </c>
      <c r="C6" s="68">
        <f>SUM('SW sites'!F8:'SW sites'!F11)</f>
        <v>8853</v>
      </c>
      <c r="D6" s="68">
        <f>SUM('SW sites'!L8:'SW sites'!L11)</f>
        <v>0</v>
      </c>
      <c r="E6" s="68">
        <f>SUM('SW sites'!J8:'SW sites'!J11)</f>
        <v>47800</v>
      </c>
      <c r="F6" s="68">
        <f>SUM('SW sites'!G8:'SW sites'!G11)</f>
        <v>21524</v>
      </c>
      <c r="G6" s="68">
        <f>SUM('SW sites'!M8:'SW sites'!M11)</f>
        <v>0</v>
      </c>
      <c r="H6" s="68">
        <f>SUM('SW sites'!K8:'SW sites'!K11)</f>
        <v>0</v>
      </c>
      <c r="I6" s="68">
        <f>SUM('SW sites'!H8:'SW sites'!H11)</f>
        <v>0</v>
      </c>
      <c r="J6" s="68">
        <f>SUM('SW sites'!N8:'SW sites'!N11)</f>
        <v>0</v>
      </c>
      <c r="K6" s="68">
        <f>SUM('SW sites'!O8:'SW sites'!O11)</f>
        <v>35558.482741100721</v>
      </c>
      <c r="L6" s="290">
        <v>5804.079999999999</v>
      </c>
      <c r="M6" s="52">
        <f t="shared" si="2"/>
        <v>14657.079999999998</v>
      </c>
      <c r="N6" s="52">
        <f t="shared" si="0"/>
        <v>85858.482741100714</v>
      </c>
      <c r="O6" s="53">
        <f t="shared" si="3"/>
        <v>100515.56274110072</v>
      </c>
      <c r="P6" s="51">
        <f t="shared" si="4"/>
        <v>21524</v>
      </c>
      <c r="Q6" s="52">
        <f t="shared" si="1"/>
        <v>47800</v>
      </c>
      <c r="R6" s="53">
        <f t="shared" si="5"/>
        <v>69324</v>
      </c>
      <c r="S6" s="51">
        <f t="shared" si="6"/>
        <v>0</v>
      </c>
      <c r="T6" s="52">
        <f t="shared" si="7"/>
        <v>0</v>
      </c>
      <c r="U6" s="53">
        <f t="shared" si="8"/>
        <v>0</v>
      </c>
    </row>
    <row r="7" spans="1:21" s="41" customFormat="1" ht="12" x14ac:dyDescent="0.2">
      <c r="A7" s="40" t="s">
        <v>334</v>
      </c>
      <c r="B7" s="68">
        <f>SUM('SW sites'!I12:'SW sites'!I14)</f>
        <v>38600</v>
      </c>
      <c r="C7" s="68">
        <f>SUM('SW sites'!F12:'SW sites'!F14)</f>
        <v>8853</v>
      </c>
      <c r="D7" s="68">
        <f>SUM('SW sites'!L12:'SW sites'!L14)</f>
        <v>0</v>
      </c>
      <c r="E7" s="68">
        <f>SUM('SW sites'!J12:'SW sites'!J14)</f>
        <v>62100</v>
      </c>
      <c r="F7" s="68">
        <f>SUM('SW sites'!G12:'SW sites'!G14)</f>
        <v>24486</v>
      </c>
      <c r="G7" s="68">
        <f>SUM('SW sites'!M12:'SW sites'!M14)</f>
        <v>5510</v>
      </c>
      <c r="H7" s="68">
        <f>SUM('SW sites'!K12:'SW sites'!K14)</f>
        <v>0</v>
      </c>
      <c r="I7" s="68">
        <f>SUM('SW sites'!H12:'SW sites'!H14)</f>
        <v>0</v>
      </c>
      <c r="J7" s="68">
        <f>SUM('SW sites'!N12:'SW sites'!N14)</f>
        <v>0</v>
      </c>
      <c r="K7" s="68">
        <f>SUM('SW sites'!O12:'SW sites'!O14)</f>
        <v>42459.998928317873</v>
      </c>
      <c r="L7" s="290">
        <v>5804.079999999999</v>
      </c>
      <c r="M7" s="52">
        <f t="shared" si="2"/>
        <v>14657.079999999998</v>
      </c>
      <c r="N7" s="52">
        <f t="shared" si="0"/>
        <v>81059.998928317873</v>
      </c>
      <c r="O7" s="53">
        <f t="shared" si="3"/>
        <v>95717.078928317875</v>
      </c>
      <c r="P7" s="51">
        <f t="shared" si="4"/>
        <v>24486</v>
      </c>
      <c r="Q7" s="52">
        <f t="shared" si="1"/>
        <v>67610</v>
      </c>
      <c r="R7" s="53">
        <f t="shared" si="5"/>
        <v>92096</v>
      </c>
      <c r="S7" s="51">
        <f t="shared" si="6"/>
        <v>0</v>
      </c>
      <c r="T7" s="52">
        <f t="shared" si="7"/>
        <v>0</v>
      </c>
      <c r="U7" s="53">
        <f t="shared" si="8"/>
        <v>0</v>
      </c>
    </row>
    <row r="8" spans="1:21" s="41" customFormat="1" ht="12" x14ac:dyDescent="0.2">
      <c r="A8" s="40" t="s">
        <v>326</v>
      </c>
      <c r="B8" s="68">
        <f>SUM('SW sites'!I15:'SW sites'!I20)</f>
        <v>379500</v>
      </c>
      <c r="C8" s="68">
        <f>SUM('SW sites'!F15:'SW sites'!F20)</f>
        <v>134580.13</v>
      </c>
      <c r="D8" s="68">
        <f>SUM('SW sites'!L15:'SW sites'!L20)</f>
        <v>10584</v>
      </c>
      <c r="E8" s="68">
        <f>SUM('SW sites'!J15:'SW sites'!J20)</f>
        <v>0</v>
      </c>
      <c r="F8" s="68">
        <f>SUM('SW sites'!G15:'SW sites'!G20)</f>
        <v>0</v>
      </c>
      <c r="G8" s="68">
        <f>SUM('SW sites'!M15:'SW sites'!M20)</f>
        <v>0</v>
      </c>
      <c r="H8" s="68">
        <f>SUM('SW sites'!K15:'SW sites'!K20)</f>
        <v>0</v>
      </c>
      <c r="I8" s="68">
        <f>SUM('SW sites'!H15:'SW sites'!H20)</f>
        <v>0</v>
      </c>
      <c r="J8" s="68">
        <f>SUM('SW sites'!N15:'SW sites'!N20)</f>
        <v>0</v>
      </c>
      <c r="K8" s="68">
        <f>SUM('SW sites'!O15:'SW sites'!O20)</f>
        <v>49876.11418169245</v>
      </c>
      <c r="L8" s="290">
        <v>8706.119999999999</v>
      </c>
      <c r="M8" s="52">
        <f t="shared" si="2"/>
        <v>143286.25</v>
      </c>
      <c r="N8" s="52">
        <f t="shared" si="0"/>
        <v>439960.11418169248</v>
      </c>
      <c r="O8" s="53">
        <f t="shared" si="3"/>
        <v>583246.36418169248</v>
      </c>
      <c r="P8" s="51">
        <f t="shared" si="4"/>
        <v>0</v>
      </c>
      <c r="Q8" s="52">
        <f t="shared" si="1"/>
        <v>0</v>
      </c>
      <c r="R8" s="53">
        <f t="shared" si="5"/>
        <v>0</v>
      </c>
      <c r="S8" s="51">
        <f t="shared" si="6"/>
        <v>0</v>
      </c>
      <c r="T8" s="52">
        <f t="shared" si="7"/>
        <v>0</v>
      </c>
      <c r="U8" s="53">
        <f t="shared" si="8"/>
        <v>0</v>
      </c>
    </row>
    <row r="9" spans="1:21" s="41" customFormat="1" ht="12" x14ac:dyDescent="0.2">
      <c r="A9" s="40" t="s">
        <v>322</v>
      </c>
      <c r="B9" s="68">
        <f>SUM('SW sites'!I21:'SW sites'!I23)</f>
        <v>248300</v>
      </c>
      <c r="C9" s="68">
        <f>SUM('SW sites'!F21:'SW sites'!F23)</f>
        <v>100802.2</v>
      </c>
      <c r="D9" s="68">
        <f>SUM('SW sites'!L21:'SW sites'!L23)</f>
        <v>0</v>
      </c>
      <c r="E9" s="68">
        <f>SUM('SW sites'!J21:'SW sites'!J23)</f>
        <v>0</v>
      </c>
      <c r="F9" s="68">
        <f>SUM('SW sites'!G21:'SW sites'!G23)</f>
        <v>0</v>
      </c>
      <c r="G9" s="68">
        <f>SUM('SW sites'!M21:'SW sites'!M23)</f>
        <v>0</v>
      </c>
      <c r="H9" s="68">
        <f>SUM('SW sites'!K21:'SW sites'!K23)</f>
        <v>0</v>
      </c>
      <c r="I9" s="68">
        <f>SUM('SW sites'!H21:'SW sites'!H23)</f>
        <v>0</v>
      </c>
      <c r="J9" s="68">
        <f>SUM('SW sites'!N21:'SW sites'!N23)</f>
        <v>0</v>
      </c>
      <c r="K9" s="68">
        <f>SUM('SW sites'!O21:'SW sites'!O23)</f>
        <v>13711.33264552045</v>
      </c>
      <c r="L9" s="290">
        <v>2902.0399999999995</v>
      </c>
      <c r="M9" s="52">
        <f t="shared" si="2"/>
        <v>103704.23999999999</v>
      </c>
      <c r="N9" s="52">
        <f t="shared" si="0"/>
        <v>262011.33264552045</v>
      </c>
      <c r="O9" s="53">
        <f t="shared" si="3"/>
        <v>365715.57264552044</v>
      </c>
      <c r="P9" s="51">
        <f t="shared" si="4"/>
        <v>0</v>
      </c>
      <c r="Q9" s="52">
        <f t="shared" si="1"/>
        <v>0</v>
      </c>
      <c r="R9" s="53">
        <f t="shared" si="5"/>
        <v>0</v>
      </c>
      <c r="S9" s="51">
        <f t="shared" si="6"/>
        <v>0</v>
      </c>
      <c r="T9" s="52">
        <f t="shared" si="7"/>
        <v>0</v>
      </c>
      <c r="U9" s="53">
        <f t="shared" si="8"/>
        <v>0</v>
      </c>
    </row>
    <row r="10" spans="1:21" s="41" customFormat="1" ht="12" x14ac:dyDescent="0.2">
      <c r="A10" s="40" t="s">
        <v>307</v>
      </c>
      <c r="B10" s="68">
        <f>SUM('SW sites'!I24:'SW sites'!I26)</f>
        <v>197100</v>
      </c>
      <c r="C10" s="68">
        <f>SUM('SW sites'!F24:'SW sites'!F26)</f>
        <v>74846.13</v>
      </c>
      <c r="D10" s="68">
        <f>SUM('SW sites'!L24:'SW sites'!L26)</f>
        <v>0</v>
      </c>
      <c r="E10" s="68">
        <f>SUM('SW sites'!J24:'SW sites'!J26)</f>
        <v>0</v>
      </c>
      <c r="F10" s="68">
        <f>SUM('SW sites'!G24:'SW sites'!G26)</f>
        <v>0</v>
      </c>
      <c r="G10" s="68">
        <f>SUM('SW sites'!M24:'SW sites'!M26)</f>
        <v>0</v>
      </c>
      <c r="H10" s="68">
        <f>SUM('SW sites'!K24:'SW sites'!K26)</f>
        <v>0</v>
      </c>
      <c r="I10" s="68">
        <f>SUM('SW sites'!H24:'SW sites'!H26)</f>
        <v>0</v>
      </c>
      <c r="J10" s="68">
        <f>SUM('SW sites'!N24:'SW sites'!N26)</f>
        <v>0</v>
      </c>
      <c r="K10" s="68">
        <f>SUM('SW sites'!O24:'SW sites'!O26)</f>
        <v>32388.898950033494</v>
      </c>
      <c r="L10" s="290">
        <v>5804.079999999999</v>
      </c>
      <c r="M10" s="52">
        <f t="shared" si="2"/>
        <v>80650.210000000006</v>
      </c>
      <c r="N10" s="52">
        <f t="shared" si="0"/>
        <v>229488.8989500335</v>
      </c>
      <c r="O10" s="53">
        <f t="shared" si="3"/>
        <v>310139.10895003349</v>
      </c>
      <c r="P10" s="51">
        <f t="shared" si="4"/>
        <v>0</v>
      </c>
      <c r="Q10" s="52">
        <f t="shared" si="1"/>
        <v>0</v>
      </c>
      <c r="R10" s="53">
        <f t="shared" si="5"/>
        <v>0</v>
      </c>
      <c r="S10" s="51">
        <f t="shared" si="6"/>
        <v>0</v>
      </c>
      <c r="T10" s="52">
        <f t="shared" si="7"/>
        <v>0</v>
      </c>
      <c r="U10" s="53">
        <f t="shared" si="8"/>
        <v>0</v>
      </c>
    </row>
    <row r="11" spans="1:21" s="41" customFormat="1" ht="12" x14ac:dyDescent="0.2">
      <c r="A11" s="40" t="s">
        <v>349</v>
      </c>
      <c r="B11" s="68">
        <f>SUM('SW sites'!I27)</f>
        <v>0</v>
      </c>
      <c r="C11" s="68">
        <f>SUM('SW sites'!F27)</f>
        <v>0</v>
      </c>
      <c r="D11" s="68">
        <f>SUM('SW sites'!L27)</f>
        <v>0</v>
      </c>
      <c r="E11" s="68">
        <f>SUM('SW sites'!J27)</f>
        <v>0</v>
      </c>
      <c r="F11" s="68">
        <f>SUM('SW sites'!G27)</f>
        <v>0</v>
      </c>
      <c r="G11" s="68">
        <f>SUM('SW sites'!M27)</f>
        <v>0</v>
      </c>
      <c r="H11" s="68">
        <f>SUM('SW sites'!K27)</f>
        <v>53700</v>
      </c>
      <c r="I11" s="68">
        <f>SUM('SW sites'!H27)</f>
        <v>24486.06</v>
      </c>
      <c r="J11" s="68">
        <f>SUM('SW sites'!N27)</f>
        <v>0</v>
      </c>
      <c r="K11" s="68">
        <f>SUM('SW sites'!O27)</f>
        <v>0</v>
      </c>
      <c r="L11" s="290">
        <v>0</v>
      </c>
      <c r="M11" s="52">
        <f t="shared" si="2"/>
        <v>0</v>
      </c>
      <c r="N11" s="52">
        <f t="shared" si="0"/>
        <v>0</v>
      </c>
      <c r="O11" s="53">
        <f t="shared" si="3"/>
        <v>0</v>
      </c>
      <c r="P11" s="51">
        <f t="shared" si="4"/>
        <v>0</v>
      </c>
      <c r="Q11" s="52">
        <f t="shared" si="1"/>
        <v>0</v>
      </c>
      <c r="R11" s="53">
        <f t="shared" si="5"/>
        <v>0</v>
      </c>
      <c r="S11" s="51">
        <f t="shared" si="6"/>
        <v>24486.06</v>
      </c>
      <c r="T11" s="52">
        <f t="shared" si="7"/>
        <v>53700</v>
      </c>
      <c r="U11" s="53">
        <f t="shared" si="8"/>
        <v>78186.06</v>
      </c>
    </row>
    <row r="12" spans="1:21" s="41" customFormat="1" ht="12" x14ac:dyDescent="0.2">
      <c r="A12" s="40" t="s">
        <v>311</v>
      </c>
      <c r="B12" s="68">
        <f>SUM('SW sites'!I28:'SW sites'!I30)</f>
        <v>121000</v>
      </c>
      <c r="C12" s="68">
        <f>SUM('SW sites'!F28:'SW sites'!F30)</f>
        <v>44381</v>
      </c>
      <c r="D12" s="68">
        <f>SUM('SW sites'!L28:'SW sites'!L30)</f>
        <v>14516</v>
      </c>
      <c r="E12" s="68">
        <f>SUM('SW sites'!J28:'SW sites'!J30)</f>
        <v>67200</v>
      </c>
      <c r="F12" s="68">
        <f>SUM('SW sites'!G28:'SW sites'!G30)</f>
        <v>24486</v>
      </c>
      <c r="G12" s="68">
        <f>SUM('SW sites'!M28:'SW sites'!M30)</f>
        <v>24250</v>
      </c>
      <c r="H12" s="68">
        <f>SUM('SW sites'!K28:'SW sites'!K30)</f>
        <v>0</v>
      </c>
      <c r="I12" s="68">
        <f>SUM('SW sites'!H28:'SW sites'!H30)</f>
        <v>0</v>
      </c>
      <c r="J12" s="68">
        <f>SUM('SW sites'!N28:'SW sites'!N30)</f>
        <v>0</v>
      </c>
      <c r="K12" s="68">
        <f>SUM('SW sites'!O28:'SW sites'!O30)</f>
        <v>26821.564826202102</v>
      </c>
      <c r="L12" s="290">
        <v>5804.079999999999</v>
      </c>
      <c r="M12" s="52">
        <f t="shared" si="2"/>
        <v>50185.08</v>
      </c>
      <c r="N12" s="52">
        <f t="shared" si="0"/>
        <v>162337.56482620211</v>
      </c>
      <c r="O12" s="53">
        <f t="shared" si="3"/>
        <v>212522.64482620213</v>
      </c>
      <c r="P12" s="51">
        <f t="shared" si="4"/>
        <v>24486</v>
      </c>
      <c r="Q12" s="52">
        <f t="shared" si="1"/>
        <v>91450</v>
      </c>
      <c r="R12" s="53">
        <f t="shared" si="5"/>
        <v>115936</v>
      </c>
      <c r="S12" s="51">
        <f t="shared" si="6"/>
        <v>0</v>
      </c>
      <c r="T12" s="52">
        <f t="shared" si="7"/>
        <v>0</v>
      </c>
      <c r="U12" s="53">
        <f t="shared" si="8"/>
        <v>0</v>
      </c>
    </row>
    <row r="13" spans="1:21" s="41" customFormat="1" ht="12" x14ac:dyDescent="0.2">
      <c r="A13" s="40" t="s">
        <v>328</v>
      </c>
      <c r="B13" s="68">
        <f>SUM('SW sites'!I31:'SW sites'!I32)</f>
        <v>147800</v>
      </c>
      <c r="C13" s="68">
        <f>SUM('SW sites'!F31:'SW sites'!F32)</f>
        <v>64468.06</v>
      </c>
      <c r="D13" s="68">
        <f>SUM('SW sites'!L31:'SW sites'!L32)</f>
        <v>33910</v>
      </c>
      <c r="E13" s="68">
        <f>SUM('SW sites'!J31:'SW sites'!J32)</f>
        <v>0</v>
      </c>
      <c r="F13" s="68">
        <f>SUM('SW sites'!G31:'SW sites'!G32)</f>
        <v>0</v>
      </c>
      <c r="G13" s="68">
        <f>SUM('SW sites'!M31:'SW sites'!M32)</f>
        <v>0</v>
      </c>
      <c r="H13" s="68">
        <f>SUM('SW sites'!K31:'SW sites'!K32)</f>
        <v>0</v>
      </c>
      <c r="I13" s="68">
        <f>SUM('SW sites'!H31:'SW sites'!H32)</f>
        <v>0</v>
      </c>
      <c r="J13" s="68">
        <f>SUM('SW sites'!N31:'SW sites'!N32)</f>
        <v>0</v>
      </c>
      <c r="K13" s="68">
        <f>SUM('SW sites'!O31:'SW sites'!O32)</f>
        <v>18203.115022209131</v>
      </c>
      <c r="L13" s="290">
        <v>2902.0399999999995</v>
      </c>
      <c r="M13" s="52">
        <f t="shared" si="2"/>
        <v>67370.099999999991</v>
      </c>
      <c r="N13" s="52">
        <f t="shared" si="0"/>
        <v>199913.11502220912</v>
      </c>
      <c r="O13" s="53">
        <f t="shared" si="3"/>
        <v>267283.2150222091</v>
      </c>
      <c r="P13" s="51">
        <f t="shared" si="4"/>
        <v>0</v>
      </c>
      <c r="Q13" s="52">
        <f t="shared" si="1"/>
        <v>0</v>
      </c>
      <c r="R13" s="53">
        <f t="shared" si="5"/>
        <v>0</v>
      </c>
      <c r="S13" s="51">
        <f t="shared" si="6"/>
        <v>0</v>
      </c>
      <c r="T13" s="52">
        <f t="shared" si="7"/>
        <v>0</v>
      </c>
      <c r="U13" s="53">
        <f t="shared" si="8"/>
        <v>0</v>
      </c>
    </row>
    <row r="14" spans="1:21" s="41" customFormat="1" ht="12" x14ac:dyDescent="0.2">
      <c r="A14" s="40" t="s">
        <v>318</v>
      </c>
      <c r="B14" s="68">
        <f>SUM('SW sites'!I33)</f>
        <v>85400</v>
      </c>
      <c r="C14" s="68">
        <f>SUM('SW sites'!F33)</f>
        <v>24486</v>
      </c>
      <c r="D14" s="68">
        <f>SUM('SW sites'!L33)</f>
        <v>0</v>
      </c>
      <c r="E14" s="68">
        <f>SUM('SW sites'!J33)</f>
        <v>0</v>
      </c>
      <c r="F14" s="68">
        <f>SUM('SW sites'!G33)</f>
        <v>0</v>
      </c>
      <c r="G14" s="68">
        <f>SUM('SW sites'!M33)</f>
        <v>0</v>
      </c>
      <c r="H14" s="68">
        <f>SUM('SW sites'!K33)</f>
        <v>0</v>
      </c>
      <c r="I14" s="68">
        <f>SUM('SW sites'!H33)</f>
        <v>0</v>
      </c>
      <c r="J14" s="68">
        <f>SUM('SW sites'!N33)</f>
        <v>0</v>
      </c>
      <c r="K14" s="68">
        <f>SUM('SW sites'!O33)</f>
        <v>0</v>
      </c>
      <c r="L14" s="290">
        <v>0</v>
      </c>
      <c r="M14" s="52">
        <f t="shared" si="2"/>
        <v>24486</v>
      </c>
      <c r="N14" s="52">
        <f t="shared" si="0"/>
        <v>85400</v>
      </c>
      <c r="O14" s="53">
        <f t="shared" si="3"/>
        <v>109886</v>
      </c>
      <c r="P14" s="51">
        <f t="shared" si="4"/>
        <v>0</v>
      </c>
      <c r="Q14" s="52">
        <f t="shared" si="1"/>
        <v>0</v>
      </c>
      <c r="R14" s="53">
        <f t="shared" si="5"/>
        <v>0</v>
      </c>
      <c r="S14" s="51">
        <f t="shared" si="6"/>
        <v>0</v>
      </c>
      <c r="T14" s="52">
        <f t="shared" si="7"/>
        <v>0</v>
      </c>
      <c r="U14" s="53">
        <f t="shared" si="8"/>
        <v>0</v>
      </c>
    </row>
    <row r="15" spans="1:21" s="41" customFormat="1" ht="12" x14ac:dyDescent="0.2">
      <c r="A15" s="40" t="s">
        <v>320</v>
      </c>
      <c r="B15" s="68">
        <f>SUM('SW sites'!I34:'SW sites'!I35)</f>
        <v>202400</v>
      </c>
      <c r="C15" s="68">
        <f>SUM('SW sites'!F34:'SW sites'!F35)</f>
        <v>70392.100000000006</v>
      </c>
      <c r="D15" s="68">
        <f>SUM('SW sites'!L34:'SW sites'!L35)</f>
        <v>10262</v>
      </c>
      <c r="E15" s="68">
        <f>SUM('SW sites'!J34:'SW sites'!J35)</f>
        <v>0</v>
      </c>
      <c r="F15" s="68">
        <f>SUM('SW sites'!G34:'SW sites'!G35)</f>
        <v>0</v>
      </c>
      <c r="G15" s="68">
        <f>SUM('SW sites'!M34:'SW sites'!M35)</f>
        <v>0</v>
      </c>
      <c r="H15" s="68">
        <f>SUM('SW sites'!K34:'SW sites'!K35)</f>
        <v>0</v>
      </c>
      <c r="I15" s="68">
        <f>SUM('SW sites'!H34:'SW sites'!H35)</f>
        <v>0</v>
      </c>
      <c r="J15" s="68">
        <f>SUM('SW sites'!N34:'SW sites'!N35)</f>
        <v>0</v>
      </c>
      <c r="K15" s="68">
        <f>SUM('SW sites'!O34:'SW sites'!O35)</f>
        <v>13951.655027941924</v>
      </c>
      <c r="L15" s="290">
        <v>2902.0399999999995</v>
      </c>
      <c r="M15" s="52">
        <f t="shared" si="2"/>
        <v>73294.14</v>
      </c>
      <c r="N15" s="52">
        <f t="shared" si="0"/>
        <v>226613.65502794192</v>
      </c>
      <c r="O15" s="53">
        <f t="shared" si="3"/>
        <v>299907.79502794193</v>
      </c>
      <c r="P15" s="51">
        <f t="shared" si="4"/>
        <v>0</v>
      </c>
      <c r="Q15" s="52">
        <f t="shared" si="1"/>
        <v>0</v>
      </c>
      <c r="R15" s="53">
        <f t="shared" si="5"/>
        <v>0</v>
      </c>
      <c r="S15" s="51">
        <f t="shared" si="6"/>
        <v>0</v>
      </c>
      <c r="T15" s="52">
        <f t="shared" si="7"/>
        <v>0</v>
      </c>
      <c r="U15" s="53">
        <f t="shared" si="8"/>
        <v>0</v>
      </c>
    </row>
    <row r="16" spans="1:21" s="41" customFormat="1" ht="12" x14ac:dyDescent="0.2">
      <c r="A16" s="40" t="s">
        <v>315</v>
      </c>
      <c r="B16" s="68">
        <f>SUM('SW sites'!I36:'SW sites'!I40)</f>
        <v>175800</v>
      </c>
      <c r="C16" s="68">
        <f>SUM('SW sites'!F36:'SW sites'!F40)</f>
        <v>88954.12</v>
      </c>
      <c r="D16" s="68">
        <f>SUM('SW sites'!L36:'SW sites'!L40)</f>
        <v>15008</v>
      </c>
      <c r="E16" s="68">
        <f>SUM('SW sites'!J36:'SW sites'!J40)</f>
        <v>130100</v>
      </c>
      <c r="F16" s="68">
        <f>SUM('SW sites'!G36:'SW sites'!G40)</f>
        <v>48972.12</v>
      </c>
      <c r="G16" s="68">
        <f>SUM('SW sites'!M36:'SW sites'!M40)</f>
        <v>0</v>
      </c>
      <c r="H16" s="68">
        <f>SUM('SW sites'!K36:'SW sites'!K40)</f>
        <v>0</v>
      </c>
      <c r="I16" s="68">
        <f>SUM('SW sites'!H36:'SW sites'!H40)</f>
        <v>0</v>
      </c>
      <c r="J16" s="68">
        <f>SUM('SW sites'!N36:'SW sites'!N40)</f>
        <v>0</v>
      </c>
      <c r="K16" s="68">
        <f>SUM('SW sites'!O36:'SW sites'!O40)</f>
        <v>17100.812623787231</v>
      </c>
      <c r="L16" s="290">
        <v>2902.0399999999995</v>
      </c>
      <c r="M16" s="52">
        <f t="shared" si="2"/>
        <v>91856.159999999989</v>
      </c>
      <c r="N16" s="52">
        <f t="shared" si="0"/>
        <v>207908.81262378723</v>
      </c>
      <c r="O16" s="53">
        <f t="shared" si="3"/>
        <v>299764.97262378724</v>
      </c>
      <c r="P16" s="51">
        <f t="shared" si="4"/>
        <v>48972.12</v>
      </c>
      <c r="Q16" s="52">
        <f t="shared" si="1"/>
        <v>130100</v>
      </c>
      <c r="R16" s="53">
        <f t="shared" si="5"/>
        <v>179072.12</v>
      </c>
      <c r="S16" s="51">
        <f t="shared" si="6"/>
        <v>0</v>
      </c>
      <c r="T16" s="52">
        <f t="shared" si="7"/>
        <v>0</v>
      </c>
      <c r="U16" s="53">
        <f t="shared" si="8"/>
        <v>0</v>
      </c>
    </row>
    <row r="17" spans="1:21" s="41" customFormat="1" ht="12" x14ac:dyDescent="0.2">
      <c r="A17" s="40" t="s">
        <v>358</v>
      </c>
      <c r="B17" s="68">
        <f>SUM('SW sites'!I41:'SW sites'!I42)</f>
        <v>0</v>
      </c>
      <c r="C17" s="68">
        <f>SUM('SW sites'!F41:'SW sites'!F42)</f>
        <v>0</v>
      </c>
      <c r="D17" s="68">
        <f>SUM('SW sites'!L41:'SW sites'!L42)</f>
        <v>0</v>
      </c>
      <c r="E17" s="68">
        <f>SUM('SW sites'!J41:'SW sites'!J42)</f>
        <v>0</v>
      </c>
      <c r="F17" s="68">
        <f>SUM('SW sites'!G41:'SW sites'!G42)</f>
        <v>0</v>
      </c>
      <c r="G17" s="68">
        <f>SUM('SW sites'!M41:'SW sites'!M42)</f>
        <v>0</v>
      </c>
      <c r="H17" s="68">
        <f>SUM('SW sites'!K41:'SW sites'!K42)</f>
        <v>0</v>
      </c>
      <c r="I17" s="68">
        <f>SUM('SW sites'!H41:'SW sites'!H42)</f>
        <v>0</v>
      </c>
      <c r="J17" s="68">
        <f>SUM('SW sites'!N41:'SW sites'!N42)</f>
        <v>0</v>
      </c>
      <c r="K17" s="68">
        <f>SUM('SW sites'!O41:'SW sites'!O42)</f>
        <v>0</v>
      </c>
      <c r="L17" s="290">
        <v>0</v>
      </c>
      <c r="M17" s="52">
        <f t="shared" si="2"/>
        <v>0</v>
      </c>
      <c r="N17" s="52">
        <f t="shared" si="0"/>
        <v>0</v>
      </c>
      <c r="O17" s="53">
        <f t="shared" si="3"/>
        <v>0</v>
      </c>
      <c r="P17" s="51">
        <f t="shared" si="4"/>
        <v>0</v>
      </c>
      <c r="Q17" s="52">
        <f t="shared" si="1"/>
        <v>0</v>
      </c>
      <c r="R17" s="53">
        <f t="shared" si="5"/>
        <v>0</v>
      </c>
      <c r="S17" s="51">
        <f t="shared" si="6"/>
        <v>0</v>
      </c>
      <c r="T17" s="52">
        <f t="shared" si="7"/>
        <v>0</v>
      </c>
      <c r="U17" s="53">
        <f t="shared" si="8"/>
        <v>0</v>
      </c>
    </row>
    <row r="18" spans="1:21" s="41" customFormat="1" ht="12" x14ac:dyDescent="0.2">
      <c r="A18" s="40" t="s">
        <v>359</v>
      </c>
      <c r="B18" s="68">
        <f>SUM('SW sites'!I43:'SW sites'!I46)</f>
        <v>0</v>
      </c>
      <c r="C18" s="68">
        <f>SUM('SW sites'!F43:'SW sites'!F46)</f>
        <v>0</v>
      </c>
      <c r="D18" s="68">
        <f>SUM('SW sites'!L43:'SW sites'!L46)</f>
        <v>0</v>
      </c>
      <c r="E18" s="68">
        <f>SUM('SW sites'!J43:'SW sites'!J46)</f>
        <v>208500</v>
      </c>
      <c r="F18" s="68">
        <f>SUM('SW sites'!G43:'SW sites'!G46)</f>
        <v>97944.24</v>
      </c>
      <c r="G18" s="68">
        <f>SUM('SW sites'!M43:'SW sites'!M46)</f>
        <v>27000</v>
      </c>
      <c r="H18" s="68">
        <f>SUM('SW sites'!K43:'SW sites'!K46)</f>
        <v>0</v>
      </c>
      <c r="I18" s="68">
        <f>SUM('SW sites'!H43:'SW sites'!H46)</f>
        <v>0</v>
      </c>
      <c r="J18" s="68">
        <f>SUM('SW sites'!N43:'SW sites'!N46)</f>
        <v>0</v>
      </c>
      <c r="K18" s="68">
        <f>SUM('SW sites'!O43:'SW sites'!O46)</f>
        <v>0</v>
      </c>
      <c r="L18" s="290">
        <v>0</v>
      </c>
      <c r="M18" s="52">
        <f t="shared" si="2"/>
        <v>0</v>
      </c>
      <c r="N18" s="52">
        <f t="shared" si="0"/>
        <v>0</v>
      </c>
      <c r="O18" s="53">
        <f t="shared" si="3"/>
        <v>0</v>
      </c>
      <c r="P18" s="51">
        <f t="shared" si="4"/>
        <v>97944.24</v>
      </c>
      <c r="Q18" s="52">
        <f t="shared" si="1"/>
        <v>235500</v>
      </c>
      <c r="R18" s="53">
        <f t="shared" si="5"/>
        <v>333444.24</v>
      </c>
      <c r="S18" s="51">
        <f t="shared" si="6"/>
        <v>0</v>
      </c>
      <c r="T18" s="52">
        <f t="shared" si="7"/>
        <v>0</v>
      </c>
      <c r="U18" s="53">
        <f t="shared" si="8"/>
        <v>0</v>
      </c>
    </row>
    <row r="19" spans="1:21" s="41" customFormat="1" ht="12" x14ac:dyDescent="0.2">
      <c r="A19" s="40" t="s">
        <v>324</v>
      </c>
      <c r="B19" s="68">
        <f>SUM('SW sites'!I47:'SW sites'!I53)</f>
        <v>24000</v>
      </c>
      <c r="C19" s="68">
        <f>SUM('SW sites'!F47:'SW sites'!F53)</f>
        <v>4399</v>
      </c>
      <c r="D19" s="68">
        <f>SUM('SW sites'!L47:'SW sites'!L53)</f>
        <v>0</v>
      </c>
      <c r="E19" s="68">
        <f>SUM('SW sites'!J47:'SW sites'!J53)</f>
        <v>402700</v>
      </c>
      <c r="F19" s="68">
        <f>SUM('SW sites'!G47:'SW sites'!G53)</f>
        <v>152895</v>
      </c>
      <c r="G19" s="68">
        <f>SUM('SW sites'!M47:'SW sites'!M53)</f>
        <v>0</v>
      </c>
      <c r="H19" s="68">
        <f>SUM('SW sites'!K47:'SW sites'!K53)</f>
        <v>0</v>
      </c>
      <c r="I19" s="68">
        <f>SUM('SW sites'!H47:'SW sites'!H53)</f>
        <v>0</v>
      </c>
      <c r="J19" s="68">
        <f>SUM('SW sites'!N47:'SW sites'!N53)</f>
        <v>0</v>
      </c>
      <c r="K19" s="68">
        <f>SUM('SW sites'!O47:'SW sites'!O53)</f>
        <v>21212.055204764023</v>
      </c>
      <c r="L19" s="290">
        <v>2902.0399999999995</v>
      </c>
      <c r="M19" s="52">
        <f t="shared" si="2"/>
        <v>7301.0399999999991</v>
      </c>
      <c r="N19" s="52">
        <f t="shared" si="0"/>
        <v>45212.055204764023</v>
      </c>
      <c r="O19" s="53">
        <f t="shared" si="3"/>
        <v>52513.095204764024</v>
      </c>
      <c r="P19" s="51">
        <f t="shared" si="4"/>
        <v>152895</v>
      </c>
      <c r="Q19" s="52">
        <f t="shared" si="1"/>
        <v>402700</v>
      </c>
      <c r="R19" s="53">
        <f t="shared" si="5"/>
        <v>555595</v>
      </c>
      <c r="S19" s="51">
        <f t="shared" si="6"/>
        <v>0</v>
      </c>
      <c r="T19" s="52">
        <f t="shared" si="7"/>
        <v>0</v>
      </c>
      <c r="U19" s="53">
        <f t="shared" si="8"/>
        <v>0</v>
      </c>
    </row>
    <row r="20" spans="1:21" s="41" customFormat="1" ht="12" x14ac:dyDescent="0.2">
      <c r="A20" s="40" t="s">
        <v>310</v>
      </c>
      <c r="B20" s="68">
        <f>SUM('SW sites'!I54:'SW sites'!I57)</f>
        <v>185000</v>
      </c>
      <c r="C20" s="68">
        <f>SUM('SW sites'!F54:'SW sites'!F57)</f>
        <v>74791</v>
      </c>
      <c r="D20" s="68">
        <f>SUM('SW sites'!L54:'SW sites'!L57)</f>
        <v>15300</v>
      </c>
      <c r="E20" s="68">
        <f>SUM('SW sites'!J54:'SW sites'!J57)</f>
        <v>11900</v>
      </c>
      <c r="F20" s="68">
        <f>SUM('SW sites'!G54:'SW sites'!G57)</f>
        <v>21524</v>
      </c>
      <c r="G20" s="68">
        <f>SUM('SW sites'!M54:'SW sites'!M57)</f>
        <v>0</v>
      </c>
      <c r="H20" s="68">
        <f>SUM('SW sites'!K54:'SW sites'!K57)</f>
        <v>0</v>
      </c>
      <c r="I20" s="68">
        <f>SUM('SW sites'!H54:'SW sites'!H57)</f>
        <v>0</v>
      </c>
      <c r="J20" s="68">
        <f>SUM('SW sites'!N54:'SW sites'!N57)</f>
        <v>0</v>
      </c>
      <c r="K20" s="68">
        <f>SUM('SW sites'!O54:'SW sites'!O57)</f>
        <v>38429.130618514624</v>
      </c>
      <c r="L20" s="290">
        <v>5804.079999999999</v>
      </c>
      <c r="M20" s="52">
        <f t="shared" si="2"/>
        <v>80595.08</v>
      </c>
      <c r="N20" s="52">
        <f t="shared" si="0"/>
        <v>238729.13061851461</v>
      </c>
      <c r="O20" s="53">
        <f t="shared" si="3"/>
        <v>319324.21061851463</v>
      </c>
      <c r="P20" s="51">
        <f t="shared" si="4"/>
        <v>21524</v>
      </c>
      <c r="Q20" s="52">
        <f t="shared" si="1"/>
        <v>11900</v>
      </c>
      <c r="R20" s="53">
        <f t="shared" si="5"/>
        <v>33424</v>
      </c>
      <c r="S20" s="51">
        <f t="shared" si="6"/>
        <v>0</v>
      </c>
      <c r="T20" s="52">
        <f t="shared" si="7"/>
        <v>0</v>
      </c>
      <c r="U20" s="53">
        <f t="shared" si="8"/>
        <v>0</v>
      </c>
    </row>
    <row r="21" spans="1:21" s="41" customFormat="1" ht="12" x14ac:dyDescent="0.2">
      <c r="A21" s="40" t="s">
        <v>445</v>
      </c>
      <c r="B21" s="68">
        <f>SUM('SW sites'!I58)</f>
        <v>97000</v>
      </c>
      <c r="C21" s="68">
        <f>SUM('SW sites'!F58)</f>
        <v>39982</v>
      </c>
      <c r="D21" s="68">
        <f>SUM('SW sites'!L58)</f>
        <v>16000</v>
      </c>
      <c r="E21" s="68">
        <f>SUM('SW sites'!J58)</f>
        <v>0</v>
      </c>
      <c r="F21" s="68">
        <f>SUM('SW sites'!G58)</f>
        <v>0</v>
      </c>
      <c r="G21" s="68">
        <f>SUM('SW sites'!M58)</f>
        <v>0</v>
      </c>
      <c r="H21" s="68">
        <f>SUM('SW sites'!K58)</f>
        <v>0</v>
      </c>
      <c r="I21" s="68">
        <f>SUM('SW sites'!H58)</f>
        <v>0</v>
      </c>
      <c r="J21" s="68">
        <f>SUM('SW sites'!N58)</f>
        <v>0</v>
      </c>
      <c r="K21" s="68">
        <v>0</v>
      </c>
      <c r="L21" s="290">
        <v>0</v>
      </c>
      <c r="M21" s="52">
        <f t="shared" si="2"/>
        <v>39982</v>
      </c>
      <c r="N21" s="52">
        <f t="shared" si="0"/>
        <v>113000</v>
      </c>
      <c r="O21" s="53">
        <f t="shared" si="3"/>
        <v>152982</v>
      </c>
      <c r="P21" s="51">
        <f t="shared" si="4"/>
        <v>0</v>
      </c>
      <c r="Q21" s="52">
        <f t="shared" si="1"/>
        <v>0</v>
      </c>
      <c r="R21" s="53">
        <f t="shared" si="5"/>
        <v>0</v>
      </c>
      <c r="S21" s="51">
        <f t="shared" si="6"/>
        <v>0</v>
      </c>
      <c r="T21" s="52">
        <f t="shared" si="7"/>
        <v>0</v>
      </c>
      <c r="U21" s="53">
        <f t="shared" si="8"/>
        <v>0</v>
      </c>
    </row>
    <row r="22" spans="1:21" s="41" customFormat="1" ht="12" x14ac:dyDescent="0.2">
      <c r="A22" s="40" t="s">
        <v>319</v>
      </c>
      <c r="B22" s="68">
        <f>SUM('SW sites'!I59)</f>
        <v>46100</v>
      </c>
      <c r="C22" s="68">
        <f>SUM('SW sites'!F59)</f>
        <v>24486.06</v>
      </c>
      <c r="D22" s="68">
        <f>SUM('SW sites'!L59)</f>
        <v>4800</v>
      </c>
      <c r="E22" s="68">
        <f>SUM('SW sites'!J59)</f>
        <v>0</v>
      </c>
      <c r="F22" s="68">
        <f>SUM('SW sites'!G59)</f>
        <v>0</v>
      </c>
      <c r="G22" s="68">
        <f>SUM('SW sites'!M59)</f>
        <v>0</v>
      </c>
      <c r="H22" s="68">
        <f>SUM('SW sites'!K59)</f>
        <v>0</v>
      </c>
      <c r="I22" s="68">
        <f>SUM('SW sites'!H59)</f>
        <v>0</v>
      </c>
      <c r="J22" s="68">
        <f>SUM('SW sites'!N59)</f>
        <v>0</v>
      </c>
      <c r="K22" s="68">
        <f>SUM('SW sites'!O59)</f>
        <v>0</v>
      </c>
      <c r="L22" s="290">
        <v>0</v>
      </c>
      <c r="M22" s="52">
        <f t="shared" si="2"/>
        <v>24486.06</v>
      </c>
      <c r="N22" s="52">
        <f t="shared" si="0"/>
        <v>50900</v>
      </c>
      <c r="O22" s="53">
        <f t="shared" si="3"/>
        <v>75386.06</v>
      </c>
      <c r="P22" s="51">
        <f t="shared" si="4"/>
        <v>0</v>
      </c>
      <c r="Q22" s="52">
        <f t="shared" si="1"/>
        <v>0</v>
      </c>
      <c r="R22" s="53">
        <f t="shared" si="5"/>
        <v>0</v>
      </c>
      <c r="S22" s="51">
        <f t="shared" si="6"/>
        <v>0</v>
      </c>
      <c r="T22" s="52">
        <f t="shared" si="7"/>
        <v>0</v>
      </c>
      <c r="U22" s="53">
        <f t="shared" si="8"/>
        <v>0</v>
      </c>
    </row>
    <row r="23" spans="1:21" s="41" customFormat="1" ht="12" x14ac:dyDescent="0.2">
      <c r="A23" s="40" t="s">
        <v>325</v>
      </c>
      <c r="B23" s="68">
        <f>SUM('SW sites'!I60:'SW sites'!I62)</f>
        <v>164100</v>
      </c>
      <c r="C23" s="68">
        <f>SUM('SW sites'!F60:'SW sites'!F62)</f>
        <v>70392.100000000006</v>
      </c>
      <c r="D23" s="68">
        <f>SUM('SW sites'!L60:'SW sites'!L62)</f>
        <v>0</v>
      </c>
      <c r="E23" s="68">
        <f>SUM('SW sites'!J60:'SW sites'!J62)</f>
        <v>0</v>
      </c>
      <c r="F23" s="68">
        <f>SUM('SW sites'!G60:'SW sites'!G62)</f>
        <v>0</v>
      </c>
      <c r="G23" s="68">
        <f>SUM('SW sites'!M60:'SW sites'!M62)</f>
        <v>0</v>
      </c>
      <c r="H23" s="68">
        <f>SUM('SW sites'!K60:'SW sites'!K62)</f>
        <v>54000</v>
      </c>
      <c r="I23" s="68">
        <f>SUM('SW sites'!H60:'SW sites'!H62)</f>
        <v>24486</v>
      </c>
      <c r="J23" s="68">
        <f>SUM('SW sites'!N60:'SW sites'!N62)</f>
        <v>3150</v>
      </c>
      <c r="K23" s="68">
        <f>SUM('SW sites'!O60:'SW sites'!O62)</f>
        <v>17391.481199517344</v>
      </c>
      <c r="L23" s="290">
        <v>2902.0399999999995</v>
      </c>
      <c r="M23" s="52">
        <f t="shared" si="2"/>
        <v>73294.14</v>
      </c>
      <c r="N23" s="52">
        <f t="shared" si="0"/>
        <v>181491.48119951735</v>
      </c>
      <c r="O23" s="53">
        <f t="shared" si="3"/>
        <v>254785.62119951734</v>
      </c>
      <c r="P23" s="51">
        <f t="shared" si="4"/>
        <v>0</v>
      </c>
      <c r="Q23" s="52">
        <f t="shared" si="1"/>
        <v>0</v>
      </c>
      <c r="R23" s="53">
        <f t="shared" si="5"/>
        <v>0</v>
      </c>
      <c r="S23" s="51">
        <f t="shared" si="6"/>
        <v>24486</v>
      </c>
      <c r="T23" s="52">
        <f t="shared" si="7"/>
        <v>57150</v>
      </c>
      <c r="U23" s="53">
        <f t="shared" si="8"/>
        <v>81636</v>
      </c>
    </row>
    <row r="24" spans="1:21" s="41" customFormat="1" ht="13.5" customHeight="1" x14ac:dyDescent="0.2">
      <c r="A24" s="40" t="s">
        <v>388</v>
      </c>
      <c r="B24" s="68">
        <f>SUM('SW sites'!I63:'SW sites'!I65)</f>
        <v>0</v>
      </c>
      <c r="C24" s="68">
        <f>SUM('SW sites'!F63:'SW sites'!F65)</f>
        <v>0</v>
      </c>
      <c r="D24" s="68">
        <f>SUM('SW sites'!L63:'SW sites'!L65)</f>
        <v>0</v>
      </c>
      <c r="E24" s="68">
        <f>SUM('SW sites'!J63:'SW sites'!J65)</f>
        <v>168900</v>
      </c>
      <c r="F24" s="68">
        <f>SUM('SW sites'!G63:'SW sites'!G65)</f>
        <v>68060</v>
      </c>
      <c r="G24" s="68">
        <f>SUM('SW sites'!M63:'SW sites'!M65)</f>
        <v>0</v>
      </c>
      <c r="H24" s="68">
        <f>SUM('SW sites'!K63:'SW sites'!K65)</f>
        <v>0</v>
      </c>
      <c r="I24" s="68">
        <f>SUM('SW sites'!H63:'SW sites'!H65)</f>
        <v>0</v>
      </c>
      <c r="J24" s="68">
        <f>SUM('SW sites'!N63:'SW sites'!N65)</f>
        <v>0</v>
      </c>
      <c r="K24" s="68">
        <f>SUM('SW sites'!O63:'SW sites'!O65)</f>
        <v>0</v>
      </c>
      <c r="L24" s="290">
        <v>0</v>
      </c>
      <c r="M24" s="52">
        <f t="shared" si="2"/>
        <v>0</v>
      </c>
      <c r="N24" s="52">
        <f t="shared" si="0"/>
        <v>0</v>
      </c>
      <c r="O24" s="53">
        <f t="shared" si="3"/>
        <v>0</v>
      </c>
      <c r="P24" s="51">
        <f t="shared" si="4"/>
        <v>68060</v>
      </c>
      <c r="Q24" s="52">
        <f t="shared" si="1"/>
        <v>168900</v>
      </c>
      <c r="R24" s="53">
        <f t="shared" si="5"/>
        <v>236960</v>
      </c>
      <c r="S24" s="51">
        <f t="shared" si="6"/>
        <v>0</v>
      </c>
      <c r="T24" s="52">
        <f t="shared" si="7"/>
        <v>0</v>
      </c>
      <c r="U24" s="53">
        <f t="shared" si="8"/>
        <v>0</v>
      </c>
    </row>
    <row r="25" spans="1:21" s="41" customFormat="1" ht="12" x14ac:dyDescent="0.2">
      <c r="A25" s="40" t="s">
        <v>57</v>
      </c>
      <c r="B25" s="68">
        <f>SUM('SW sites'!I66:'SW sites'!I69)</f>
        <v>230700</v>
      </c>
      <c r="C25" s="68">
        <f>SUM('SW sites'!F66:'SW sites'!F69)</f>
        <v>99332.19</v>
      </c>
      <c r="D25" s="68">
        <f>SUM('SW sites'!L66:'SW sites'!L69)</f>
        <v>12093</v>
      </c>
      <c r="E25" s="68">
        <f>SUM('SW sites'!J66:'SW sites'!J69)</f>
        <v>0</v>
      </c>
      <c r="F25" s="68">
        <f>SUM('SW sites'!G66:'SW sites'!G69)</f>
        <v>0</v>
      </c>
      <c r="G25" s="68">
        <f>SUM('SW sites'!M66:'SW sites'!M69)</f>
        <v>0</v>
      </c>
      <c r="H25" s="68">
        <f>SUM('SW sites'!K66:'SW sites'!K69)</f>
        <v>0</v>
      </c>
      <c r="I25" s="68">
        <f>SUM('SW sites'!H66:'SW sites'!H69)</f>
        <v>0</v>
      </c>
      <c r="J25" s="68">
        <f>SUM('SW sites'!N66:'SW sites'!N69)</f>
        <v>0</v>
      </c>
      <c r="K25" s="68">
        <f>SUM('SW sites'!O66:'SW sites'!O69)</f>
        <v>42536.46963646714</v>
      </c>
      <c r="L25" s="290">
        <v>5804.079999999999</v>
      </c>
      <c r="M25" s="52">
        <f t="shared" si="2"/>
        <v>105136.27</v>
      </c>
      <c r="N25" s="52">
        <f t="shared" si="0"/>
        <v>285329.46963646717</v>
      </c>
      <c r="O25" s="53">
        <f t="shared" si="3"/>
        <v>390465.73963646719</v>
      </c>
      <c r="P25" s="51">
        <f t="shared" si="4"/>
        <v>0</v>
      </c>
      <c r="Q25" s="52">
        <f t="shared" si="1"/>
        <v>0</v>
      </c>
      <c r="R25" s="53">
        <f t="shared" si="5"/>
        <v>0</v>
      </c>
      <c r="S25" s="51">
        <f t="shared" si="6"/>
        <v>0</v>
      </c>
      <c r="T25" s="52">
        <f t="shared" si="7"/>
        <v>0</v>
      </c>
      <c r="U25" s="53">
        <f t="shared" si="8"/>
        <v>0</v>
      </c>
    </row>
    <row r="26" spans="1:21" s="41" customFormat="1" ht="12" x14ac:dyDescent="0.2">
      <c r="A26" s="40" t="s">
        <v>389</v>
      </c>
      <c r="B26" s="68">
        <f>SUM('SW sites'!I70)</f>
        <v>62800</v>
      </c>
      <c r="C26" s="68">
        <f>SUM('SW sites'!F70)</f>
        <v>30410.1</v>
      </c>
      <c r="D26" s="68">
        <f>SUM('SW sites'!L70)</f>
        <v>0</v>
      </c>
      <c r="E26" s="68">
        <f>SUM('SW sites'!J70)</f>
        <v>0</v>
      </c>
      <c r="F26" s="68">
        <f>SUM('SW sites'!G70)</f>
        <v>0</v>
      </c>
      <c r="G26" s="68">
        <f>SUM('SW sites'!M70)</f>
        <v>0</v>
      </c>
      <c r="H26" s="68">
        <f>SUM('SW sites'!K70)</f>
        <v>0</v>
      </c>
      <c r="I26" s="68">
        <f>SUM('SW sites'!H70)</f>
        <v>0</v>
      </c>
      <c r="J26" s="68">
        <f>SUM('SW sites'!N70)</f>
        <v>0</v>
      </c>
      <c r="K26" s="68">
        <f>SUM('SW sites'!O70)</f>
        <v>0</v>
      </c>
      <c r="L26" s="290">
        <v>0</v>
      </c>
      <c r="M26" s="52">
        <f t="shared" si="2"/>
        <v>30410.1</v>
      </c>
      <c r="N26" s="52">
        <f t="shared" si="0"/>
        <v>62800</v>
      </c>
      <c r="O26" s="53">
        <f t="shared" si="3"/>
        <v>93210.1</v>
      </c>
      <c r="P26" s="51">
        <f t="shared" si="4"/>
        <v>0</v>
      </c>
      <c r="Q26" s="52">
        <f t="shared" si="1"/>
        <v>0</v>
      </c>
      <c r="R26" s="53">
        <f t="shared" si="5"/>
        <v>0</v>
      </c>
      <c r="S26" s="51">
        <f t="shared" si="6"/>
        <v>0</v>
      </c>
      <c r="T26" s="52">
        <f t="shared" si="7"/>
        <v>0</v>
      </c>
      <c r="U26" s="53">
        <f t="shared" si="8"/>
        <v>0</v>
      </c>
    </row>
    <row r="27" spans="1:21" s="41" customFormat="1" ht="12" x14ac:dyDescent="0.2">
      <c r="A27" s="40" t="s">
        <v>308</v>
      </c>
      <c r="B27" s="68">
        <f>SUM('SW sites'!I71)</f>
        <v>62800</v>
      </c>
      <c r="C27" s="68">
        <f>SUM('SW sites'!F71)</f>
        <v>24486</v>
      </c>
      <c r="D27" s="68">
        <f>SUM('SW sites'!L71)</f>
        <v>0</v>
      </c>
      <c r="E27" s="68">
        <f>SUM('SW sites'!J71)</f>
        <v>0</v>
      </c>
      <c r="F27" s="68">
        <f>SUM('SW sites'!G71)</f>
        <v>0</v>
      </c>
      <c r="G27" s="68">
        <f>SUM('SW sites'!M71)</f>
        <v>0</v>
      </c>
      <c r="H27" s="68">
        <f>SUM('SW sites'!K71)</f>
        <v>0</v>
      </c>
      <c r="I27" s="68">
        <f>SUM('SW sites'!H71)</f>
        <v>0</v>
      </c>
      <c r="J27" s="68">
        <f>SUM('SW sites'!N71)</f>
        <v>0</v>
      </c>
      <c r="K27" s="68">
        <f>SUM('SW sites'!O71)</f>
        <v>0</v>
      </c>
      <c r="L27" s="290">
        <v>0</v>
      </c>
      <c r="M27" s="52">
        <f t="shared" si="2"/>
        <v>24486</v>
      </c>
      <c r="N27" s="52">
        <f t="shared" si="0"/>
        <v>62800</v>
      </c>
      <c r="O27" s="53">
        <f t="shared" ref="O27" si="9">M27+N27</f>
        <v>87286</v>
      </c>
      <c r="P27" s="51">
        <f t="shared" si="4"/>
        <v>0</v>
      </c>
      <c r="Q27" s="52">
        <f t="shared" si="1"/>
        <v>0</v>
      </c>
      <c r="R27" s="53">
        <f t="shared" ref="R27" si="10">P27+Q27</f>
        <v>0</v>
      </c>
      <c r="S27" s="51">
        <f t="shared" si="6"/>
        <v>0</v>
      </c>
      <c r="T27" s="52">
        <f t="shared" ref="T27" si="11">H27+J27</f>
        <v>0</v>
      </c>
      <c r="U27" s="53">
        <f t="shared" ref="U27" si="12">S27+T27</f>
        <v>0</v>
      </c>
    </row>
    <row r="28" spans="1:21" s="41" customFormat="1" ht="12" x14ac:dyDescent="0.2">
      <c r="A28" s="40" t="s">
        <v>332</v>
      </c>
      <c r="B28" s="68">
        <f>SUM('SW sites'!I72:'SW sites'!I73)</f>
        <v>96200</v>
      </c>
      <c r="C28" s="68">
        <f>SUM('SW sites'!F72:'SW sites'!F73)</f>
        <v>27195.83</v>
      </c>
      <c r="D28" s="68">
        <f>SUM('SW sites'!L72:'SW sites'!L73)</f>
        <v>0</v>
      </c>
      <c r="E28" s="68">
        <f>SUM('SW sites'!J72:'SW sites'!J73)</f>
        <v>0</v>
      </c>
      <c r="F28" s="68">
        <f>SUM('SW sites'!G72:'SW sites'!G73)</f>
        <v>0</v>
      </c>
      <c r="G28" s="68">
        <f>SUM('SW sites'!M72:'SW sites'!M73)</f>
        <v>0</v>
      </c>
      <c r="H28" s="68">
        <f>SUM('SW sites'!K72:'SW sites'!K73)</f>
        <v>0</v>
      </c>
      <c r="I28" s="68">
        <f>SUM('SW sites'!H72:'SW sites'!H73)</f>
        <v>0</v>
      </c>
      <c r="J28" s="68">
        <f>SUM('SW sites'!N72:'SW sites'!N73)</f>
        <v>0</v>
      </c>
      <c r="K28" s="68">
        <f>SUM('SW sites'!O72:'SW sites'!O73)</f>
        <v>23512.61864208553</v>
      </c>
      <c r="L28" s="290">
        <v>2902.0399999999995</v>
      </c>
      <c r="M28" s="52">
        <f t="shared" ref="M28" si="13">C28+L28</f>
        <v>30097.870000000003</v>
      </c>
      <c r="N28" s="52">
        <f t="shared" si="0"/>
        <v>119712.61864208552</v>
      </c>
      <c r="O28" s="53">
        <f t="shared" ref="O28" si="14">M28+N28</f>
        <v>149810.48864208552</v>
      </c>
      <c r="P28" s="51">
        <f t="shared" si="4"/>
        <v>0</v>
      </c>
      <c r="Q28" s="52">
        <f t="shared" si="1"/>
        <v>0</v>
      </c>
      <c r="R28" s="53">
        <f t="shared" si="5"/>
        <v>0</v>
      </c>
      <c r="S28" s="51">
        <f t="shared" si="6"/>
        <v>0</v>
      </c>
      <c r="T28" s="52">
        <f t="shared" si="7"/>
        <v>0</v>
      </c>
      <c r="U28" s="53">
        <f t="shared" si="8"/>
        <v>0</v>
      </c>
    </row>
    <row r="29" spans="1:21" s="41" customFormat="1" ht="12" x14ac:dyDescent="0.2">
      <c r="A29" s="40" t="s">
        <v>309</v>
      </c>
      <c r="B29" s="68">
        <f>SUM('SW sites'!I74:'SW sites'!I76)</f>
        <v>111600</v>
      </c>
      <c r="C29" s="68">
        <f>SUM('SW sites'!F74:'SW sites'!F76)</f>
        <v>39982</v>
      </c>
      <c r="D29" s="68">
        <f>SUM('SW sites'!L74:'SW sites'!L76)</f>
        <v>15496</v>
      </c>
      <c r="E29" s="68">
        <f>SUM('SW sites'!J74:'SW sites'!J76)</f>
        <v>54400</v>
      </c>
      <c r="F29" s="68">
        <f>SUM('SW sites'!G74:'SW sites'!G76)</f>
        <v>24486</v>
      </c>
      <c r="G29" s="68">
        <f>SUM('SW sites'!M74:'SW sites'!M76)</f>
        <v>0</v>
      </c>
      <c r="H29" s="68">
        <f>SUM('SW sites'!K74:'SW sites'!K76)</f>
        <v>66400</v>
      </c>
      <c r="I29" s="68">
        <f>SUM('SW sites'!H74:'SW sites'!H76)</f>
        <v>24486</v>
      </c>
      <c r="J29" s="68">
        <f>SUM('SW sites'!N74:'SW sites'!N76)</f>
        <v>0</v>
      </c>
      <c r="K29" s="68">
        <f>SUM('SW sites'!O74:'SW sites'!O76)</f>
        <v>15513.874248966049</v>
      </c>
      <c r="L29" s="290">
        <v>2902.0399999999995</v>
      </c>
      <c r="M29" s="52">
        <f t="shared" si="2"/>
        <v>42884.04</v>
      </c>
      <c r="N29" s="52">
        <f t="shared" si="0"/>
        <v>142609.87424896605</v>
      </c>
      <c r="O29" s="53">
        <f t="shared" si="3"/>
        <v>185493.91424896606</v>
      </c>
      <c r="P29" s="51">
        <f t="shared" si="4"/>
        <v>24486</v>
      </c>
      <c r="Q29" s="52">
        <f t="shared" si="1"/>
        <v>54400</v>
      </c>
      <c r="R29" s="53">
        <f t="shared" si="5"/>
        <v>78886</v>
      </c>
      <c r="S29" s="51">
        <f t="shared" si="6"/>
        <v>24486</v>
      </c>
      <c r="T29" s="52">
        <f t="shared" si="7"/>
        <v>66400</v>
      </c>
      <c r="U29" s="53">
        <f t="shared" si="8"/>
        <v>90886</v>
      </c>
    </row>
    <row r="30" spans="1:21" s="41" customFormat="1" ht="12" x14ac:dyDescent="0.2">
      <c r="A30" s="40" t="s">
        <v>312</v>
      </c>
      <c r="B30" s="68">
        <f>SUM('SW sites'!I77:'SW sites'!I79)</f>
        <v>229900</v>
      </c>
      <c r="C30" s="68">
        <f>SUM('SW sites'!F77:'SW sites'!F79)</f>
        <v>110374.1</v>
      </c>
      <c r="D30" s="68">
        <f>SUM('SW sites'!L77:'SW sites'!L79)</f>
        <v>14628</v>
      </c>
      <c r="E30" s="68">
        <f>SUM('SW sites'!J77:'SW sites'!J79)</f>
        <v>0</v>
      </c>
      <c r="F30" s="68">
        <f>SUM('SW sites'!G77:'SW sites'!G79)</f>
        <v>0</v>
      </c>
      <c r="G30" s="68">
        <f>SUM('SW sites'!M77:'SW sites'!M79)</f>
        <v>0</v>
      </c>
      <c r="H30" s="68">
        <f>SUM('SW sites'!K77:'SW sites'!K79)</f>
        <v>0</v>
      </c>
      <c r="I30" s="68">
        <f>SUM('SW sites'!H77:'SW sites'!H79)</f>
        <v>0</v>
      </c>
      <c r="J30" s="68">
        <f>SUM('SW sites'!N77:'SW sites'!N79)</f>
        <v>0</v>
      </c>
      <c r="K30" s="68">
        <f>SUM('SW sites'!O77:'SW sites'!O79)</f>
        <v>27624.617153067153</v>
      </c>
      <c r="L30" s="290">
        <v>5804.079999999999</v>
      </c>
      <c r="M30" s="52">
        <f t="shared" si="2"/>
        <v>116178.18000000001</v>
      </c>
      <c r="N30" s="52">
        <f t="shared" si="0"/>
        <v>272152.61715306714</v>
      </c>
      <c r="O30" s="53">
        <f t="shared" si="3"/>
        <v>388330.79715306713</v>
      </c>
      <c r="P30" s="51">
        <f t="shared" si="4"/>
        <v>0</v>
      </c>
      <c r="Q30" s="52">
        <f t="shared" si="1"/>
        <v>0</v>
      </c>
      <c r="R30" s="53">
        <f t="shared" si="5"/>
        <v>0</v>
      </c>
      <c r="S30" s="51">
        <f t="shared" si="6"/>
        <v>0</v>
      </c>
      <c r="T30" s="52">
        <f t="shared" si="7"/>
        <v>0</v>
      </c>
      <c r="U30" s="53">
        <f t="shared" si="8"/>
        <v>0</v>
      </c>
    </row>
    <row r="31" spans="1:21" s="41" customFormat="1" ht="12" x14ac:dyDescent="0.2">
      <c r="A31" s="40" t="s">
        <v>393</v>
      </c>
      <c r="B31" s="68">
        <f>SUM('SW sites'!I80)</f>
        <v>0</v>
      </c>
      <c r="C31" s="68">
        <f>SUM('SW sites'!F80)</f>
        <v>0</v>
      </c>
      <c r="D31" s="68">
        <f>SUM('SW sites'!L80)</f>
        <v>0</v>
      </c>
      <c r="E31" s="68">
        <f>SUM('SW sites'!J80)</f>
        <v>0</v>
      </c>
      <c r="F31" s="68">
        <f>SUM('SW sites'!G80)</f>
        <v>0</v>
      </c>
      <c r="G31" s="68">
        <f>SUM('SW sites'!M80)</f>
        <v>0</v>
      </c>
      <c r="H31" s="68">
        <f>SUM('SW sites'!K80)</f>
        <v>0</v>
      </c>
      <c r="I31" s="68">
        <f>SUM('SW sites'!H80)</f>
        <v>0</v>
      </c>
      <c r="J31" s="68">
        <f>SUM('SW sites'!N80)</f>
        <v>0</v>
      </c>
      <c r="K31" s="68">
        <f>SUM('SW sites'!O80)</f>
        <v>0</v>
      </c>
      <c r="L31" s="290">
        <v>0</v>
      </c>
      <c r="M31" s="52">
        <f t="shared" si="2"/>
        <v>0</v>
      </c>
      <c r="N31" s="52">
        <f t="shared" si="0"/>
        <v>0</v>
      </c>
      <c r="O31" s="53">
        <f t="shared" si="3"/>
        <v>0</v>
      </c>
      <c r="P31" s="51">
        <f t="shared" si="4"/>
        <v>0</v>
      </c>
      <c r="Q31" s="52">
        <f t="shared" si="1"/>
        <v>0</v>
      </c>
      <c r="R31" s="53">
        <f t="shared" si="5"/>
        <v>0</v>
      </c>
      <c r="S31" s="51">
        <f t="shared" si="6"/>
        <v>0</v>
      </c>
      <c r="T31" s="52">
        <f t="shared" si="7"/>
        <v>0</v>
      </c>
      <c r="U31" s="53">
        <f t="shared" si="8"/>
        <v>0</v>
      </c>
    </row>
    <row r="32" spans="1:21" s="41" customFormat="1" ht="12" x14ac:dyDescent="0.2">
      <c r="A32" s="40" t="s">
        <v>317</v>
      </c>
      <c r="B32" s="68">
        <f>SUM('SW sites'!I81)</f>
        <v>83300</v>
      </c>
      <c r="C32" s="68">
        <f>SUM('SW sites'!F81)</f>
        <v>30410.1</v>
      </c>
      <c r="D32" s="68">
        <f>SUM('SW sites'!L81)</f>
        <v>0</v>
      </c>
      <c r="E32" s="68">
        <f>SUM('SW sites'!J81)</f>
        <v>0</v>
      </c>
      <c r="F32" s="68">
        <f>SUM('SW sites'!G58)</f>
        <v>0</v>
      </c>
      <c r="G32" s="68">
        <f>SUM('SW sites'!M58)</f>
        <v>0</v>
      </c>
      <c r="H32" s="68">
        <f>SUM('SW sites'!K81)</f>
        <v>0</v>
      </c>
      <c r="I32" s="68">
        <f>SUM('SW sites'!H81)</f>
        <v>0</v>
      </c>
      <c r="J32" s="68">
        <f>SUM('SW sites'!N81)</f>
        <v>0</v>
      </c>
      <c r="K32" s="68">
        <f>SUM('SW sites'!O58)</f>
        <v>24420.399120548769</v>
      </c>
      <c r="L32" s="290">
        <v>2902.0399999999995</v>
      </c>
      <c r="M32" s="52">
        <f t="shared" si="2"/>
        <v>33312.14</v>
      </c>
      <c r="N32" s="52">
        <f t="shared" si="0"/>
        <v>107720.39912054877</v>
      </c>
      <c r="O32" s="53">
        <f t="shared" si="3"/>
        <v>141032.53912054875</v>
      </c>
      <c r="P32" s="51">
        <f t="shared" si="4"/>
        <v>0</v>
      </c>
      <c r="Q32" s="52">
        <f t="shared" si="1"/>
        <v>0</v>
      </c>
      <c r="R32" s="53">
        <f t="shared" si="5"/>
        <v>0</v>
      </c>
      <c r="S32" s="51">
        <f t="shared" si="6"/>
        <v>0</v>
      </c>
      <c r="T32" s="52">
        <f t="shared" si="7"/>
        <v>0</v>
      </c>
      <c r="U32" s="53">
        <f t="shared" si="8"/>
        <v>0</v>
      </c>
    </row>
    <row r="33" spans="1:21" s="41" customFormat="1" ht="12" x14ac:dyDescent="0.2">
      <c r="A33" s="40" t="s">
        <v>398</v>
      </c>
      <c r="B33" s="68">
        <f>SUM('SW sites'!I82)</f>
        <v>0</v>
      </c>
      <c r="C33" s="68">
        <f>SUM('SW sites'!F82)</f>
        <v>0</v>
      </c>
      <c r="D33" s="68">
        <f>SUM('SW sites'!L82)</f>
        <v>0</v>
      </c>
      <c r="E33" s="68">
        <f>SUM('SW sites'!J82)</f>
        <v>0</v>
      </c>
      <c r="F33" s="68">
        <f>SUM('SW sites'!G82)</f>
        <v>0</v>
      </c>
      <c r="G33" s="68">
        <f>SUM('SW sites'!M82)</f>
        <v>0</v>
      </c>
      <c r="H33" s="68">
        <f>SUM('SW sites'!K82)</f>
        <v>0</v>
      </c>
      <c r="I33" s="68">
        <f>SUM('SW sites'!H82)</f>
        <v>0</v>
      </c>
      <c r="J33" s="68">
        <f>SUM('SW sites'!N82)</f>
        <v>0</v>
      </c>
      <c r="K33" s="68">
        <f>SUM('SW sites'!O82)</f>
        <v>0</v>
      </c>
      <c r="L33" s="290">
        <v>0</v>
      </c>
      <c r="M33" s="52">
        <f t="shared" si="2"/>
        <v>0</v>
      </c>
      <c r="N33" s="52">
        <f t="shared" si="0"/>
        <v>0</v>
      </c>
      <c r="O33" s="53">
        <f t="shared" si="3"/>
        <v>0</v>
      </c>
      <c r="P33" s="51">
        <f t="shared" si="4"/>
        <v>0</v>
      </c>
      <c r="Q33" s="52">
        <f t="shared" si="1"/>
        <v>0</v>
      </c>
      <c r="R33" s="53">
        <f t="shared" si="5"/>
        <v>0</v>
      </c>
      <c r="S33" s="51">
        <f t="shared" si="6"/>
        <v>0</v>
      </c>
      <c r="T33" s="52">
        <f t="shared" si="7"/>
        <v>0</v>
      </c>
      <c r="U33" s="53">
        <f t="shared" si="8"/>
        <v>0</v>
      </c>
    </row>
    <row r="34" spans="1:21" s="41" customFormat="1" ht="12" x14ac:dyDescent="0.2">
      <c r="A34" s="42" t="s">
        <v>327</v>
      </c>
      <c r="B34" s="68">
        <f>SUM('SW sites'!I83:'SW sites'!I87)</f>
        <v>284900</v>
      </c>
      <c r="C34" s="68">
        <f>SUM('SW sites'!F83:'SW sites'!F87)</f>
        <v>114828</v>
      </c>
      <c r="D34" s="68">
        <f>SUM('SW sites'!L83:'SW sites'!L87)</f>
        <v>44250</v>
      </c>
      <c r="E34" s="68">
        <f>SUM('SW sites'!J83:'SW sites'!J87)</f>
        <v>63400</v>
      </c>
      <c r="F34" s="68">
        <f>SUM('SW sites'!G83:'SW sites'!G87)</f>
        <v>21524</v>
      </c>
      <c r="G34" s="68">
        <f>SUM('SW sites'!M83:'SW sites'!M87)</f>
        <v>0</v>
      </c>
      <c r="H34" s="68">
        <f>SUM('SW sites'!K83:'SW sites'!K87)</f>
        <v>0</v>
      </c>
      <c r="I34" s="68">
        <f>SUM('SW sites'!H83:'SW sites'!H87)</f>
        <v>0</v>
      </c>
      <c r="J34" s="68">
        <f>SUM('SW sites'!N83:'SW sites'!N87)</f>
        <v>0</v>
      </c>
      <c r="K34" s="68">
        <f>SUM('SW sites'!O83:'SW sites'!O87)</f>
        <v>42909.992652177934</v>
      </c>
      <c r="L34" s="290">
        <v>8706.119999999999</v>
      </c>
      <c r="M34" s="52">
        <f t="shared" si="2"/>
        <v>123534.12</v>
      </c>
      <c r="N34" s="52">
        <f t="shared" si="0"/>
        <v>372059.99265217793</v>
      </c>
      <c r="O34" s="53">
        <f t="shared" si="3"/>
        <v>495594.11265217792</v>
      </c>
      <c r="P34" s="51">
        <f t="shared" si="4"/>
        <v>21524</v>
      </c>
      <c r="Q34" s="52">
        <f t="shared" si="1"/>
        <v>63400</v>
      </c>
      <c r="R34" s="53">
        <f t="shared" si="5"/>
        <v>84924</v>
      </c>
      <c r="S34" s="51">
        <f t="shared" si="6"/>
        <v>0</v>
      </c>
      <c r="T34" s="52">
        <f t="shared" si="7"/>
        <v>0</v>
      </c>
      <c r="U34" s="53">
        <f t="shared" si="8"/>
        <v>0</v>
      </c>
    </row>
    <row r="35" spans="1:21" s="41" customFormat="1" ht="12" x14ac:dyDescent="0.2">
      <c r="A35" s="40" t="s">
        <v>314</v>
      </c>
      <c r="B35" s="68">
        <f>SUM('SW sites'!I88:'SW sites'!I89)</f>
        <v>121400</v>
      </c>
      <c r="C35" s="68">
        <f>SUM('SW sites'!F88:'SW sites'!F89)</f>
        <v>34809.31</v>
      </c>
      <c r="D35" s="68">
        <f>SUM('SW sites'!L88:'SW sites'!L89)</f>
        <v>17212</v>
      </c>
      <c r="E35" s="68">
        <f>SUM('SW sites'!J88:'SW sites'!J89)</f>
        <v>0</v>
      </c>
      <c r="F35" s="68">
        <f>SUM('SW sites'!G88:'SW sites'!G89)</f>
        <v>0</v>
      </c>
      <c r="G35" s="68">
        <f>SUM('SW sites'!M88:'SW sites'!M89)</f>
        <v>0</v>
      </c>
      <c r="H35" s="68">
        <f>SUM('SW sites'!K88:'SW sites'!K89)</f>
        <v>0</v>
      </c>
      <c r="I35" s="68">
        <f>SUM('SW sites'!H88:'SW sites'!H89)</f>
        <v>0</v>
      </c>
      <c r="J35" s="68">
        <f>SUM('SW sites'!N88:'SW sites'!N89)</f>
        <v>0</v>
      </c>
      <c r="K35" s="68">
        <f>SUM('SW sites'!O88:'SW sites'!O89)</f>
        <v>13109.400475470862</v>
      </c>
      <c r="L35" s="290">
        <v>2902.0399999999995</v>
      </c>
      <c r="M35" s="52">
        <f t="shared" si="2"/>
        <v>37711.35</v>
      </c>
      <c r="N35" s="52">
        <f t="shared" si="0"/>
        <v>151721.40047547087</v>
      </c>
      <c r="O35" s="53">
        <f t="shared" si="3"/>
        <v>189432.75047547088</v>
      </c>
      <c r="P35" s="51">
        <f t="shared" si="4"/>
        <v>0</v>
      </c>
      <c r="Q35" s="52">
        <f t="shared" si="1"/>
        <v>0</v>
      </c>
      <c r="R35" s="53">
        <f t="shared" si="5"/>
        <v>0</v>
      </c>
      <c r="S35" s="51">
        <f t="shared" si="6"/>
        <v>0</v>
      </c>
      <c r="T35" s="52">
        <f t="shared" si="7"/>
        <v>0</v>
      </c>
      <c r="U35" s="53">
        <f t="shared" si="8"/>
        <v>0</v>
      </c>
    </row>
    <row r="36" spans="1:21" s="41" customFormat="1" ht="12" x14ac:dyDescent="0.2">
      <c r="A36" s="40" t="s">
        <v>333</v>
      </c>
      <c r="B36" s="68">
        <f>SUM('SW sites'!I90:'SW sites'!I94)</f>
        <v>262200</v>
      </c>
      <c r="C36" s="68">
        <f>SUM('SW sites'!F90:'SW sites'!F94)</f>
        <v>74811</v>
      </c>
      <c r="D36" s="68">
        <f>SUM('SW sites'!L90:'SW sites'!L94)</f>
        <v>0</v>
      </c>
      <c r="E36" s="68">
        <f>SUM('SW sites'!J90:'SW sites'!J94)</f>
        <v>75000</v>
      </c>
      <c r="F36" s="68">
        <f>SUM('SW sites'!G90:'SW sites'!G94)</f>
        <v>21559</v>
      </c>
      <c r="G36" s="68">
        <f>SUM('SW sites'!M90:'SW sites'!M94)</f>
        <v>0</v>
      </c>
      <c r="H36" s="68">
        <f>SUM('SW sites'!K90:'SW sites'!K94)</f>
        <v>59800</v>
      </c>
      <c r="I36" s="68">
        <f>SUM('SW sites'!H90:'SW sites'!H94)</f>
        <v>24486</v>
      </c>
      <c r="J36" s="68">
        <f>SUM('SW sites'!N90:'SW sites'!N94)</f>
        <v>0</v>
      </c>
      <c r="K36" s="68">
        <f>SUM('SW sites'!O90:'SW sites'!O94)</f>
        <v>42159.88715509473</v>
      </c>
      <c r="L36" s="290">
        <v>5804.079999999999</v>
      </c>
      <c r="M36" s="52">
        <f t="shared" si="2"/>
        <v>80615.08</v>
      </c>
      <c r="N36" s="52">
        <f t="shared" si="0"/>
        <v>304359.88715509471</v>
      </c>
      <c r="O36" s="53">
        <f t="shared" si="3"/>
        <v>384974.96715509472</v>
      </c>
      <c r="P36" s="51">
        <f t="shared" si="4"/>
        <v>21559</v>
      </c>
      <c r="Q36" s="52">
        <f t="shared" si="1"/>
        <v>75000</v>
      </c>
      <c r="R36" s="53">
        <f t="shared" si="5"/>
        <v>96559</v>
      </c>
      <c r="S36" s="51">
        <f t="shared" si="6"/>
        <v>24486</v>
      </c>
      <c r="T36" s="52">
        <f t="shared" si="7"/>
        <v>59800</v>
      </c>
      <c r="U36" s="53">
        <f t="shared" si="8"/>
        <v>84286</v>
      </c>
    </row>
    <row r="37" spans="1:21" s="41" customFormat="1" ht="12" x14ac:dyDescent="0.2">
      <c r="A37" s="40" t="s">
        <v>331</v>
      </c>
      <c r="B37" s="68">
        <f>SUM('SW sites'!I95:'SW sites'!I97)</f>
        <v>153000</v>
      </c>
      <c r="C37" s="68">
        <f>SUM('SW sites'!F95:'SW sites'!F97)</f>
        <v>74791.31</v>
      </c>
      <c r="D37" s="68">
        <f>SUM('SW sites'!L95:'SW sites'!L97)</f>
        <v>15913</v>
      </c>
      <c r="E37" s="68">
        <f>SUM('SW sites'!J95:'SW sites'!J97)</f>
        <v>0</v>
      </c>
      <c r="F37" s="68">
        <f>SUM('SW sites'!G95:'SW sites'!G97)</f>
        <v>0</v>
      </c>
      <c r="G37" s="68">
        <f>SUM('SW sites'!M95:'SW sites'!M97)</f>
        <v>0</v>
      </c>
      <c r="H37" s="68">
        <f>SUM('SW sites'!K95:'SW sites'!K97)</f>
        <v>0</v>
      </c>
      <c r="I37" s="68">
        <f>SUM('SW sites'!H95:'SW sites'!H97)</f>
        <v>0</v>
      </c>
      <c r="J37" s="68">
        <f>SUM('SW sites'!N95:'SW sites'!N97)</f>
        <v>0</v>
      </c>
      <c r="K37" s="68">
        <f>SUM('SW sites'!O95:'SW sites'!O97)</f>
        <v>19959.986973430143</v>
      </c>
      <c r="L37" s="290">
        <v>5804.079999999999</v>
      </c>
      <c r="M37" s="52">
        <f t="shared" si="2"/>
        <v>80595.39</v>
      </c>
      <c r="N37" s="52">
        <f t="shared" si="0"/>
        <v>188872.98697343015</v>
      </c>
      <c r="O37" s="53">
        <f t="shared" si="3"/>
        <v>269468.37697343016</v>
      </c>
      <c r="P37" s="51">
        <f t="shared" si="4"/>
        <v>0</v>
      </c>
      <c r="Q37" s="52">
        <f t="shared" si="1"/>
        <v>0</v>
      </c>
      <c r="R37" s="53">
        <f t="shared" si="5"/>
        <v>0</v>
      </c>
      <c r="S37" s="51">
        <f t="shared" si="6"/>
        <v>0</v>
      </c>
      <c r="T37" s="52">
        <f t="shared" si="7"/>
        <v>0</v>
      </c>
      <c r="U37" s="53">
        <f t="shared" si="8"/>
        <v>0</v>
      </c>
    </row>
    <row r="38" spans="1:21" s="41" customFormat="1" ht="12" x14ac:dyDescent="0.2">
      <c r="A38" s="40" t="s">
        <v>329</v>
      </c>
      <c r="B38" s="68">
        <f>SUM('SW sites'!I98:'SW sites'!I100)</f>
        <v>240300</v>
      </c>
      <c r="C38" s="68">
        <f>SUM('SW sites'!F98:'SW sites'!F100)</f>
        <v>74846.13</v>
      </c>
      <c r="D38" s="68">
        <f>SUM('SW sites'!L98:'SW sites'!L100)</f>
        <v>15518</v>
      </c>
      <c r="E38" s="68">
        <f>SUM('SW sites'!J98:'SW sites'!J100)</f>
        <v>0</v>
      </c>
      <c r="F38" s="68">
        <f>SUM('SW sites'!G98:'SW sites'!G100)</f>
        <v>0</v>
      </c>
      <c r="G38" s="68">
        <f>SUM('SW sites'!M98:'SW sites'!M100)</f>
        <v>0</v>
      </c>
      <c r="H38" s="68">
        <f>SUM('SW sites'!K98:'SW sites'!K100)</f>
        <v>0</v>
      </c>
      <c r="I38" s="68">
        <f>SUM('SW sites'!H98:'SW sites'!H100)</f>
        <v>0</v>
      </c>
      <c r="J38" s="68">
        <f>SUM('SW sites'!N98:'SW sites'!N100)</f>
        <v>0</v>
      </c>
      <c r="K38" s="68">
        <f>SUM('SW sites'!O98:'SW sites'!O100)</f>
        <v>26986.233129139793</v>
      </c>
      <c r="L38" s="290">
        <v>5804.079999999999</v>
      </c>
      <c r="M38" s="52">
        <f t="shared" si="2"/>
        <v>80650.210000000006</v>
      </c>
      <c r="N38" s="52">
        <f t="shared" si="0"/>
        <v>282804.23312913981</v>
      </c>
      <c r="O38" s="53">
        <f t="shared" si="3"/>
        <v>363454.44312913984</v>
      </c>
      <c r="P38" s="51">
        <f t="shared" si="4"/>
        <v>0</v>
      </c>
      <c r="Q38" s="52">
        <f t="shared" si="1"/>
        <v>0</v>
      </c>
      <c r="R38" s="53">
        <f t="shared" si="5"/>
        <v>0</v>
      </c>
      <c r="S38" s="51">
        <f t="shared" si="6"/>
        <v>0</v>
      </c>
      <c r="T38" s="52">
        <f t="shared" si="7"/>
        <v>0</v>
      </c>
      <c r="U38" s="53">
        <f t="shared" si="8"/>
        <v>0</v>
      </c>
    </row>
    <row r="39" spans="1:21" s="41" customFormat="1" ht="12" x14ac:dyDescent="0.2">
      <c r="A39" s="40" t="s">
        <v>321</v>
      </c>
      <c r="B39" s="68">
        <f>SUM('SW sites'!I101)</f>
        <v>25300</v>
      </c>
      <c r="C39" s="68">
        <f>SUM('SW sites'!F101)</f>
        <v>4399.21</v>
      </c>
      <c r="D39" s="68">
        <f>SUM('SW sites'!L101)</f>
        <v>0</v>
      </c>
      <c r="E39" s="68">
        <f>SUM('SW sites'!J101)</f>
        <v>0</v>
      </c>
      <c r="F39" s="68">
        <f>SUM('SW sites'!G101)</f>
        <v>0</v>
      </c>
      <c r="G39" s="68">
        <f>SUM('SW sites'!M101)</f>
        <v>0</v>
      </c>
      <c r="H39" s="68">
        <f>SUM('SW sites'!K101)</f>
        <v>0</v>
      </c>
      <c r="I39" s="68">
        <f>SUM('SW sites'!H101)</f>
        <v>0</v>
      </c>
      <c r="J39" s="68">
        <f>SUM('SW sites'!N101)</f>
        <v>0</v>
      </c>
      <c r="K39" s="68">
        <f>SUM('SW sites'!O101)</f>
        <v>22031.116808754312</v>
      </c>
      <c r="L39" s="290">
        <v>2902.0399999999995</v>
      </c>
      <c r="M39" s="52">
        <f t="shared" si="2"/>
        <v>7301.25</v>
      </c>
      <c r="N39" s="52">
        <f t="shared" si="0"/>
        <v>47331.116808754312</v>
      </c>
      <c r="O39" s="53">
        <f t="shared" si="3"/>
        <v>54632.366808754312</v>
      </c>
      <c r="P39" s="51">
        <f t="shared" si="4"/>
        <v>0</v>
      </c>
      <c r="Q39" s="52">
        <f t="shared" si="1"/>
        <v>0</v>
      </c>
      <c r="R39" s="53">
        <f t="shared" si="5"/>
        <v>0</v>
      </c>
      <c r="S39" s="51">
        <f t="shared" si="6"/>
        <v>0</v>
      </c>
      <c r="T39" s="52">
        <f t="shared" si="7"/>
        <v>0</v>
      </c>
      <c r="U39" s="53">
        <f t="shared" si="8"/>
        <v>0</v>
      </c>
    </row>
    <row r="40" spans="1:21" s="41" customFormat="1" thickBot="1" x14ac:dyDescent="0.25">
      <c r="A40" s="40" t="s">
        <v>323</v>
      </c>
      <c r="B40" s="68">
        <f>SUM('SW sites'!I102:'SW sites'!I103)</f>
        <v>122300</v>
      </c>
      <c r="C40" s="68">
        <f>SUM('SW sites'!F102:'SW sites'!F103)</f>
        <v>28940.09</v>
      </c>
      <c r="D40" s="68">
        <f>SUM('SW sites'!L102:'SW sites'!L103)</f>
        <v>0</v>
      </c>
      <c r="E40" s="68">
        <f>SUM('SW sites'!J102:'SW sites'!J103)</f>
        <v>0</v>
      </c>
      <c r="F40" s="68">
        <f>SUM('SW sites'!G102:'SW sites'!G103)</f>
        <v>0</v>
      </c>
      <c r="G40" s="68">
        <f>SUM('SW sites'!M102:'SW sites'!M103)</f>
        <v>0</v>
      </c>
      <c r="H40" s="68">
        <f>SUM('SW sites'!K102:'SW sites'!K103)</f>
        <v>0</v>
      </c>
      <c r="I40" s="68">
        <f>SUM('SW sites'!H102:'SW sites'!H103)</f>
        <v>0</v>
      </c>
      <c r="J40" s="68">
        <f>SUM('SW sites'!N102:'SW sites'!N103)</f>
        <v>0</v>
      </c>
      <c r="K40" s="68">
        <f>SUM('SW sites'!O102:'SW sites'!O103)</f>
        <v>26479.717551745365</v>
      </c>
      <c r="L40" s="290">
        <v>2902.0399999999995</v>
      </c>
      <c r="M40" s="52">
        <f t="shared" si="2"/>
        <v>31842.13</v>
      </c>
      <c r="N40" s="52">
        <f t="shared" si="0"/>
        <v>148779.71755174536</v>
      </c>
      <c r="O40" s="53">
        <f t="shared" si="3"/>
        <v>180621.84755174536</v>
      </c>
      <c r="P40" s="51">
        <f t="shared" si="4"/>
        <v>0</v>
      </c>
      <c r="Q40" s="52">
        <f t="shared" si="1"/>
        <v>0</v>
      </c>
      <c r="R40" s="53">
        <f t="shared" si="5"/>
        <v>0</v>
      </c>
      <c r="S40" s="51">
        <f t="shared" si="6"/>
        <v>0</v>
      </c>
      <c r="T40" s="52">
        <f t="shared" si="7"/>
        <v>0</v>
      </c>
      <c r="U40" s="53">
        <f t="shared" si="8"/>
        <v>0</v>
      </c>
    </row>
    <row r="41" spans="1:21" x14ac:dyDescent="0.2">
      <c r="B41" s="197"/>
      <c r="C41" s="255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</row>
    <row r="42" spans="1:21" x14ac:dyDescent="0.2">
      <c r="A42" s="40"/>
      <c r="B42" s="68">
        <f t="shared" ref="B42:U42" si="15">SUM(B4:B40)</f>
        <v>4419500</v>
      </c>
      <c r="C42" s="254">
        <f t="shared" si="15"/>
        <v>1674673.2700000003</v>
      </c>
      <c r="D42" s="68">
        <f t="shared" si="15"/>
        <v>272026</v>
      </c>
      <c r="E42" s="68">
        <f t="shared" si="15"/>
        <v>1445800</v>
      </c>
      <c r="F42" s="68">
        <f t="shared" si="15"/>
        <v>560415.56000000006</v>
      </c>
      <c r="G42" s="68">
        <f t="shared" si="15"/>
        <v>56760</v>
      </c>
      <c r="H42" s="68">
        <f t="shared" si="15"/>
        <v>233900</v>
      </c>
      <c r="I42" s="68">
        <f t="shared" si="15"/>
        <v>97944.06</v>
      </c>
      <c r="J42" s="68">
        <f t="shared" si="15"/>
        <v>3150</v>
      </c>
      <c r="K42" s="68">
        <f t="shared" si="15"/>
        <v>667544.85274632962</v>
      </c>
      <c r="L42" s="68">
        <f t="shared" si="15"/>
        <v>113179.55999999997</v>
      </c>
      <c r="M42" s="50">
        <f t="shared" si="15"/>
        <v>1787852.8300000003</v>
      </c>
      <c r="N42" s="50">
        <f t="shared" si="15"/>
        <v>5359070.8527463311</v>
      </c>
      <c r="O42" s="50">
        <f t="shared" si="15"/>
        <v>7146923.6827463293</v>
      </c>
      <c r="P42" s="50">
        <f t="shared" si="15"/>
        <v>560415.56000000006</v>
      </c>
      <c r="Q42" s="50">
        <f t="shared" si="15"/>
        <v>1502560</v>
      </c>
      <c r="R42" s="50">
        <f t="shared" si="15"/>
        <v>2062975.56</v>
      </c>
      <c r="S42" s="50">
        <f t="shared" si="15"/>
        <v>97944.06</v>
      </c>
      <c r="T42" s="50">
        <f t="shared" si="15"/>
        <v>237050</v>
      </c>
      <c r="U42" s="50">
        <f t="shared" si="15"/>
        <v>334994.06</v>
      </c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7" customFormat="1" x14ac:dyDescent="0.2"/>
    <row r="108" customFormat="1" x14ac:dyDescent="0.2"/>
    <row r="109" customFormat="1" x14ac:dyDescent="0.2"/>
    <row r="110" customFormat="1" x14ac:dyDescent="0.2"/>
  </sheetData>
  <mergeCells count="9">
    <mergeCell ref="P2:R2"/>
    <mergeCell ref="S2:U2"/>
    <mergeCell ref="B1:U1"/>
    <mergeCell ref="A1:A2"/>
    <mergeCell ref="B2:D2"/>
    <mergeCell ref="K2:L2"/>
    <mergeCell ref="M2:O2"/>
    <mergeCell ref="E2:G2"/>
    <mergeCell ref="H2:J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4" ySplit="3" topLeftCell="I4" activePane="bottomRight" state="frozen"/>
      <selection pane="topRight" activeCell="F1" sqref="F1"/>
      <selection pane="bottomLeft" activeCell="A4" sqref="A4"/>
      <selection pane="bottomRight" activeCell="I20" sqref="I20"/>
    </sheetView>
  </sheetViews>
  <sheetFormatPr defaultColWidth="14.140625" defaultRowHeight="11.25" x14ac:dyDescent="0.2"/>
  <cols>
    <col min="1" max="1" width="30" style="14" customWidth="1"/>
    <col min="2" max="2" width="21.7109375" style="14" customWidth="1"/>
    <col min="3" max="3" width="7.140625" style="49" customWidth="1"/>
    <col min="4" max="4" width="21.5703125" style="14" customWidth="1"/>
    <col min="5" max="5" width="1.140625" style="120" customWidth="1"/>
    <col min="6" max="6" width="13.85546875" style="16" customWidth="1"/>
    <col min="7" max="7" width="13.42578125" style="16" customWidth="1"/>
    <col min="8" max="8" width="13.42578125" style="20" customWidth="1"/>
    <col min="9" max="9" width="13.5703125" style="1" customWidth="1"/>
    <col min="10" max="10" width="13.5703125" style="17" customWidth="1"/>
    <col min="11" max="11" width="21.85546875" style="11" customWidth="1"/>
    <col min="12" max="12" width="18.7109375" style="99" customWidth="1"/>
    <col min="13" max="13" width="56.42578125" style="11" customWidth="1"/>
    <col min="14" max="16384" width="14.140625" style="11"/>
  </cols>
  <sheetData>
    <row r="1" spans="1:13" s="1" customFormat="1" ht="13.5" customHeight="1" thickBot="1" x14ac:dyDescent="0.25">
      <c r="A1" s="116">
        <v>41082</v>
      </c>
      <c r="B1" s="116"/>
      <c r="C1" s="116"/>
      <c r="D1" s="116"/>
      <c r="E1" s="117"/>
      <c r="F1" s="47" t="s">
        <v>447</v>
      </c>
      <c r="G1" s="47" t="s">
        <v>447</v>
      </c>
      <c r="H1" s="47" t="s">
        <v>447</v>
      </c>
      <c r="I1" s="47" t="s">
        <v>447</v>
      </c>
      <c r="J1" s="47" t="s">
        <v>447</v>
      </c>
      <c r="K1" s="47" t="s">
        <v>447</v>
      </c>
      <c r="L1" s="47" t="s">
        <v>447</v>
      </c>
    </row>
    <row r="2" spans="1:13" s="1" customFormat="1" ht="63.75" customHeight="1" x14ac:dyDescent="0.2">
      <c r="A2" s="12" t="s">
        <v>16</v>
      </c>
      <c r="B2" s="3" t="s">
        <v>0</v>
      </c>
      <c r="C2" s="48" t="s">
        <v>314</v>
      </c>
      <c r="D2" s="2" t="s">
        <v>33</v>
      </c>
      <c r="E2" s="118"/>
      <c r="F2" s="43" t="s">
        <v>253</v>
      </c>
      <c r="G2" s="46" t="s">
        <v>163</v>
      </c>
      <c r="H2" s="105" t="s">
        <v>250</v>
      </c>
      <c r="I2" s="2" t="s">
        <v>1</v>
      </c>
      <c r="J2" s="18" t="s">
        <v>2</v>
      </c>
      <c r="K2" s="2" t="s">
        <v>3</v>
      </c>
      <c r="L2" s="97" t="s">
        <v>34</v>
      </c>
    </row>
    <row r="3" spans="1:13" s="1" customFormat="1" ht="12" customHeight="1" x14ac:dyDescent="0.2">
      <c r="A3" s="121"/>
      <c r="B3" s="122"/>
      <c r="C3" s="123"/>
      <c r="D3" s="124"/>
      <c r="E3" s="126"/>
      <c r="F3" s="15" t="s">
        <v>252</v>
      </c>
      <c r="G3" s="19" t="s">
        <v>4</v>
      </c>
      <c r="H3" s="106"/>
      <c r="I3" s="4" t="s">
        <v>4</v>
      </c>
      <c r="J3" s="19" t="s">
        <v>4</v>
      </c>
      <c r="K3" s="4"/>
      <c r="L3" s="125" t="s">
        <v>5</v>
      </c>
    </row>
    <row r="4" spans="1:13" ht="12" customHeight="1" x14ac:dyDescent="0.2">
      <c r="A4" s="5"/>
      <c r="B4" s="5"/>
      <c r="C4" s="5"/>
      <c r="D4" s="100"/>
      <c r="E4" s="119"/>
      <c r="F4" s="102"/>
      <c r="G4" s="101"/>
      <c r="H4" s="109"/>
      <c r="I4" s="101"/>
      <c r="J4" s="101"/>
      <c r="K4" s="101"/>
      <c r="L4" s="103"/>
    </row>
    <row r="5" spans="1:13" ht="24.75" customHeight="1" x14ac:dyDescent="0.2">
      <c r="A5" s="192" t="s">
        <v>299</v>
      </c>
      <c r="B5" s="5" t="s">
        <v>12</v>
      </c>
      <c r="C5" s="5" t="s">
        <v>448</v>
      </c>
      <c r="D5" s="5" t="s">
        <v>251</v>
      </c>
      <c r="E5" s="119"/>
      <c r="F5" s="7"/>
      <c r="G5" s="6"/>
      <c r="H5" s="107"/>
      <c r="I5" s="5"/>
      <c r="J5" s="6"/>
      <c r="K5" s="5"/>
      <c r="L5" s="98">
        <f t="shared" ref="L5:L11" si="0">F5+G5+I5+J5</f>
        <v>0</v>
      </c>
      <c r="M5" s="11" t="s">
        <v>498</v>
      </c>
    </row>
    <row r="6" spans="1:13" ht="12" customHeight="1" x14ac:dyDescent="0.2">
      <c r="A6" s="192" t="s">
        <v>299</v>
      </c>
      <c r="B6" s="5" t="s">
        <v>296</v>
      </c>
      <c r="C6" s="5" t="s">
        <v>449</v>
      </c>
      <c r="D6" s="5" t="s">
        <v>251</v>
      </c>
      <c r="E6" s="119"/>
      <c r="F6" s="7"/>
      <c r="G6" s="6"/>
      <c r="H6" s="107"/>
      <c r="I6" s="5"/>
      <c r="J6" s="6"/>
      <c r="K6" s="5"/>
      <c r="L6" s="98">
        <f t="shared" si="0"/>
        <v>0</v>
      </c>
    </row>
    <row r="7" spans="1:13" ht="12" customHeight="1" x14ac:dyDescent="0.2">
      <c r="A7" s="192" t="s">
        <v>299</v>
      </c>
      <c r="B7" s="5" t="s">
        <v>293</v>
      </c>
      <c r="C7" s="5" t="s">
        <v>312</v>
      </c>
      <c r="D7" s="5" t="s">
        <v>251</v>
      </c>
      <c r="E7" s="119"/>
      <c r="F7" s="7"/>
      <c r="G7" s="6"/>
      <c r="H7" s="107"/>
      <c r="I7" s="5"/>
      <c r="J7" s="5"/>
      <c r="K7" s="5"/>
      <c r="L7" s="98">
        <f t="shared" si="0"/>
        <v>0</v>
      </c>
    </row>
    <row r="8" spans="1:13" ht="12" customHeight="1" x14ac:dyDescent="0.2">
      <c r="A8" s="192" t="s">
        <v>299</v>
      </c>
      <c r="B8" s="5" t="s">
        <v>295</v>
      </c>
      <c r="C8" s="5" t="s">
        <v>449</v>
      </c>
      <c r="D8" s="5" t="s">
        <v>284</v>
      </c>
      <c r="E8" s="119"/>
      <c r="F8" s="7"/>
      <c r="G8" s="6"/>
      <c r="H8" s="107"/>
      <c r="I8" s="5"/>
      <c r="J8" s="5"/>
      <c r="K8" s="5"/>
      <c r="L8" s="98">
        <f t="shared" si="0"/>
        <v>0</v>
      </c>
    </row>
    <row r="9" spans="1:13" ht="12" customHeight="1" x14ac:dyDescent="0.2">
      <c r="A9" s="192" t="s">
        <v>299</v>
      </c>
      <c r="B9" s="5" t="s">
        <v>297</v>
      </c>
      <c r="C9" s="5" t="s">
        <v>310</v>
      </c>
      <c r="D9" s="5" t="s">
        <v>251</v>
      </c>
      <c r="E9" s="119"/>
      <c r="F9" s="7"/>
      <c r="G9" s="6"/>
      <c r="H9" s="107"/>
      <c r="I9" s="5"/>
      <c r="J9" s="5"/>
      <c r="K9" s="5"/>
      <c r="L9" s="98">
        <f t="shared" si="0"/>
        <v>0</v>
      </c>
    </row>
    <row r="10" spans="1:13" ht="12" customHeight="1" x14ac:dyDescent="0.2">
      <c r="A10" s="192" t="s">
        <v>299</v>
      </c>
      <c r="B10" s="5" t="s">
        <v>300</v>
      </c>
      <c r="C10" s="5" t="s">
        <v>448</v>
      </c>
      <c r="D10" s="5" t="s">
        <v>298</v>
      </c>
      <c r="E10" s="119"/>
      <c r="F10" s="7"/>
      <c r="G10" s="6"/>
      <c r="H10" s="107"/>
      <c r="I10" s="5"/>
      <c r="J10" s="5"/>
      <c r="K10" s="5"/>
      <c r="L10" s="98">
        <f t="shared" si="0"/>
        <v>0</v>
      </c>
    </row>
    <row r="11" spans="1:13" ht="12" customHeight="1" x14ac:dyDescent="0.2">
      <c r="A11" s="192" t="s">
        <v>299</v>
      </c>
      <c r="B11" s="5" t="s">
        <v>301</v>
      </c>
      <c r="C11" s="5" t="s">
        <v>448</v>
      </c>
      <c r="D11" s="5" t="s">
        <v>298</v>
      </c>
      <c r="E11" s="119"/>
      <c r="F11" s="7"/>
      <c r="G11" s="6"/>
      <c r="H11" s="107"/>
      <c r="I11" s="5"/>
      <c r="J11" s="5"/>
      <c r="K11" s="5"/>
      <c r="L11" s="98">
        <f t="shared" si="0"/>
        <v>0</v>
      </c>
    </row>
    <row r="12" spans="1:13" ht="12" customHeight="1" thickBot="1" x14ac:dyDescent="0.25">
      <c r="A12" s="110"/>
      <c r="B12" s="5"/>
      <c r="C12" s="5"/>
      <c r="D12" s="5"/>
      <c r="E12" s="119"/>
      <c r="F12" s="7"/>
      <c r="G12" s="6"/>
      <c r="H12" s="107"/>
      <c r="I12" s="5"/>
      <c r="J12" s="5"/>
      <c r="K12" s="5"/>
      <c r="L12" s="103"/>
    </row>
    <row r="13" spans="1:13" ht="12" customHeight="1" thickBot="1" x14ac:dyDescent="0.25">
      <c r="A13" s="204" t="s">
        <v>299</v>
      </c>
      <c r="B13" s="111" t="s">
        <v>9</v>
      </c>
      <c r="C13" s="112"/>
      <c r="D13" s="13"/>
      <c r="E13" s="117"/>
      <c r="F13" s="9">
        <f>SUM(F5:F12)</f>
        <v>0</v>
      </c>
      <c r="G13" s="10">
        <f>SUM(G5:G12)</f>
        <v>0</v>
      </c>
      <c r="H13" s="108">
        <f>SUM(H5:H12)</f>
        <v>0</v>
      </c>
      <c r="I13" s="10">
        <f>SUM(I5:I12)</f>
        <v>0</v>
      </c>
      <c r="J13" s="10">
        <f>SUM(J5:J12)</f>
        <v>0</v>
      </c>
      <c r="K13" s="10"/>
      <c r="L13" s="96">
        <f>SUM(L5:L12)</f>
        <v>0</v>
      </c>
    </row>
    <row r="14" spans="1:13" ht="12" customHeight="1" x14ac:dyDescent="0.2">
      <c r="A14" s="110"/>
      <c r="B14" s="5"/>
      <c r="C14" s="5"/>
      <c r="D14" s="5"/>
      <c r="E14" s="119"/>
      <c r="F14" s="7"/>
      <c r="G14" s="6"/>
      <c r="H14" s="107"/>
      <c r="I14" s="5"/>
      <c r="J14" s="5"/>
      <c r="K14" s="5"/>
      <c r="L14" s="103"/>
    </row>
    <row r="15" spans="1:13" ht="24" customHeight="1" x14ac:dyDescent="0.2">
      <c r="A15" s="5" t="s">
        <v>495</v>
      </c>
      <c r="B15" s="5" t="s">
        <v>497</v>
      </c>
      <c r="C15" s="5" t="s">
        <v>327</v>
      </c>
      <c r="D15" s="5" t="s">
        <v>251</v>
      </c>
      <c r="E15" s="119"/>
      <c r="F15" s="7"/>
      <c r="G15" s="6"/>
      <c r="H15" s="107"/>
      <c r="I15" s="5"/>
      <c r="J15" s="5"/>
      <c r="K15" s="5"/>
      <c r="L15" s="98">
        <f>F15+G15+I15+J15</f>
        <v>0</v>
      </c>
      <c r="M15" s="11" t="s">
        <v>498</v>
      </c>
    </row>
    <row r="16" spans="1:13" ht="12" customHeight="1" x14ac:dyDescent="0.2">
      <c r="A16" s="5"/>
      <c r="B16" s="5"/>
      <c r="C16" s="5"/>
      <c r="D16" s="5"/>
      <c r="E16" s="119"/>
      <c r="F16" s="7"/>
      <c r="G16" s="6"/>
      <c r="H16" s="107"/>
      <c r="I16" s="5"/>
      <c r="J16" s="5"/>
      <c r="K16" s="5"/>
      <c r="L16" s="98">
        <f>F16+G16+I16+J16</f>
        <v>0</v>
      </c>
    </row>
    <row r="17" spans="1:13" ht="12" customHeight="1" x14ac:dyDescent="0.2">
      <c r="A17" s="5"/>
      <c r="B17" s="5"/>
      <c r="C17" s="5"/>
      <c r="D17" s="5"/>
      <c r="E17" s="119"/>
      <c r="F17" s="7"/>
      <c r="G17" s="6"/>
      <c r="H17" s="107"/>
      <c r="I17" s="5"/>
      <c r="J17" s="5"/>
      <c r="K17" s="5"/>
      <c r="L17" s="98">
        <f>F17+G17+I17+J17</f>
        <v>0</v>
      </c>
    </row>
    <row r="18" spans="1:13" ht="12" customHeight="1" x14ac:dyDescent="0.2">
      <c r="A18" s="5"/>
      <c r="B18" s="5"/>
      <c r="C18" s="5"/>
      <c r="D18" s="5"/>
      <c r="E18" s="119"/>
      <c r="F18" s="7"/>
      <c r="G18" s="6"/>
      <c r="H18" s="107"/>
      <c r="I18" s="5"/>
      <c r="J18" s="5"/>
      <c r="K18" s="5"/>
      <c r="L18" s="98">
        <f>F18+G18+I18+J18</f>
        <v>0</v>
      </c>
    </row>
    <row r="19" spans="1:13" ht="12" customHeight="1" thickBot="1" x14ac:dyDescent="0.25">
      <c r="A19" s="193"/>
      <c r="B19" s="114"/>
      <c r="C19" s="115"/>
      <c r="D19" s="104"/>
      <c r="E19" s="119"/>
      <c r="F19" s="7"/>
      <c r="G19" s="6"/>
      <c r="H19" s="107"/>
      <c r="I19" s="5"/>
      <c r="J19" s="5"/>
      <c r="K19" s="101"/>
      <c r="L19" s="98"/>
    </row>
    <row r="20" spans="1:13" ht="12" customHeight="1" thickBot="1" x14ac:dyDescent="0.25">
      <c r="A20" s="204" t="s">
        <v>496</v>
      </c>
      <c r="B20" s="111" t="s">
        <v>9</v>
      </c>
      <c r="C20" s="113"/>
      <c r="D20" s="8"/>
      <c r="E20" s="117"/>
      <c r="F20" s="9">
        <f>SUM(F15:F19)</f>
        <v>0</v>
      </c>
      <c r="G20" s="10">
        <f>SUM(G15:G19)</f>
        <v>0</v>
      </c>
      <c r="H20" s="108">
        <f>SUM(H15:H19)</f>
        <v>0</v>
      </c>
      <c r="I20" s="10">
        <f>SUM(I15:I19)</f>
        <v>0</v>
      </c>
      <c r="J20" s="10">
        <f>SUM(J15:J19)</f>
        <v>0</v>
      </c>
      <c r="K20" s="10"/>
      <c r="L20" s="96">
        <f>SUM(L15:L19)</f>
        <v>0</v>
      </c>
    </row>
    <row r="21" spans="1:13" ht="12" customHeight="1" x14ac:dyDescent="0.2">
      <c r="A21" s="110"/>
      <c r="B21" s="5"/>
      <c r="C21" s="5"/>
      <c r="D21" s="5"/>
      <c r="E21" s="119"/>
      <c r="F21" s="7"/>
      <c r="G21" s="6"/>
      <c r="H21" s="107"/>
      <c r="I21" s="5"/>
      <c r="J21" s="5"/>
      <c r="K21" s="5"/>
      <c r="L21" s="103"/>
    </row>
    <row r="22" spans="1:13" ht="24" customHeight="1" x14ac:dyDescent="0.2">
      <c r="A22" s="5" t="s">
        <v>541</v>
      </c>
      <c r="B22" s="5" t="s">
        <v>542</v>
      </c>
      <c r="C22" s="5" t="s">
        <v>321</v>
      </c>
      <c r="D22" s="5" t="s">
        <v>251</v>
      </c>
      <c r="E22" s="119"/>
      <c r="F22" s="7"/>
      <c r="G22" s="6"/>
      <c r="H22" s="107"/>
      <c r="I22" s="5"/>
      <c r="J22" s="5"/>
      <c r="K22" s="5"/>
      <c r="L22" s="98">
        <f>SUM(L1:L21)/2</f>
        <v>0</v>
      </c>
      <c r="M22" s="11" t="s">
        <v>498</v>
      </c>
    </row>
    <row r="23" spans="1:13" ht="12" customHeight="1" x14ac:dyDescent="0.2">
      <c r="A23" s="5"/>
      <c r="B23" s="5"/>
      <c r="C23" s="5"/>
      <c r="D23" s="5"/>
      <c r="E23" s="119"/>
      <c r="F23" s="7"/>
      <c r="G23" s="6"/>
      <c r="H23" s="107"/>
      <c r="I23" s="5"/>
      <c r="J23" s="5"/>
      <c r="K23" s="5"/>
      <c r="L23" s="98"/>
    </row>
    <row r="24" spans="1:13" ht="12" customHeight="1" thickBot="1" x14ac:dyDescent="0.25">
      <c r="A24" s="5"/>
      <c r="B24" s="5"/>
      <c r="C24" s="5"/>
      <c r="D24" s="5"/>
      <c r="E24" s="119"/>
      <c r="F24" s="7"/>
      <c r="G24" s="6"/>
      <c r="H24" s="107"/>
      <c r="I24" s="5"/>
      <c r="J24" s="5"/>
      <c r="K24" s="5"/>
      <c r="L24" s="98"/>
    </row>
    <row r="25" spans="1:13" ht="12" customHeight="1" thickBot="1" x14ac:dyDescent="0.25">
      <c r="A25" s="204" t="s">
        <v>541</v>
      </c>
      <c r="B25" s="111" t="s">
        <v>9</v>
      </c>
      <c r="C25" s="112"/>
      <c r="D25" s="13"/>
      <c r="E25" s="117"/>
      <c r="F25" s="9">
        <f>SUM(F22:F24)</f>
        <v>0</v>
      </c>
      <c r="G25" s="10">
        <f t="shared" ref="G25:L25" si="1">SUM(G22:G24)</f>
        <v>0</v>
      </c>
      <c r="H25" s="108">
        <f t="shared" si="1"/>
        <v>0</v>
      </c>
      <c r="I25" s="10">
        <f t="shared" si="1"/>
        <v>0</v>
      </c>
      <c r="J25" s="10">
        <f t="shared" si="1"/>
        <v>0</v>
      </c>
      <c r="K25" s="10">
        <f t="shared" si="1"/>
        <v>0</v>
      </c>
      <c r="L25" s="96">
        <f t="shared" si="1"/>
        <v>0</v>
      </c>
    </row>
    <row r="26" spans="1:13" x14ac:dyDescent="0.2">
      <c r="A26" s="193"/>
    </row>
    <row r="27" spans="1:13" x14ac:dyDescent="0.2">
      <c r="A27" s="193"/>
    </row>
  </sheetData>
  <autoFilter ref="A3:D2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9"/>
  <sheetViews>
    <sheetView topLeftCell="C1" workbookViewId="0">
      <pane ySplit="1" topLeftCell="A35" activePane="bottomLeft" state="frozen"/>
      <selection pane="bottomLeft" activeCell="D18" sqref="D18"/>
    </sheetView>
  </sheetViews>
  <sheetFormatPr defaultRowHeight="12.75" x14ac:dyDescent="0.2"/>
  <cols>
    <col min="1" max="1" width="22.85546875" customWidth="1"/>
    <col min="2" max="2" width="13.42578125" style="72" customWidth="1"/>
    <col min="3" max="3" width="14" customWidth="1"/>
    <col min="4" max="4" width="10.5703125" customWidth="1"/>
    <col min="5" max="5" width="1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42578125" customWidth="1"/>
  </cols>
  <sheetData>
    <row r="1" spans="1:15" ht="60.75" thickBot="1" x14ac:dyDescent="0.25">
      <c r="A1" s="238" t="s">
        <v>463</v>
      </c>
      <c r="B1" s="238" t="s">
        <v>486</v>
      </c>
      <c r="C1" s="239" t="s">
        <v>487</v>
      </c>
      <c r="D1" s="240" t="s">
        <v>451</v>
      </c>
      <c r="E1" s="240" t="s">
        <v>452</v>
      </c>
      <c r="F1" s="240" t="s">
        <v>453</v>
      </c>
      <c r="G1" s="240" t="s">
        <v>454</v>
      </c>
      <c r="H1" s="240" t="s">
        <v>455</v>
      </c>
      <c r="I1" s="240" t="s">
        <v>456</v>
      </c>
      <c r="J1" s="241" t="s">
        <v>457</v>
      </c>
      <c r="K1" s="241" t="s">
        <v>458</v>
      </c>
      <c r="L1" s="241" t="s">
        <v>459</v>
      </c>
      <c r="M1" s="241" t="s">
        <v>460</v>
      </c>
      <c r="N1" s="241" t="s">
        <v>461</v>
      </c>
      <c r="O1" s="242" t="s">
        <v>462</v>
      </c>
    </row>
    <row r="2" spans="1:15" x14ac:dyDescent="0.2">
      <c r="A2" s="272" t="s">
        <v>313</v>
      </c>
      <c r="B2" s="248"/>
      <c r="C2" s="249">
        <f>D2+G2+J2+M2</f>
        <v>261295.89722978062</v>
      </c>
      <c r="D2" s="249">
        <f>SUM('FY13 sampling by SC'!E4)</f>
        <v>77700</v>
      </c>
      <c r="E2" s="249">
        <f>SUM('FY13 sampling by SC'!F4)</f>
        <v>24486</v>
      </c>
      <c r="F2" s="249">
        <f>SUM('FY13 sampling by SC'!G4)</f>
        <v>0</v>
      </c>
      <c r="G2" s="249">
        <f>SUM('FY13 sampling by SC'!H4)</f>
        <v>0</v>
      </c>
      <c r="H2" s="249">
        <f>SUM('FY13 sampling by SC'!I4)</f>
        <v>0</v>
      </c>
      <c r="I2" s="249">
        <f>SUM('FY13 sampling by SC'!J4)</f>
        <v>0</v>
      </c>
      <c r="J2" s="249">
        <f>SUM('FY13 sampling by SC'!B4)</f>
        <v>170400</v>
      </c>
      <c r="K2" s="249">
        <f>SUM('FY13 sampling by SC'!C4)</f>
        <v>70392</v>
      </c>
      <c r="L2" s="249">
        <f>SUM('FY13 sampling by SC'!D4)</f>
        <v>16536</v>
      </c>
      <c r="M2" s="295">
        <f>SUM('FY13 sampling by SC'!K4)</f>
        <v>13195.897229780625</v>
      </c>
      <c r="N2" s="295">
        <f>SUM('FY13 sampling by SC'!L4)</f>
        <v>2902.0399999999995</v>
      </c>
    </row>
    <row r="3" spans="1:15" x14ac:dyDescent="0.2">
      <c r="A3" s="273" t="s">
        <v>340</v>
      </c>
      <c r="B3" s="249"/>
      <c r="C3" s="249">
        <f t="shared" ref="C3:C48" si="0">D3+G3+J3+M3</f>
        <v>76100</v>
      </c>
      <c r="D3" s="249">
        <f>SUM('FY13 sampling by SC'!E5)</f>
        <v>76100</v>
      </c>
      <c r="E3" s="249">
        <f>SUM('FY13 sampling by SC'!F5)</f>
        <v>8469.2000000000007</v>
      </c>
      <c r="F3" s="249">
        <f>SUM('FY13 sampling by SC'!G5)</f>
        <v>0</v>
      </c>
      <c r="G3" s="249">
        <f>SUM('FY13 sampling by SC'!H5)</f>
        <v>0</v>
      </c>
      <c r="H3" s="249">
        <f>SUM('FY13 sampling by SC'!I5)</f>
        <v>0</v>
      </c>
      <c r="I3" s="249">
        <f>SUM('FY13 sampling by SC'!J5)</f>
        <v>0</v>
      </c>
      <c r="J3" s="249">
        <f>SUM('FY13 sampling by SC'!B5)</f>
        <v>0</v>
      </c>
      <c r="K3" s="249">
        <f>SUM('FY13 sampling by SC'!C5)</f>
        <v>0</v>
      </c>
      <c r="L3" s="249">
        <f>SUM('FY13 sampling by SC'!D5)</f>
        <v>0</v>
      </c>
      <c r="M3" s="295">
        <f>SUM('FY13 sampling by SC'!K5)</f>
        <v>0</v>
      </c>
      <c r="N3" s="295">
        <f>SUM('FY13 sampling by SC'!L5)</f>
        <v>0</v>
      </c>
    </row>
    <row r="4" spans="1:15" x14ac:dyDescent="0.2">
      <c r="A4" s="273" t="s">
        <v>330</v>
      </c>
      <c r="B4" s="249"/>
      <c r="C4" s="249">
        <f t="shared" si="0"/>
        <v>133658.48274110071</v>
      </c>
      <c r="D4" s="249">
        <f>SUM('FY13 sampling by SC'!E6)</f>
        <v>47800</v>
      </c>
      <c r="E4" s="249">
        <f>SUM('FY13 sampling by SC'!F6)</f>
        <v>21524</v>
      </c>
      <c r="F4" s="249">
        <f>SUM('FY13 sampling by SC'!G6)</f>
        <v>0</v>
      </c>
      <c r="G4" s="249">
        <f>SUM('FY13 sampling by SC'!H6)</f>
        <v>0</v>
      </c>
      <c r="H4" s="249">
        <f>SUM('FY13 sampling by SC'!I6)</f>
        <v>0</v>
      </c>
      <c r="I4" s="249">
        <f>SUM('FY13 sampling by SC'!J6)</f>
        <v>0</v>
      </c>
      <c r="J4" s="249">
        <f>SUM('FY13 sampling by SC'!B6)</f>
        <v>50300</v>
      </c>
      <c r="K4" s="249">
        <f>SUM('FY13 sampling by SC'!C6)</f>
        <v>8853</v>
      </c>
      <c r="L4" s="249">
        <f>SUM('FY13 sampling by SC'!D6)</f>
        <v>0</v>
      </c>
      <c r="M4" s="295">
        <f>SUM('FY13 sampling by SC'!K6)</f>
        <v>35558.482741100721</v>
      </c>
      <c r="N4" s="295">
        <f>SUM('FY13 sampling by SC'!L6)</f>
        <v>5804.079999999999</v>
      </c>
    </row>
    <row r="5" spans="1:15" x14ac:dyDescent="0.2">
      <c r="A5" s="273" t="s">
        <v>334</v>
      </c>
      <c r="B5" s="249"/>
      <c r="C5" s="249">
        <f t="shared" si="0"/>
        <v>143159.99892831786</v>
      </c>
      <c r="D5" s="249">
        <f>SUM('FY13 sampling by SC'!E7)</f>
        <v>62100</v>
      </c>
      <c r="E5" s="249">
        <f>SUM('FY13 sampling by SC'!F7)</f>
        <v>24486</v>
      </c>
      <c r="F5" s="249">
        <f>SUM('FY13 sampling by SC'!G7)</f>
        <v>5510</v>
      </c>
      <c r="G5" s="249">
        <f>SUM('FY13 sampling by SC'!H7)</f>
        <v>0</v>
      </c>
      <c r="H5" s="249">
        <f>SUM('FY13 sampling by SC'!I7)</f>
        <v>0</v>
      </c>
      <c r="I5" s="249">
        <f>SUM('FY13 sampling by SC'!J7)</f>
        <v>0</v>
      </c>
      <c r="J5" s="249">
        <f>SUM('FY13 sampling by SC'!B7)</f>
        <v>38600</v>
      </c>
      <c r="K5" s="249">
        <f>SUM('FY13 sampling by SC'!C7)</f>
        <v>8853</v>
      </c>
      <c r="L5" s="249">
        <f>SUM('FY13 sampling by SC'!D7)</f>
        <v>0</v>
      </c>
      <c r="M5" s="295">
        <f>SUM('FY13 sampling by SC'!K7)</f>
        <v>42459.998928317873</v>
      </c>
      <c r="N5" s="295">
        <f>SUM('FY13 sampling by SC'!L7)</f>
        <v>5804.079999999999</v>
      </c>
    </row>
    <row r="6" spans="1:15" x14ac:dyDescent="0.2">
      <c r="A6" s="273" t="s">
        <v>326</v>
      </c>
      <c r="B6" s="249"/>
      <c r="C6" s="249">
        <f t="shared" si="0"/>
        <v>429376.11418169248</v>
      </c>
      <c r="D6" s="249">
        <f>SUM('FY13 sampling by SC'!E8)</f>
        <v>0</v>
      </c>
      <c r="E6" s="249">
        <f>SUM('FY13 sampling by SC'!F8)</f>
        <v>0</v>
      </c>
      <c r="F6" s="249">
        <f>SUM('FY13 sampling by SC'!G8)</f>
        <v>0</v>
      </c>
      <c r="G6" s="249">
        <f>SUM('FY13 sampling by SC'!H8)</f>
        <v>0</v>
      </c>
      <c r="H6" s="249">
        <f>SUM('FY13 sampling by SC'!I8)</f>
        <v>0</v>
      </c>
      <c r="I6" s="249">
        <f>SUM('FY13 sampling by SC'!J8)</f>
        <v>0</v>
      </c>
      <c r="J6" s="249">
        <f>SUM('FY13 sampling by SC'!B8)</f>
        <v>379500</v>
      </c>
      <c r="K6" s="249">
        <f>SUM('FY13 sampling by SC'!C8)</f>
        <v>134580.13</v>
      </c>
      <c r="L6" s="249">
        <f>SUM('FY13 sampling by SC'!D8)</f>
        <v>10584</v>
      </c>
      <c r="M6" s="295">
        <f>SUM('FY13 sampling by SC'!K8)</f>
        <v>49876.11418169245</v>
      </c>
      <c r="N6" s="295">
        <f>SUM('FY13 sampling by SC'!L8)</f>
        <v>8706.119999999999</v>
      </c>
    </row>
    <row r="7" spans="1:15" x14ac:dyDescent="0.2">
      <c r="A7" s="273" t="s">
        <v>322</v>
      </c>
      <c r="B7" s="249"/>
      <c r="C7" s="249">
        <f t="shared" si="0"/>
        <v>262011.33264552045</v>
      </c>
      <c r="D7" s="249">
        <f>SUM('FY13 sampling by SC'!E9)</f>
        <v>0</v>
      </c>
      <c r="E7" s="249">
        <f>SUM('FY13 sampling by SC'!F9)</f>
        <v>0</v>
      </c>
      <c r="F7" s="249">
        <f>SUM('FY13 sampling by SC'!G9)</f>
        <v>0</v>
      </c>
      <c r="G7" s="249">
        <f>SUM('FY13 sampling by SC'!H9)</f>
        <v>0</v>
      </c>
      <c r="H7" s="249">
        <f>SUM('FY13 sampling by SC'!I9)</f>
        <v>0</v>
      </c>
      <c r="I7" s="249">
        <f>SUM('FY13 sampling by SC'!J9)</f>
        <v>0</v>
      </c>
      <c r="J7" s="249">
        <f>SUM('FY13 sampling by SC'!B9)</f>
        <v>248300</v>
      </c>
      <c r="K7" s="249">
        <f>SUM('FY13 sampling by SC'!C9)</f>
        <v>100802.2</v>
      </c>
      <c r="L7" s="249">
        <f>SUM('FY13 sampling by SC'!D9)</f>
        <v>0</v>
      </c>
      <c r="M7" s="295">
        <f>SUM('FY13 sampling by SC'!K9)</f>
        <v>13711.33264552045</v>
      </c>
      <c r="N7" s="295">
        <f>SUM('FY13 sampling by SC'!L9)</f>
        <v>2902.0399999999995</v>
      </c>
    </row>
    <row r="8" spans="1:15" s="74" customFormat="1" x14ac:dyDescent="0.2">
      <c r="A8" s="273" t="s">
        <v>307</v>
      </c>
      <c r="B8" s="249"/>
      <c r="C8" s="249">
        <f t="shared" si="0"/>
        <v>229488.8989500335</v>
      </c>
      <c r="D8" s="249">
        <f>SUM('FY13 sampling by SC'!E10)</f>
        <v>0</v>
      </c>
      <c r="E8" s="249">
        <f>SUM('FY13 sampling by SC'!F10)</f>
        <v>0</v>
      </c>
      <c r="F8" s="249">
        <f>SUM('FY13 sampling by SC'!G10)</f>
        <v>0</v>
      </c>
      <c r="G8" s="249">
        <f>SUM('FY13 sampling by SC'!H10)</f>
        <v>0</v>
      </c>
      <c r="H8" s="249">
        <f>SUM('FY13 sampling by SC'!I10)</f>
        <v>0</v>
      </c>
      <c r="I8" s="249">
        <f>SUM('FY13 sampling by SC'!J10)</f>
        <v>0</v>
      </c>
      <c r="J8" s="249">
        <f>SUM('FY13 sampling by SC'!B10)</f>
        <v>197100</v>
      </c>
      <c r="K8" s="249">
        <f>SUM('FY13 sampling by SC'!C10)</f>
        <v>74846.13</v>
      </c>
      <c r="L8" s="249">
        <f>SUM('FY13 sampling by SC'!D10)</f>
        <v>0</v>
      </c>
      <c r="M8" s="295">
        <f>SUM('FY13 sampling by SC'!K10)</f>
        <v>32388.898950033494</v>
      </c>
      <c r="N8" s="295">
        <f>SUM('FY13 sampling by SC'!L10)</f>
        <v>5804.079999999999</v>
      </c>
      <c r="O8"/>
    </row>
    <row r="9" spans="1:15" x14ac:dyDescent="0.2">
      <c r="A9" s="273" t="s">
        <v>349</v>
      </c>
      <c r="B9" s="249"/>
      <c r="C9" s="249">
        <f t="shared" si="0"/>
        <v>53700</v>
      </c>
      <c r="D9" s="249">
        <f>SUM('FY13 sampling by SC'!E11)</f>
        <v>0</v>
      </c>
      <c r="E9" s="249">
        <f>SUM('FY13 sampling by SC'!F11)</f>
        <v>0</v>
      </c>
      <c r="F9" s="249">
        <f>SUM('FY13 sampling by SC'!G11)</f>
        <v>0</v>
      </c>
      <c r="G9" s="249">
        <f>SUM('FY13 sampling by SC'!H11)</f>
        <v>53700</v>
      </c>
      <c r="H9" s="249">
        <f>SUM('FY13 sampling by SC'!I11)</f>
        <v>24486.06</v>
      </c>
      <c r="I9" s="249">
        <f>SUM('FY13 sampling by SC'!J11)</f>
        <v>0</v>
      </c>
      <c r="J9" s="249">
        <f>SUM('FY13 sampling by SC'!B11)</f>
        <v>0</v>
      </c>
      <c r="K9" s="249">
        <f>SUM('FY13 sampling by SC'!C11)</f>
        <v>0</v>
      </c>
      <c r="L9" s="249">
        <f>SUM('FY13 sampling by SC'!D11)</f>
        <v>0</v>
      </c>
      <c r="M9" s="295">
        <f>SUM('FY13 sampling by SC'!K11)</f>
        <v>0</v>
      </c>
      <c r="N9" s="295">
        <f>SUM('FY13 sampling by SC'!L11)</f>
        <v>0</v>
      </c>
    </row>
    <row r="10" spans="1:15" x14ac:dyDescent="0.2">
      <c r="A10" s="273" t="s">
        <v>311</v>
      </c>
      <c r="B10" s="249"/>
      <c r="C10" s="249">
        <f t="shared" si="0"/>
        <v>215021.56482620211</v>
      </c>
      <c r="D10" s="249">
        <f>SUM('FY13 sampling by SC'!E12)</f>
        <v>67200</v>
      </c>
      <c r="E10" s="249">
        <f>SUM('FY13 sampling by SC'!F12)</f>
        <v>24486</v>
      </c>
      <c r="F10" s="249">
        <f>SUM('FY13 sampling by SC'!G12)</f>
        <v>24250</v>
      </c>
      <c r="G10" s="249">
        <f>SUM('FY13 sampling by SC'!H12)</f>
        <v>0</v>
      </c>
      <c r="H10" s="249">
        <f>SUM('FY13 sampling by SC'!I12)</f>
        <v>0</v>
      </c>
      <c r="I10" s="249">
        <f>SUM('FY13 sampling by SC'!J12)</f>
        <v>0</v>
      </c>
      <c r="J10" s="249">
        <f>SUM('FY13 sampling by SC'!B12)</f>
        <v>121000</v>
      </c>
      <c r="K10" s="249">
        <f>SUM('FY13 sampling by SC'!C12)</f>
        <v>44381</v>
      </c>
      <c r="L10" s="249">
        <f>SUM('FY13 sampling by SC'!D12)</f>
        <v>14516</v>
      </c>
      <c r="M10" s="295">
        <f>SUM('FY13 sampling by SC'!K12)</f>
        <v>26821.564826202102</v>
      </c>
      <c r="N10" s="295">
        <f>SUM('FY13 sampling by SC'!L12)</f>
        <v>5804.079999999999</v>
      </c>
    </row>
    <row r="11" spans="1:15" x14ac:dyDescent="0.2">
      <c r="A11" s="273" t="s">
        <v>470</v>
      </c>
      <c r="B11" s="253"/>
      <c r="C11" s="249">
        <f t="shared" si="0"/>
        <v>0</v>
      </c>
      <c r="D11" s="249">
        <v>0</v>
      </c>
      <c r="E11" s="249">
        <v>0</v>
      </c>
      <c r="F11" s="249">
        <v>0</v>
      </c>
      <c r="G11" s="249">
        <v>0</v>
      </c>
      <c r="H11" s="249">
        <v>0</v>
      </c>
      <c r="I11" s="249">
        <v>0</v>
      </c>
      <c r="J11" s="249">
        <v>0</v>
      </c>
      <c r="K11" s="249">
        <v>0</v>
      </c>
      <c r="L11" s="249">
        <v>0</v>
      </c>
      <c r="M11" s="295">
        <v>0</v>
      </c>
      <c r="N11" s="295">
        <v>0</v>
      </c>
    </row>
    <row r="12" spans="1:15" x14ac:dyDescent="0.2">
      <c r="A12" s="273" t="s">
        <v>328</v>
      </c>
      <c r="B12" s="253"/>
      <c r="C12" s="249">
        <f t="shared" si="0"/>
        <v>166003.11502220912</v>
      </c>
      <c r="D12" s="249">
        <f>SUM('FY13 sampling by SC'!E13)</f>
        <v>0</v>
      </c>
      <c r="E12" s="249">
        <f>SUM('FY13 sampling by SC'!F13)</f>
        <v>0</v>
      </c>
      <c r="F12" s="249">
        <f>SUM('FY13 sampling by SC'!G13)</f>
        <v>0</v>
      </c>
      <c r="G12" s="249">
        <f>SUM('FY13 sampling by SC'!H13)</f>
        <v>0</v>
      </c>
      <c r="H12" s="249">
        <f>SUM('FY13 sampling by SC'!I13)</f>
        <v>0</v>
      </c>
      <c r="I12" s="249">
        <f>SUM('FY13 sampling by SC'!J13)</f>
        <v>0</v>
      </c>
      <c r="J12" s="249">
        <f>SUM('FY13 sampling by SC'!B13)</f>
        <v>147800</v>
      </c>
      <c r="K12" s="249">
        <f>SUM('FY13 sampling by SC'!C13)</f>
        <v>64468.06</v>
      </c>
      <c r="L12" s="249">
        <f>SUM('FY13 sampling by SC'!D13)</f>
        <v>33910</v>
      </c>
      <c r="M12" s="295">
        <f>SUM('FY13 sampling by SC'!K13)</f>
        <v>18203.115022209131</v>
      </c>
      <c r="N12" s="295">
        <f>SUM('FY13 sampling by SC'!L13)</f>
        <v>2902.0399999999995</v>
      </c>
    </row>
    <row r="13" spans="1:15" x14ac:dyDescent="0.2">
      <c r="A13" s="273" t="s">
        <v>318</v>
      </c>
      <c r="B13" s="249"/>
      <c r="C13" s="249">
        <f t="shared" ref="C13:C18" si="1">D13+G13+J13+M13</f>
        <v>85400</v>
      </c>
      <c r="D13" s="249">
        <f>SUM('FY13 sampling by SC'!E14)</f>
        <v>0</v>
      </c>
      <c r="E13" s="249">
        <f>SUM('FY13 sampling by SC'!F14)</f>
        <v>0</v>
      </c>
      <c r="F13" s="249">
        <f>SUM('FY13 sampling by SC'!G14)</f>
        <v>0</v>
      </c>
      <c r="G13" s="249">
        <f>SUM('FY13 sampling by SC'!H14)</f>
        <v>0</v>
      </c>
      <c r="H13" s="249">
        <f>SUM('FY13 sampling by SC'!I14)</f>
        <v>0</v>
      </c>
      <c r="I13" s="249">
        <f>SUM('FY13 sampling by SC'!J14)</f>
        <v>0</v>
      </c>
      <c r="J13" s="249">
        <f>SUM('FY13 sampling by SC'!B14)</f>
        <v>85400</v>
      </c>
      <c r="K13" s="249">
        <f>SUM('FY13 sampling by SC'!C14)</f>
        <v>24486</v>
      </c>
      <c r="L13" s="249">
        <f>SUM('FY13 sampling by SC'!D14)</f>
        <v>0</v>
      </c>
      <c r="M13" s="295">
        <f>SUM('FY13 sampling by SC'!K14)</f>
        <v>0</v>
      </c>
      <c r="N13" s="295">
        <f>SUM('FY13 sampling by SC'!L14)</f>
        <v>0</v>
      </c>
    </row>
    <row r="14" spans="1:15" x14ac:dyDescent="0.2">
      <c r="A14" s="273" t="s">
        <v>320</v>
      </c>
      <c r="B14" s="249"/>
      <c r="C14" s="249">
        <f t="shared" si="1"/>
        <v>216351.65502794192</v>
      </c>
      <c r="D14" s="249">
        <f>SUM('FY13 sampling by SC'!E15)</f>
        <v>0</v>
      </c>
      <c r="E14" s="249">
        <f>SUM('FY13 sampling by SC'!F15)</f>
        <v>0</v>
      </c>
      <c r="F14" s="249">
        <f>SUM('FY13 sampling by SC'!G15)</f>
        <v>0</v>
      </c>
      <c r="G14" s="249">
        <f>SUM('FY13 sampling by SC'!H15)</f>
        <v>0</v>
      </c>
      <c r="H14" s="249">
        <f>SUM('FY13 sampling by SC'!I15)</f>
        <v>0</v>
      </c>
      <c r="I14" s="249">
        <f>SUM('FY13 sampling by SC'!J15)</f>
        <v>0</v>
      </c>
      <c r="J14" s="249">
        <f>SUM('FY13 sampling by SC'!B15)</f>
        <v>202400</v>
      </c>
      <c r="K14" s="249">
        <f>SUM('FY13 sampling by SC'!C15)</f>
        <v>70392.100000000006</v>
      </c>
      <c r="L14" s="249">
        <f>SUM('FY13 sampling by SC'!D15)</f>
        <v>10262</v>
      </c>
      <c r="M14" s="295">
        <f>SUM('FY13 sampling by SC'!K15)</f>
        <v>13951.655027941924</v>
      </c>
      <c r="N14" s="295">
        <f>SUM('FY13 sampling by SC'!L15)</f>
        <v>2902.0399999999995</v>
      </c>
    </row>
    <row r="15" spans="1:15" x14ac:dyDescent="0.2">
      <c r="A15" s="273" t="s">
        <v>315</v>
      </c>
      <c r="B15" s="249"/>
      <c r="C15" s="249">
        <f t="shared" si="1"/>
        <v>323000.81262378721</v>
      </c>
      <c r="D15" s="249">
        <f>SUM('FY13 sampling by SC'!E16)</f>
        <v>130100</v>
      </c>
      <c r="E15" s="249">
        <f>SUM('FY13 sampling by SC'!F16)</f>
        <v>48972.12</v>
      </c>
      <c r="F15" s="249">
        <f>SUM('FY13 sampling by SC'!G16)</f>
        <v>0</v>
      </c>
      <c r="G15" s="249">
        <f>SUM('FY13 sampling by SC'!H16)</f>
        <v>0</v>
      </c>
      <c r="H15" s="249">
        <f>SUM('FY13 sampling by SC'!I16)</f>
        <v>0</v>
      </c>
      <c r="I15" s="249">
        <f>SUM('FY13 sampling by SC'!J16)</f>
        <v>0</v>
      </c>
      <c r="J15" s="249">
        <f>SUM('FY13 sampling by SC'!B16)</f>
        <v>175800</v>
      </c>
      <c r="K15" s="249">
        <f>SUM('FY13 sampling by SC'!C16)</f>
        <v>88954.12</v>
      </c>
      <c r="L15" s="249">
        <f>SUM('FY13 sampling by SC'!D16)</f>
        <v>15008</v>
      </c>
      <c r="M15" s="295">
        <f>SUM('FY13 sampling by SC'!K16)</f>
        <v>17100.812623787231</v>
      </c>
      <c r="N15" s="295">
        <f>SUM('FY13 sampling by SC'!L16)</f>
        <v>2902.0399999999995</v>
      </c>
    </row>
    <row r="16" spans="1:15" x14ac:dyDescent="0.2">
      <c r="A16" s="273" t="s">
        <v>358</v>
      </c>
      <c r="B16" s="249"/>
      <c r="C16" s="249">
        <f t="shared" si="1"/>
        <v>0</v>
      </c>
      <c r="D16" s="249">
        <f>SUM('FY13 sampling by SC'!E17)</f>
        <v>0</v>
      </c>
      <c r="E16" s="249">
        <f>SUM('FY13 sampling by SC'!F17)</f>
        <v>0</v>
      </c>
      <c r="F16" s="249">
        <f>SUM('FY13 sampling by SC'!G17)</f>
        <v>0</v>
      </c>
      <c r="G16" s="249">
        <f>SUM('FY13 sampling by SC'!H17)</f>
        <v>0</v>
      </c>
      <c r="H16" s="249">
        <f>SUM('FY13 sampling by SC'!I17)</f>
        <v>0</v>
      </c>
      <c r="I16" s="249">
        <f>SUM('FY13 sampling by SC'!J17)</f>
        <v>0</v>
      </c>
      <c r="J16" s="249">
        <f>SUM('FY13 sampling by SC'!B17)</f>
        <v>0</v>
      </c>
      <c r="K16" s="249">
        <f>SUM('FY13 sampling by SC'!C17)</f>
        <v>0</v>
      </c>
      <c r="L16" s="249">
        <f>SUM('FY13 sampling by SC'!D17)</f>
        <v>0</v>
      </c>
      <c r="M16" s="295">
        <f>SUM('FY13 sampling by SC'!K17)</f>
        <v>0</v>
      </c>
      <c r="N16" s="295">
        <f>SUM('FY13 sampling by SC'!L17)</f>
        <v>0</v>
      </c>
    </row>
    <row r="17" spans="1:15" x14ac:dyDescent="0.2">
      <c r="A17" s="273" t="s">
        <v>359</v>
      </c>
      <c r="B17" s="249"/>
      <c r="C17" s="249">
        <f t="shared" si="1"/>
        <v>208500</v>
      </c>
      <c r="D17" s="249">
        <f>SUM('FY13 sampling by SC'!E18)</f>
        <v>208500</v>
      </c>
      <c r="E17" s="249">
        <f>SUM('FY13 sampling by SC'!F18)</f>
        <v>97944.24</v>
      </c>
      <c r="F17" s="249">
        <f>SUM('FY13 sampling by SC'!G18)</f>
        <v>27000</v>
      </c>
      <c r="G17" s="249">
        <f>SUM('FY13 sampling by SC'!H18)</f>
        <v>0</v>
      </c>
      <c r="H17" s="249">
        <f>SUM('FY13 sampling by SC'!I18)</f>
        <v>0</v>
      </c>
      <c r="I17" s="249">
        <f>SUM('FY13 sampling by SC'!J18)</f>
        <v>0</v>
      </c>
      <c r="J17" s="249">
        <f>SUM('FY13 sampling by SC'!B18)</f>
        <v>0</v>
      </c>
      <c r="K17" s="249">
        <f>SUM('FY13 sampling by SC'!C18)</f>
        <v>0</v>
      </c>
      <c r="L17" s="249">
        <f>SUM('FY13 sampling by SC'!D18)</f>
        <v>0</v>
      </c>
      <c r="M17" s="295">
        <f>SUM('FY13 sampling by SC'!K18)</f>
        <v>0</v>
      </c>
      <c r="N17" s="295">
        <f>SUM('FY13 sampling by SC'!L18)</f>
        <v>0</v>
      </c>
    </row>
    <row r="18" spans="1:15" x14ac:dyDescent="0.2">
      <c r="A18" s="273" t="s">
        <v>324</v>
      </c>
      <c r="B18" s="249"/>
      <c r="C18" s="249">
        <f t="shared" si="1"/>
        <v>447912.05520476401</v>
      </c>
      <c r="D18" s="249">
        <f>SUM('FY13 sampling by SC'!E19)</f>
        <v>402700</v>
      </c>
      <c r="E18" s="249">
        <f>SUM('FY13 sampling by SC'!F19)</f>
        <v>152895</v>
      </c>
      <c r="F18" s="249">
        <f>SUM('FY13 sampling by SC'!G19)</f>
        <v>0</v>
      </c>
      <c r="G18" s="249">
        <f>SUM('FY13 sampling by SC'!H19)</f>
        <v>0</v>
      </c>
      <c r="H18" s="249">
        <f>SUM('FY13 sampling by SC'!I19)</f>
        <v>0</v>
      </c>
      <c r="I18" s="249">
        <f>SUM('FY13 sampling by SC'!J19)</f>
        <v>0</v>
      </c>
      <c r="J18" s="249">
        <f>SUM('FY13 sampling by SC'!B19)</f>
        <v>24000</v>
      </c>
      <c r="K18" s="249">
        <f>SUM('FY13 sampling by SC'!C19)</f>
        <v>4399</v>
      </c>
      <c r="L18" s="249">
        <f>SUM('FY13 sampling by SC'!D19)</f>
        <v>0</v>
      </c>
      <c r="M18" s="295">
        <f>SUM('FY13 sampling by SC'!K19)</f>
        <v>21212.055204764023</v>
      </c>
      <c r="N18" s="295">
        <f>SUM('FY13 sampling by SC'!L19)</f>
        <v>2902.0399999999995</v>
      </c>
    </row>
    <row r="19" spans="1:15" x14ac:dyDescent="0.2">
      <c r="A19" s="273" t="s">
        <v>464</v>
      </c>
      <c r="B19" s="249"/>
      <c r="C19" s="249">
        <f t="shared" si="0"/>
        <v>0</v>
      </c>
      <c r="D19" s="249">
        <v>0</v>
      </c>
      <c r="E19" s="249">
        <v>0</v>
      </c>
      <c r="F19" s="249">
        <v>0</v>
      </c>
      <c r="G19" s="249">
        <v>0</v>
      </c>
      <c r="H19" s="249">
        <v>0</v>
      </c>
      <c r="I19" s="249">
        <v>0</v>
      </c>
      <c r="J19" s="249">
        <v>0</v>
      </c>
      <c r="K19" s="249">
        <v>0</v>
      </c>
      <c r="L19" s="249">
        <v>0</v>
      </c>
      <c r="M19" s="295">
        <v>0</v>
      </c>
      <c r="N19" s="295">
        <v>0</v>
      </c>
    </row>
    <row r="20" spans="1:15" x14ac:dyDescent="0.2">
      <c r="A20" s="273" t="s">
        <v>310</v>
      </c>
      <c r="B20" s="249"/>
      <c r="C20" s="249">
        <f t="shared" si="0"/>
        <v>235329.13061851461</v>
      </c>
      <c r="D20" s="249">
        <f>SUM('FY13 sampling by SC'!E20)</f>
        <v>11900</v>
      </c>
      <c r="E20" s="249">
        <f>SUM('FY13 sampling by SC'!F20)</f>
        <v>21524</v>
      </c>
      <c r="F20" s="249">
        <f>SUM('FY13 sampling by SC'!G20)</f>
        <v>0</v>
      </c>
      <c r="G20" s="249">
        <f>SUM('FY13 sampling by SC'!H20)</f>
        <v>0</v>
      </c>
      <c r="H20" s="249">
        <f>SUM('FY13 sampling by SC'!I20)</f>
        <v>0</v>
      </c>
      <c r="I20" s="249">
        <f>SUM('FY13 sampling by SC'!J20)</f>
        <v>0</v>
      </c>
      <c r="J20" s="249">
        <f>SUM('FY13 sampling by SC'!B20)</f>
        <v>185000</v>
      </c>
      <c r="K20" s="249">
        <f>SUM('FY13 sampling by SC'!C20)</f>
        <v>74791</v>
      </c>
      <c r="L20" s="249">
        <f>SUM('FY13 sampling by SC'!D20)</f>
        <v>15300</v>
      </c>
      <c r="M20" s="295">
        <f>SUM('FY13 sampling by SC'!K20)</f>
        <v>38429.130618514624</v>
      </c>
      <c r="N20" s="295">
        <f>SUM('FY13 sampling by SC'!L20)</f>
        <v>5804.079999999999</v>
      </c>
    </row>
    <row r="21" spans="1:15" x14ac:dyDescent="0.2">
      <c r="A21" s="273" t="s">
        <v>465</v>
      </c>
      <c r="B21" s="249"/>
      <c r="C21" s="249">
        <f t="shared" si="0"/>
        <v>0</v>
      </c>
      <c r="D21" s="249">
        <v>0</v>
      </c>
      <c r="E21" s="249">
        <v>0</v>
      </c>
      <c r="F21" s="249">
        <v>0</v>
      </c>
      <c r="G21" s="249">
        <v>0</v>
      </c>
      <c r="H21" s="249">
        <v>0</v>
      </c>
      <c r="I21" s="249">
        <v>0</v>
      </c>
      <c r="J21" s="249">
        <v>0</v>
      </c>
      <c r="K21" s="249">
        <v>0</v>
      </c>
      <c r="L21" s="249">
        <v>0</v>
      </c>
      <c r="M21" s="295">
        <v>0</v>
      </c>
      <c r="N21" s="295">
        <v>0</v>
      </c>
      <c r="O21" s="74"/>
    </row>
    <row r="22" spans="1:15" x14ac:dyDescent="0.2">
      <c r="A22" s="273" t="s">
        <v>316</v>
      </c>
      <c r="B22" s="249"/>
      <c r="C22" s="249">
        <f t="shared" ref="C22" si="2">D22+G22+J22+M22</f>
        <v>97000</v>
      </c>
      <c r="D22" s="249">
        <f>SUM('FY13 sampling by SC'!E21)</f>
        <v>0</v>
      </c>
      <c r="E22" s="249">
        <f>SUM('FY13 sampling by SC'!F21)</f>
        <v>0</v>
      </c>
      <c r="F22" s="249">
        <f>SUM('FY13 sampling by SC'!G21)</f>
        <v>0</v>
      </c>
      <c r="G22" s="249">
        <f>SUM('FY13 sampling by SC'!H21)</f>
        <v>0</v>
      </c>
      <c r="H22" s="249">
        <f>SUM('FY13 sampling by SC'!I21)</f>
        <v>0</v>
      </c>
      <c r="I22" s="249">
        <f>SUM('FY13 sampling by SC'!J21)</f>
        <v>0</v>
      </c>
      <c r="J22" s="249">
        <f>SUM('FY13 sampling by SC'!B21)</f>
        <v>97000</v>
      </c>
      <c r="K22" s="249">
        <f>SUM('FY13 sampling by SC'!C21)</f>
        <v>39982</v>
      </c>
      <c r="L22" s="249">
        <f>SUM('FY13 sampling by SC'!D21)</f>
        <v>16000</v>
      </c>
      <c r="M22" s="295">
        <f>SUM('FY13 sampling by SC'!K21)</f>
        <v>0</v>
      </c>
      <c r="N22" s="295">
        <f>SUM('FY13 sampling by SC'!L21)</f>
        <v>0</v>
      </c>
    </row>
    <row r="23" spans="1:15" x14ac:dyDescent="0.2">
      <c r="A23" s="273" t="s">
        <v>319</v>
      </c>
      <c r="B23" s="249"/>
      <c r="C23" s="249">
        <f t="shared" ref="C23:C25" si="3">D23+G23+J23+M23</f>
        <v>46100</v>
      </c>
      <c r="D23" s="249">
        <f>SUM('FY13 sampling by SC'!E22)</f>
        <v>0</v>
      </c>
      <c r="E23" s="249">
        <f>SUM('FY13 sampling by SC'!F22)</f>
        <v>0</v>
      </c>
      <c r="F23" s="249">
        <f>SUM('FY13 sampling by SC'!G22)</f>
        <v>0</v>
      </c>
      <c r="G23" s="249">
        <f>SUM('FY13 sampling by SC'!H22)</f>
        <v>0</v>
      </c>
      <c r="H23" s="249">
        <f>SUM('FY13 sampling by SC'!I22)</f>
        <v>0</v>
      </c>
      <c r="I23" s="249">
        <f>SUM('FY13 sampling by SC'!J22)</f>
        <v>0</v>
      </c>
      <c r="J23" s="249">
        <f>SUM('FY13 sampling by SC'!B22)</f>
        <v>46100</v>
      </c>
      <c r="K23" s="249">
        <f>SUM('FY13 sampling by SC'!C22)</f>
        <v>24486.06</v>
      </c>
      <c r="L23" s="249">
        <f>SUM('FY13 sampling by SC'!D22)</f>
        <v>4800</v>
      </c>
      <c r="M23" s="295">
        <f>SUM('FY13 sampling by SC'!K22)</f>
        <v>0</v>
      </c>
      <c r="N23" s="295">
        <f>SUM('FY13 sampling by SC'!L22)</f>
        <v>0</v>
      </c>
    </row>
    <row r="24" spans="1:15" x14ac:dyDescent="0.2">
      <c r="A24" s="273" t="s">
        <v>325</v>
      </c>
      <c r="B24" s="249"/>
      <c r="C24" s="249">
        <f t="shared" si="3"/>
        <v>235491.48119951735</v>
      </c>
      <c r="D24" s="249">
        <f>SUM('FY13 sampling by SC'!E23)</f>
        <v>0</v>
      </c>
      <c r="E24" s="249">
        <f>SUM('FY13 sampling by SC'!F23)</f>
        <v>0</v>
      </c>
      <c r="F24" s="249">
        <f>SUM('FY13 sampling by SC'!G23)</f>
        <v>0</v>
      </c>
      <c r="G24" s="249">
        <f>SUM('FY13 sampling by SC'!H23)</f>
        <v>54000</v>
      </c>
      <c r="H24" s="249">
        <f>SUM('FY13 sampling by SC'!I23)</f>
        <v>24486</v>
      </c>
      <c r="I24" s="249">
        <f>SUM('FY13 sampling by SC'!J23)</f>
        <v>3150</v>
      </c>
      <c r="J24" s="249">
        <f>SUM('FY13 sampling by SC'!B23)</f>
        <v>164100</v>
      </c>
      <c r="K24" s="249">
        <f>SUM('FY13 sampling by SC'!C23)</f>
        <v>70392.100000000006</v>
      </c>
      <c r="L24" s="249">
        <f>SUM('FY13 sampling by SC'!D23)</f>
        <v>0</v>
      </c>
      <c r="M24" s="295">
        <f>SUM('FY13 sampling by SC'!K23)</f>
        <v>17391.481199517344</v>
      </c>
      <c r="N24" s="295">
        <f>SUM('FY13 sampling by SC'!L23)</f>
        <v>2902.0399999999995</v>
      </c>
    </row>
    <row r="25" spans="1:15" x14ac:dyDescent="0.2">
      <c r="A25" s="273" t="s">
        <v>388</v>
      </c>
      <c r="B25" s="249"/>
      <c r="C25" s="249">
        <f t="shared" si="3"/>
        <v>168900</v>
      </c>
      <c r="D25" s="249">
        <f>SUM('FY13 sampling by SC'!E24)</f>
        <v>168900</v>
      </c>
      <c r="E25" s="249">
        <f>SUM('FY13 sampling by SC'!F24)</f>
        <v>68060</v>
      </c>
      <c r="F25" s="249">
        <f>SUM('FY13 sampling by SC'!G24)</f>
        <v>0</v>
      </c>
      <c r="G25" s="249">
        <f>SUM('FY13 sampling by SC'!H24)</f>
        <v>0</v>
      </c>
      <c r="H25" s="249">
        <f>SUM('FY13 sampling by SC'!I24)</f>
        <v>0</v>
      </c>
      <c r="I25" s="249">
        <f>SUM('FY13 sampling by SC'!J24)</f>
        <v>0</v>
      </c>
      <c r="J25" s="249">
        <f>SUM('FY13 sampling by SC'!B24)</f>
        <v>0</v>
      </c>
      <c r="K25" s="249">
        <f>SUM('FY13 sampling by SC'!C24)</f>
        <v>0</v>
      </c>
      <c r="L25" s="249">
        <f>SUM('FY13 sampling by SC'!D24)</f>
        <v>0</v>
      </c>
      <c r="M25" s="295">
        <f>SUM('FY13 sampling by SC'!K24)</f>
        <v>0</v>
      </c>
      <c r="N25" s="295">
        <f>SUM('FY13 sampling by SC'!L24)</f>
        <v>0</v>
      </c>
    </row>
    <row r="26" spans="1:15" x14ac:dyDescent="0.2">
      <c r="A26" s="273" t="s">
        <v>302</v>
      </c>
      <c r="B26" s="249"/>
      <c r="C26" s="249">
        <f t="shared" si="0"/>
        <v>0</v>
      </c>
      <c r="D26" s="249">
        <v>0</v>
      </c>
      <c r="E26" s="249">
        <v>0</v>
      </c>
      <c r="F26" s="249">
        <v>0</v>
      </c>
      <c r="G26" s="249">
        <v>0</v>
      </c>
      <c r="H26" s="249">
        <v>0</v>
      </c>
      <c r="I26" s="249">
        <v>0</v>
      </c>
      <c r="J26" s="249">
        <v>0</v>
      </c>
      <c r="K26" s="249">
        <v>0</v>
      </c>
      <c r="L26" s="249">
        <v>0</v>
      </c>
      <c r="M26" s="295">
        <v>0</v>
      </c>
      <c r="N26" s="295">
        <v>0</v>
      </c>
    </row>
    <row r="27" spans="1:15" x14ac:dyDescent="0.2">
      <c r="A27" s="273" t="s">
        <v>57</v>
      </c>
      <c r="B27" s="249"/>
      <c r="C27" s="249">
        <f t="shared" si="0"/>
        <v>273236.46963646717</v>
      </c>
      <c r="D27" s="249">
        <f>SUM('FY13 sampling by SC'!E25)</f>
        <v>0</v>
      </c>
      <c r="E27" s="249">
        <f>SUM('FY13 sampling by SC'!F25)</f>
        <v>0</v>
      </c>
      <c r="F27" s="249">
        <f>SUM('FY13 sampling by SC'!G25)</f>
        <v>0</v>
      </c>
      <c r="G27" s="249">
        <f>SUM('FY13 sampling by SC'!H25)</f>
        <v>0</v>
      </c>
      <c r="H27" s="249">
        <f>SUM('FY13 sampling by SC'!I25)</f>
        <v>0</v>
      </c>
      <c r="I27" s="249">
        <f>SUM('FY13 sampling by SC'!J25)</f>
        <v>0</v>
      </c>
      <c r="J27" s="249">
        <f>SUM('FY13 sampling by SC'!B25)</f>
        <v>230700</v>
      </c>
      <c r="K27" s="249">
        <f>SUM('FY13 sampling by SC'!C25)</f>
        <v>99332.19</v>
      </c>
      <c r="L27" s="249">
        <f>SUM('FY13 sampling by SC'!D25)</f>
        <v>12093</v>
      </c>
      <c r="M27" s="295">
        <f>SUM('FY13 sampling by SC'!K25)</f>
        <v>42536.46963646714</v>
      </c>
      <c r="N27" s="295">
        <f>SUM('FY13 sampling by SC'!L25)</f>
        <v>5804.079999999999</v>
      </c>
    </row>
    <row r="28" spans="1:15" x14ac:dyDescent="0.2">
      <c r="A28" s="273" t="s">
        <v>389</v>
      </c>
      <c r="B28" s="253"/>
      <c r="C28" s="249">
        <f t="shared" ref="C28:C29" si="4">D28+G28+J28+M28</f>
        <v>62800</v>
      </c>
      <c r="D28" s="249">
        <f>SUM('FY13 sampling by SC'!E26)</f>
        <v>0</v>
      </c>
      <c r="E28" s="249">
        <f>SUM('FY13 sampling by SC'!F26)</f>
        <v>0</v>
      </c>
      <c r="F28" s="249">
        <f>SUM('FY13 sampling by SC'!G26)</f>
        <v>0</v>
      </c>
      <c r="G28" s="249">
        <f>SUM('FY13 sampling by SC'!H26)</f>
        <v>0</v>
      </c>
      <c r="H28" s="249">
        <f>SUM('FY13 sampling by SC'!I26)</f>
        <v>0</v>
      </c>
      <c r="I28" s="249">
        <f>SUM('FY13 sampling by SC'!J26)</f>
        <v>0</v>
      </c>
      <c r="J28" s="249">
        <f>SUM('FY13 sampling by SC'!B26)</f>
        <v>62800</v>
      </c>
      <c r="K28" s="249">
        <f>SUM('FY13 sampling by SC'!C26)</f>
        <v>30410.1</v>
      </c>
      <c r="L28" s="249">
        <f>SUM('FY13 sampling by SC'!D26)</f>
        <v>0</v>
      </c>
      <c r="M28" s="295">
        <f>SUM('FY13 sampling by SC'!K26)</f>
        <v>0</v>
      </c>
      <c r="N28" s="295">
        <f>SUM('FY13 sampling by SC'!L26)</f>
        <v>0</v>
      </c>
    </row>
    <row r="29" spans="1:15" x14ac:dyDescent="0.2">
      <c r="A29" s="273" t="s">
        <v>449</v>
      </c>
      <c r="B29" s="249"/>
      <c r="C29" s="249">
        <f t="shared" si="4"/>
        <v>0</v>
      </c>
      <c r="D29" s="249">
        <v>0</v>
      </c>
      <c r="E29" s="249">
        <v>0</v>
      </c>
      <c r="F29" s="249">
        <v>0</v>
      </c>
      <c r="G29" s="249">
        <v>0</v>
      </c>
      <c r="H29" s="249">
        <v>0</v>
      </c>
      <c r="I29" s="249">
        <v>0</v>
      </c>
      <c r="J29" s="249">
        <v>0</v>
      </c>
      <c r="K29" s="249">
        <v>0</v>
      </c>
      <c r="L29" s="249">
        <v>0</v>
      </c>
      <c r="M29" s="295">
        <v>0</v>
      </c>
      <c r="N29" s="295">
        <v>0</v>
      </c>
    </row>
    <row r="30" spans="1:15" x14ac:dyDescent="0.2">
      <c r="A30" s="273" t="s">
        <v>308</v>
      </c>
      <c r="B30" s="249"/>
      <c r="C30" s="249">
        <f t="shared" ref="C30" si="5">D30+G30+J30+M30</f>
        <v>62800</v>
      </c>
      <c r="D30" s="249">
        <f>SUM('FY13 sampling by SC'!E27)</f>
        <v>0</v>
      </c>
      <c r="E30" s="249">
        <f>SUM('FY13 sampling by SC'!F27)</f>
        <v>0</v>
      </c>
      <c r="F30" s="249">
        <f>SUM('FY13 sampling by SC'!G27)</f>
        <v>0</v>
      </c>
      <c r="G30" s="249">
        <f>SUM('FY13 sampling by SC'!H27)</f>
        <v>0</v>
      </c>
      <c r="H30" s="249">
        <f>SUM('FY13 sampling by SC'!I27)</f>
        <v>0</v>
      </c>
      <c r="I30" s="249">
        <f>SUM('FY13 sampling by SC'!J27)</f>
        <v>0</v>
      </c>
      <c r="J30" s="249">
        <f>SUM('FY13 sampling by SC'!B27)</f>
        <v>62800</v>
      </c>
      <c r="K30" s="249">
        <f>SUM('FY13 sampling by SC'!C27)</f>
        <v>24486</v>
      </c>
      <c r="L30" s="249">
        <f>SUM('FY13 sampling by SC'!D27)</f>
        <v>0</v>
      </c>
      <c r="M30" s="295">
        <f>SUM('FY13 sampling by SC'!K27)</f>
        <v>0</v>
      </c>
      <c r="N30" s="295">
        <f>SUM('FY13 sampling by SC'!L27)</f>
        <v>0</v>
      </c>
    </row>
    <row r="31" spans="1:15" x14ac:dyDescent="0.2">
      <c r="A31" s="273" t="s">
        <v>332</v>
      </c>
      <c r="B31" s="249"/>
      <c r="C31" s="249">
        <f t="shared" ref="C31:C37" si="6">D31+G31+J31+M31</f>
        <v>119712.61864208552</v>
      </c>
      <c r="D31" s="249">
        <f>SUM('FY13 sampling by SC'!E28)</f>
        <v>0</v>
      </c>
      <c r="E31" s="249">
        <f>SUM('FY13 sampling by SC'!F28)</f>
        <v>0</v>
      </c>
      <c r="F31" s="249">
        <f>SUM('FY13 sampling by SC'!G28)</f>
        <v>0</v>
      </c>
      <c r="G31" s="249">
        <f>SUM('FY13 sampling by SC'!H28)</f>
        <v>0</v>
      </c>
      <c r="H31" s="249">
        <f>SUM('FY13 sampling by SC'!I28)</f>
        <v>0</v>
      </c>
      <c r="I31" s="249">
        <f>SUM('FY13 sampling by SC'!J28)</f>
        <v>0</v>
      </c>
      <c r="J31" s="249">
        <f>SUM('FY13 sampling by SC'!B28)</f>
        <v>96200</v>
      </c>
      <c r="K31" s="249">
        <f>SUM('FY13 sampling by SC'!C28)</f>
        <v>27195.83</v>
      </c>
      <c r="L31" s="249">
        <f>SUM('FY13 sampling by SC'!D28)</f>
        <v>0</v>
      </c>
      <c r="M31" s="295">
        <f>SUM('FY13 sampling by SC'!K28)</f>
        <v>23512.61864208553</v>
      </c>
      <c r="N31" s="295">
        <f>SUM('FY13 sampling by SC'!L28)</f>
        <v>2902.0399999999995</v>
      </c>
    </row>
    <row r="32" spans="1:15" x14ac:dyDescent="0.2">
      <c r="A32" s="273" t="s">
        <v>309</v>
      </c>
      <c r="B32" s="249"/>
      <c r="C32" s="249">
        <f t="shared" si="6"/>
        <v>247913.87424896605</v>
      </c>
      <c r="D32" s="249">
        <f>SUM('FY13 sampling by SC'!E29)</f>
        <v>54400</v>
      </c>
      <c r="E32" s="249">
        <f>SUM('FY13 sampling by SC'!F29)</f>
        <v>24486</v>
      </c>
      <c r="F32" s="249">
        <f>SUM('FY13 sampling by SC'!G29)</f>
        <v>0</v>
      </c>
      <c r="G32" s="249">
        <f>SUM('FY13 sampling by SC'!H29)</f>
        <v>66400</v>
      </c>
      <c r="H32" s="249">
        <f>SUM('FY13 sampling by SC'!I29)</f>
        <v>24486</v>
      </c>
      <c r="I32" s="249">
        <f>SUM('FY13 sampling by SC'!J29)</f>
        <v>0</v>
      </c>
      <c r="J32" s="249">
        <f>SUM('FY13 sampling by SC'!B29)</f>
        <v>111600</v>
      </c>
      <c r="K32" s="249">
        <f>SUM('FY13 sampling by SC'!C29)</f>
        <v>39982</v>
      </c>
      <c r="L32" s="249">
        <f>SUM('FY13 sampling by SC'!D29)</f>
        <v>15496</v>
      </c>
      <c r="M32" s="295">
        <f>SUM('FY13 sampling by SC'!K29)</f>
        <v>15513.874248966049</v>
      </c>
      <c r="N32" s="295">
        <f>SUM('FY13 sampling by SC'!L29)</f>
        <v>2902.0399999999995</v>
      </c>
    </row>
    <row r="33" spans="1:14" x14ac:dyDescent="0.2">
      <c r="A33" s="273" t="s">
        <v>312</v>
      </c>
      <c r="B33" s="249"/>
      <c r="C33" s="249">
        <f t="shared" si="6"/>
        <v>257524.61715306714</v>
      </c>
      <c r="D33" s="249">
        <f>SUM('FY13 sampling by SC'!E30)</f>
        <v>0</v>
      </c>
      <c r="E33" s="249">
        <f>SUM('FY13 sampling by SC'!F30)</f>
        <v>0</v>
      </c>
      <c r="F33" s="249">
        <f>SUM('FY13 sampling by SC'!G30)</f>
        <v>0</v>
      </c>
      <c r="G33" s="249">
        <f>SUM('FY13 sampling by SC'!H30)</f>
        <v>0</v>
      </c>
      <c r="H33" s="249">
        <f>SUM('FY13 sampling by SC'!I30)</f>
        <v>0</v>
      </c>
      <c r="I33" s="249">
        <f>SUM('FY13 sampling by SC'!J30)</f>
        <v>0</v>
      </c>
      <c r="J33" s="249">
        <f>SUM('FY13 sampling by SC'!B30)</f>
        <v>229900</v>
      </c>
      <c r="K33" s="249">
        <f>SUM('FY13 sampling by SC'!C30)</f>
        <v>110374.1</v>
      </c>
      <c r="L33" s="249">
        <f>SUM('FY13 sampling by SC'!D30)</f>
        <v>14628</v>
      </c>
      <c r="M33" s="295">
        <f>SUM('FY13 sampling by SC'!K30)</f>
        <v>27624.617153067153</v>
      </c>
      <c r="N33" s="295">
        <f>SUM('FY13 sampling by SC'!L30)</f>
        <v>5804.079999999999</v>
      </c>
    </row>
    <row r="34" spans="1:14" x14ac:dyDescent="0.2">
      <c r="A34" s="273" t="s">
        <v>393</v>
      </c>
      <c r="B34" s="249"/>
      <c r="C34" s="249">
        <f t="shared" si="6"/>
        <v>0</v>
      </c>
      <c r="D34" s="249">
        <f>SUM('FY13 sampling by SC'!E31)</f>
        <v>0</v>
      </c>
      <c r="E34" s="249">
        <f>SUM('FY13 sampling by SC'!F31)</f>
        <v>0</v>
      </c>
      <c r="F34" s="249">
        <f>SUM('FY13 sampling by SC'!G31)</f>
        <v>0</v>
      </c>
      <c r="G34" s="249">
        <f>SUM('FY13 sampling by SC'!H31)</f>
        <v>0</v>
      </c>
      <c r="H34" s="249">
        <f>SUM('FY13 sampling by SC'!I31)</f>
        <v>0</v>
      </c>
      <c r="I34" s="249">
        <f>SUM('FY13 sampling by SC'!J31)</f>
        <v>0</v>
      </c>
      <c r="J34" s="249">
        <f>SUM('FY13 sampling by SC'!B31)</f>
        <v>0</v>
      </c>
      <c r="K34" s="249">
        <f>SUM('FY13 sampling by SC'!C31)</f>
        <v>0</v>
      </c>
      <c r="L34" s="249">
        <f>SUM('FY13 sampling by SC'!D31)</f>
        <v>0</v>
      </c>
      <c r="M34" s="295">
        <f>SUM('FY13 sampling by SC'!K31)</f>
        <v>0</v>
      </c>
      <c r="N34" s="295">
        <f>SUM('FY13 sampling by SC'!L31)</f>
        <v>0</v>
      </c>
    </row>
    <row r="35" spans="1:14" x14ac:dyDescent="0.2">
      <c r="A35" s="273" t="s">
        <v>317</v>
      </c>
      <c r="B35" s="249"/>
      <c r="C35" s="249">
        <f t="shared" si="6"/>
        <v>107720.39912054877</v>
      </c>
      <c r="D35" s="249">
        <f>SUM('FY13 sampling by SC'!E32)</f>
        <v>0</v>
      </c>
      <c r="E35" s="249">
        <f>SUM('FY13 sampling by SC'!F32)</f>
        <v>0</v>
      </c>
      <c r="F35" s="249">
        <f>SUM('FY13 sampling by SC'!G32)</f>
        <v>0</v>
      </c>
      <c r="G35" s="249">
        <f>SUM('FY13 sampling by SC'!H32)</f>
        <v>0</v>
      </c>
      <c r="H35" s="249">
        <f>SUM('FY13 sampling by SC'!I32)</f>
        <v>0</v>
      </c>
      <c r="I35" s="249">
        <f>SUM('FY13 sampling by SC'!J32)</f>
        <v>0</v>
      </c>
      <c r="J35" s="249">
        <f>SUM('FY13 sampling by SC'!B32)</f>
        <v>83300</v>
      </c>
      <c r="K35" s="249">
        <f>SUM('FY13 sampling by SC'!C32)</f>
        <v>30410.1</v>
      </c>
      <c r="L35" s="249">
        <f>SUM('FY13 sampling by SC'!D32)</f>
        <v>0</v>
      </c>
      <c r="M35" s="295">
        <f>SUM('FY13 sampling by SC'!K32)</f>
        <v>24420.399120548769</v>
      </c>
      <c r="N35" s="295">
        <f>SUM('FY13 sampling by SC'!L32)</f>
        <v>2902.0399999999995</v>
      </c>
    </row>
    <row r="36" spans="1:14" x14ac:dyDescent="0.2">
      <c r="A36" s="273" t="s">
        <v>398</v>
      </c>
      <c r="B36" s="249"/>
      <c r="C36" s="249">
        <f t="shared" si="6"/>
        <v>0</v>
      </c>
      <c r="D36" s="249">
        <f>SUM('FY13 sampling by SC'!E33)</f>
        <v>0</v>
      </c>
      <c r="E36" s="249">
        <f>SUM('FY13 sampling by SC'!F33)</f>
        <v>0</v>
      </c>
      <c r="F36" s="249">
        <f>SUM('FY13 sampling by SC'!G33)</f>
        <v>0</v>
      </c>
      <c r="G36" s="249">
        <f>SUM('FY13 sampling by SC'!H33)</f>
        <v>0</v>
      </c>
      <c r="H36" s="249">
        <f>SUM('FY13 sampling by SC'!I33)</f>
        <v>0</v>
      </c>
      <c r="I36" s="249">
        <f>SUM('FY13 sampling by SC'!J33)</f>
        <v>0</v>
      </c>
      <c r="J36" s="249">
        <f>SUM('FY13 sampling by SC'!B33)</f>
        <v>0</v>
      </c>
      <c r="K36" s="249">
        <f>SUM('FY13 sampling by SC'!C33)</f>
        <v>0</v>
      </c>
      <c r="L36" s="249">
        <f>SUM('FY13 sampling by SC'!D33)</f>
        <v>0</v>
      </c>
      <c r="M36" s="295">
        <f>SUM('FY13 sampling by SC'!K33)</f>
        <v>0</v>
      </c>
      <c r="N36" s="295">
        <f>SUM('FY13 sampling by SC'!L33)</f>
        <v>0</v>
      </c>
    </row>
    <row r="37" spans="1:14" x14ac:dyDescent="0.2">
      <c r="A37" s="273" t="s">
        <v>327</v>
      </c>
      <c r="B37" s="253"/>
      <c r="C37" s="249">
        <f t="shared" si="6"/>
        <v>391209.99265217793</v>
      </c>
      <c r="D37" s="249">
        <f>SUM('FY13 sampling by SC'!E34)</f>
        <v>63400</v>
      </c>
      <c r="E37" s="249">
        <f>SUM('FY13 sampling by SC'!F34)</f>
        <v>21524</v>
      </c>
      <c r="F37" s="249">
        <f>SUM('FY13 sampling by SC'!G34)</f>
        <v>0</v>
      </c>
      <c r="G37" s="249">
        <f>SUM('FY13 sampling by SC'!H34)</f>
        <v>0</v>
      </c>
      <c r="H37" s="249">
        <f>SUM('FY13 sampling by SC'!I34)</f>
        <v>0</v>
      </c>
      <c r="I37" s="249">
        <f>SUM('FY13 sampling by SC'!J34)</f>
        <v>0</v>
      </c>
      <c r="J37" s="249">
        <f>SUM('FY13 sampling by SC'!B34)</f>
        <v>284900</v>
      </c>
      <c r="K37" s="249">
        <f>SUM('FY13 sampling by SC'!C34)</f>
        <v>114828</v>
      </c>
      <c r="L37" s="249">
        <f>SUM('FY13 sampling by SC'!D34)</f>
        <v>44250</v>
      </c>
      <c r="M37" s="295">
        <f>SUM('FY13 sampling by SC'!K34)</f>
        <v>42909.992652177934</v>
      </c>
      <c r="N37" s="295">
        <f>SUM('FY13 sampling by SC'!L34)</f>
        <v>8706.119999999999</v>
      </c>
    </row>
    <row r="38" spans="1:14" x14ac:dyDescent="0.2">
      <c r="A38" s="273" t="s">
        <v>466</v>
      </c>
      <c r="B38" s="249"/>
      <c r="C38" s="249">
        <f t="shared" si="0"/>
        <v>0</v>
      </c>
      <c r="D38" s="249">
        <v>0</v>
      </c>
      <c r="E38" s="249">
        <v>0</v>
      </c>
      <c r="F38" s="249">
        <v>0</v>
      </c>
      <c r="G38" s="249">
        <v>0</v>
      </c>
      <c r="H38" s="249">
        <v>0</v>
      </c>
      <c r="I38" s="249">
        <v>0</v>
      </c>
      <c r="J38" s="249">
        <v>0</v>
      </c>
      <c r="K38" s="249">
        <v>0</v>
      </c>
      <c r="L38" s="249">
        <v>0</v>
      </c>
      <c r="M38" s="295">
        <v>0</v>
      </c>
      <c r="N38" s="295">
        <v>0</v>
      </c>
    </row>
    <row r="39" spans="1:14" x14ac:dyDescent="0.2">
      <c r="A39" s="273" t="s">
        <v>314</v>
      </c>
      <c r="B39" s="249"/>
      <c r="C39" s="249">
        <f t="shared" si="0"/>
        <v>134509.40047547087</v>
      </c>
      <c r="D39" s="249">
        <f>SUM('FY13 sampling by SC'!E35)</f>
        <v>0</v>
      </c>
      <c r="E39" s="249">
        <f>SUM('FY13 sampling by SC'!F35)</f>
        <v>0</v>
      </c>
      <c r="F39" s="249">
        <f>SUM('FY13 sampling by SC'!G35)</f>
        <v>0</v>
      </c>
      <c r="G39" s="249">
        <f>SUM('FY13 sampling by SC'!H35)</f>
        <v>0</v>
      </c>
      <c r="H39" s="249">
        <f>SUM('FY13 sampling by SC'!I35)</f>
        <v>0</v>
      </c>
      <c r="I39" s="249">
        <f>SUM('FY13 sampling by SC'!J35)</f>
        <v>0</v>
      </c>
      <c r="J39" s="249">
        <f>SUM('FY13 sampling by SC'!B35)</f>
        <v>121400</v>
      </c>
      <c r="K39" s="249">
        <f>SUM('FY13 sampling by SC'!C35)</f>
        <v>34809.31</v>
      </c>
      <c r="L39" s="249">
        <f>SUM('FY13 sampling by SC'!D35)</f>
        <v>17212</v>
      </c>
      <c r="M39" s="295">
        <f>SUM('FY13 sampling by SC'!K35)</f>
        <v>13109.400475470862</v>
      </c>
      <c r="N39" s="295">
        <f>SUM('FY13 sampling by SC'!L35)</f>
        <v>2902.0399999999995</v>
      </c>
    </row>
    <row r="40" spans="1:14" x14ac:dyDescent="0.2">
      <c r="A40" s="273" t="s">
        <v>469</v>
      </c>
      <c r="B40" s="249"/>
      <c r="C40" s="249">
        <f t="shared" si="0"/>
        <v>0</v>
      </c>
      <c r="D40" s="249">
        <v>0</v>
      </c>
      <c r="E40" s="249">
        <v>0</v>
      </c>
      <c r="F40" s="249">
        <v>0</v>
      </c>
      <c r="G40" s="249">
        <v>0</v>
      </c>
      <c r="H40" s="249">
        <v>0</v>
      </c>
      <c r="I40" s="249">
        <v>0</v>
      </c>
      <c r="J40" s="249">
        <v>0</v>
      </c>
      <c r="K40" s="249">
        <v>0</v>
      </c>
      <c r="L40" s="249">
        <v>0</v>
      </c>
      <c r="M40" s="295">
        <v>0</v>
      </c>
      <c r="N40" s="295">
        <v>0</v>
      </c>
    </row>
    <row r="41" spans="1:14" x14ac:dyDescent="0.2">
      <c r="A41" s="273" t="s">
        <v>448</v>
      </c>
      <c r="B41" s="249"/>
      <c r="C41" s="249">
        <f t="shared" si="0"/>
        <v>0</v>
      </c>
      <c r="D41" s="249">
        <v>0</v>
      </c>
      <c r="E41" s="249">
        <v>0</v>
      </c>
      <c r="F41" s="249">
        <v>0</v>
      </c>
      <c r="G41" s="249">
        <v>0</v>
      </c>
      <c r="H41" s="249">
        <v>0</v>
      </c>
      <c r="I41" s="249">
        <v>0</v>
      </c>
      <c r="J41" s="249">
        <v>0</v>
      </c>
      <c r="K41" s="249">
        <v>0</v>
      </c>
      <c r="L41" s="249">
        <v>0</v>
      </c>
      <c r="M41" s="295">
        <v>0</v>
      </c>
      <c r="N41" s="295">
        <v>0</v>
      </c>
    </row>
    <row r="42" spans="1:14" x14ac:dyDescent="0.2">
      <c r="A42" s="273" t="s">
        <v>333</v>
      </c>
      <c r="B42" s="249"/>
      <c r="C42" s="249">
        <f t="shared" ref="C42" si="7">D42+G42+J42+M42</f>
        <v>439159.88715509471</v>
      </c>
      <c r="D42" s="249">
        <f>SUM('FY13 sampling by SC'!E36)</f>
        <v>75000</v>
      </c>
      <c r="E42" s="249">
        <f>SUM('FY13 sampling by SC'!F36)</f>
        <v>21559</v>
      </c>
      <c r="F42" s="249">
        <f>SUM('FY13 sampling by SC'!G36)</f>
        <v>0</v>
      </c>
      <c r="G42" s="249">
        <f>SUM('FY13 sampling by SC'!H36)</f>
        <v>59800</v>
      </c>
      <c r="H42" s="249">
        <f>SUM('FY13 sampling by SC'!I36)</f>
        <v>24486</v>
      </c>
      <c r="I42" s="249">
        <f>SUM('FY13 sampling by SC'!J36)</f>
        <v>0</v>
      </c>
      <c r="J42" s="249">
        <f>SUM('FY13 sampling by SC'!B36)</f>
        <v>262200</v>
      </c>
      <c r="K42" s="249">
        <f>SUM('FY13 sampling by SC'!C36)</f>
        <v>74811</v>
      </c>
      <c r="L42" s="249">
        <f>SUM('FY13 sampling by SC'!D36)</f>
        <v>0</v>
      </c>
      <c r="M42" s="295">
        <f>SUM('FY13 sampling by SC'!K36)</f>
        <v>42159.88715509473</v>
      </c>
      <c r="N42" s="295">
        <f>SUM('FY13 sampling by SC'!L36)</f>
        <v>5804.079999999999</v>
      </c>
    </row>
    <row r="43" spans="1:14" x14ac:dyDescent="0.2">
      <c r="A43" s="273" t="s">
        <v>331</v>
      </c>
      <c r="B43" s="253"/>
      <c r="C43" s="249">
        <f t="shared" ref="C43" si="8">D43+G43+J43+M43</f>
        <v>172959.98697343015</v>
      </c>
      <c r="D43" s="249">
        <f>SUM('FY13 sampling by SC'!E37)</f>
        <v>0</v>
      </c>
      <c r="E43" s="249">
        <f>SUM('FY13 sampling by SC'!F37)</f>
        <v>0</v>
      </c>
      <c r="F43" s="249">
        <f>SUM('FY13 sampling by SC'!G37)</f>
        <v>0</v>
      </c>
      <c r="G43" s="249">
        <f>SUM('FY13 sampling by SC'!H37)</f>
        <v>0</v>
      </c>
      <c r="H43" s="249">
        <f>SUM('FY13 sampling by SC'!I37)</f>
        <v>0</v>
      </c>
      <c r="I43" s="249">
        <f>SUM('FY13 sampling by SC'!J37)</f>
        <v>0</v>
      </c>
      <c r="J43" s="249">
        <f>SUM('FY13 sampling by SC'!B37)</f>
        <v>153000</v>
      </c>
      <c r="K43" s="249">
        <f>SUM('FY13 sampling by SC'!C37)</f>
        <v>74791.31</v>
      </c>
      <c r="L43" s="249">
        <f>SUM('FY13 sampling by SC'!D37)</f>
        <v>15913</v>
      </c>
      <c r="M43" s="295">
        <f>SUM('FY13 sampling by SC'!K37)</f>
        <v>19959.986973430143</v>
      </c>
      <c r="N43" s="295">
        <f>SUM('FY13 sampling by SC'!L37)</f>
        <v>5804.079999999999</v>
      </c>
    </row>
    <row r="44" spans="1:14" x14ac:dyDescent="0.2">
      <c r="A44" s="273" t="s">
        <v>467</v>
      </c>
      <c r="B44" s="249"/>
      <c r="C44" s="249">
        <f t="shared" si="0"/>
        <v>0</v>
      </c>
      <c r="D44" s="249">
        <v>0</v>
      </c>
      <c r="E44" s="249">
        <v>0</v>
      </c>
      <c r="F44" s="249">
        <v>0</v>
      </c>
      <c r="G44" s="249">
        <v>0</v>
      </c>
      <c r="H44" s="249">
        <v>0</v>
      </c>
      <c r="I44" s="249">
        <v>0</v>
      </c>
      <c r="J44" s="249">
        <v>0</v>
      </c>
      <c r="K44" s="249">
        <v>0</v>
      </c>
      <c r="L44" s="249">
        <v>0</v>
      </c>
      <c r="M44" s="295">
        <v>0</v>
      </c>
      <c r="N44" s="295">
        <v>0</v>
      </c>
    </row>
    <row r="45" spans="1:14" x14ac:dyDescent="0.2">
      <c r="A45" s="273" t="s">
        <v>329</v>
      </c>
      <c r="B45" s="253"/>
      <c r="C45" s="249">
        <f t="shared" si="0"/>
        <v>267286.23312913981</v>
      </c>
      <c r="D45" s="249">
        <f>SUM('FY13 sampling by SC'!E38)</f>
        <v>0</v>
      </c>
      <c r="E45" s="249">
        <f>SUM('FY13 sampling by SC'!F38)</f>
        <v>0</v>
      </c>
      <c r="F45" s="249">
        <f>SUM('FY13 sampling by SC'!G38)</f>
        <v>0</v>
      </c>
      <c r="G45" s="249">
        <f>SUM('FY13 sampling by SC'!H38)</f>
        <v>0</v>
      </c>
      <c r="H45" s="249">
        <f>SUM('FY13 sampling by SC'!I38)</f>
        <v>0</v>
      </c>
      <c r="I45" s="249">
        <f>SUM('FY13 sampling by SC'!J38)</f>
        <v>0</v>
      </c>
      <c r="J45" s="249">
        <f>SUM('FY13 sampling by SC'!B38)</f>
        <v>240300</v>
      </c>
      <c r="K45" s="249">
        <f>SUM('FY13 sampling by SC'!C38)</f>
        <v>74846.13</v>
      </c>
      <c r="L45" s="249">
        <f>SUM('FY13 sampling by SC'!D38)</f>
        <v>15518</v>
      </c>
      <c r="M45" s="295">
        <f>SUM('FY13 sampling by SC'!K38)</f>
        <v>26986.233129139793</v>
      </c>
      <c r="N45" s="295">
        <f>SUM('FY13 sampling by SC'!L38)</f>
        <v>5804.079999999999</v>
      </c>
    </row>
    <row r="46" spans="1:14" x14ac:dyDescent="0.2">
      <c r="A46" s="273" t="s">
        <v>321</v>
      </c>
      <c r="B46" s="249"/>
      <c r="C46" s="249">
        <f t="shared" ref="C46" si="9">D46+G46+J46+M46</f>
        <v>47331.116808754312</v>
      </c>
      <c r="D46" s="249">
        <f>SUM('FY13 sampling by SC'!E39)</f>
        <v>0</v>
      </c>
      <c r="E46" s="249">
        <f>SUM('FY13 sampling by SC'!F39)</f>
        <v>0</v>
      </c>
      <c r="F46" s="249">
        <f>SUM('FY13 sampling by SC'!G39)</f>
        <v>0</v>
      </c>
      <c r="G46" s="249">
        <f>SUM('FY13 sampling by SC'!H39)</f>
        <v>0</v>
      </c>
      <c r="H46" s="249">
        <f>SUM('FY13 sampling by SC'!I39)</f>
        <v>0</v>
      </c>
      <c r="I46" s="249">
        <f>SUM('FY13 sampling by SC'!J39)</f>
        <v>0</v>
      </c>
      <c r="J46" s="249">
        <f>SUM('FY13 sampling by SC'!B39)</f>
        <v>25300</v>
      </c>
      <c r="K46" s="249">
        <f>SUM('FY13 sampling by SC'!C39)</f>
        <v>4399.21</v>
      </c>
      <c r="L46" s="249">
        <f>SUM('FY13 sampling by SC'!D39)</f>
        <v>0</v>
      </c>
      <c r="M46" s="295">
        <f>SUM('FY13 sampling by SC'!K39)</f>
        <v>22031.116808754312</v>
      </c>
      <c r="N46" s="295">
        <f>SUM('FY13 sampling by SC'!L39)</f>
        <v>2902.0399999999995</v>
      </c>
    </row>
    <row r="47" spans="1:14" x14ac:dyDescent="0.2">
      <c r="A47" s="273" t="s">
        <v>468</v>
      </c>
      <c r="B47" s="249"/>
      <c r="C47" s="249">
        <f t="shared" si="0"/>
        <v>0</v>
      </c>
      <c r="D47" s="249">
        <v>0</v>
      </c>
      <c r="E47" s="249">
        <v>0</v>
      </c>
      <c r="F47" s="249">
        <v>0</v>
      </c>
      <c r="G47" s="249">
        <v>0</v>
      </c>
      <c r="H47" s="249">
        <v>0</v>
      </c>
      <c r="I47" s="249">
        <v>0</v>
      </c>
      <c r="J47" s="249">
        <v>0</v>
      </c>
      <c r="K47" s="249">
        <v>0</v>
      </c>
      <c r="L47" s="249">
        <v>0</v>
      </c>
      <c r="M47" s="295">
        <v>0</v>
      </c>
      <c r="N47" s="295">
        <v>0</v>
      </c>
    </row>
    <row r="48" spans="1:14" x14ac:dyDescent="0.2">
      <c r="A48" s="273" t="s">
        <v>323</v>
      </c>
      <c r="B48" s="249"/>
      <c r="C48" s="249">
        <f t="shared" si="0"/>
        <v>148779.71755174536</v>
      </c>
      <c r="D48" s="249">
        <f>SUM('FY13 sampling by SC'!E40)</f>
        <v>0</v>
      </c>
      <c r="E48" s="249">
        <f>SUM('FY13 sampling by SC'!F40)</f>
        <v>0</v>
      </c>
      <c r="F48" s="249">
        <f>SUM('FY13 sampling by SC'!G40)</f>
        <v>0</v>
      </c>
      <c r="G48" s="249">
        <f>SUM('FY13 sampling by SC'!H40)</f>
        <v>0</v>
      </c>
      <c r="H48" s="249">
        <f>SUM('FY13 sampling by SC'!I40)</f>
        <v>0</v>
      </c>
      <c r="I48" s="249">
        <f>SUM('FY13 sampling by SC'!J40)</f>
        <v>0</v>
      </c>
      <c r="J48" s="249">
        <f>SUM('FY13 sampling by SC'!B40)</f>
        <v>122300</v>
      </c>
      <c r="K48" s="249">
        <f>SUM('FY13 sampling by SC'!C40)</f>
        <v>28940.09</v>
      </c>
      <c r="L48" s="249">
        <f>SUM('FY13 sampling by SC'!D40)</f>
        <v>0</v>
      </c>
      <c r="M48" s="295">
        <f>SUM('FY13 sampling by SC'!K40)</f>
        <v>26479.717551745365</v>
      </c>
      <c r="N48" s="295">
        <f>SUM('FY13 sampling by SC'!L40)</f>
        <v>2902.0399999999995</v>
      </c>
    </row>
    <row r="49" spans="1:15" x14ac:dyDescent="0.2">
      <c r="A49" s="274"/>
      <c r="B49" s="253"/>
      <c r="C49" s="252"/>
      <c r="D49" s="249"/>
      <c r="E49" s="249"/>
      <c r="F49" s="249"/>
      <c r="G49" s="249"/>
      <c r="H49" s="250"/>
      <c r="I49" s="251"/>
      <c r="J49" s="250"/>
      <c r="K49" s="250"/>
      <c r="L49" s="250"/>
      <c r="M49" s="250"/>
      <c r="N49" s="250"/>
    </row>
    <row r="50" spans="1:15" x14ac:dyDescent="0.2">
      <c r="A50" s="213"/>
      <c r="B50" s="271"/>
      <c r="C50" s="261"/>
      <c r="D50" s="268"/>
      <c r="E50" s="268"/>
      <c r="F50" s="268"/>
      <c r="G50" s="268"/>
      <c r="H50" s="269"/>
      <c r="I50" s="270"/>
      <c r="J50" s="269"/>
      <c r="K50" s="269"/>
    </row>
    <row r="51" spans="1:15" x14ac:dyDescent="0.2">
      <c r="A51" s="209"/>
      <c r="B51" s="253"/>
      <c r="C51" s="252"/>
      <c r="D51" s="249"/>
      <c r="E51" s="249"/>
      <c r="F51" s="249"/>
      <c r="G51" s="249"/>
      <c r="H51" s="250"/>
      <c r="I51" s="251"/>
      <c r="J51" s="250"/>
      <c r="K51" s="250"/>
    </row>
    <row r="52" spans="1:15" x14ac:dyDescent="0.2">
      <c r="A52" s="209"/>
      <c r="B52" s="253"/>
      <c r="C52" s="252"/>
      <c r="D52" s="249"/>
      <c r="E52" s="249"/>
      <c r="F52" s="249"/>
      <c r="G52" s="249"/>
      <c r="H52" s="250"/>
      <c r="I52" s="251"/>
      <c r="J52" s="250"/>
      <c r="K52" s="250"/>
    </row>
    <row r="53" spans="1:15" x14ac:dyDescent="0.2">
      <c r="A53" s="209"/>
      <c r="B53" s="253"/>
      <c r="C53" s="252"/>
      <c r="D53" s="249"/>
      <c r="E53" s="249"/>
      <c r="F53" s="249"/>
      <c r="G53" s="249"/>
      <c r="H53" s="250"/>
      <c r="I53" s="251"/>
      <c r="J53" s="250"/>
      <c r="K53" s="250"/>
    </row>
    <row r="54" spans="1:15" x14ac:dyDescent="0.2">
      <c r="A54" s="55" t="s">
        <v>168</v>
      </c>
      <c r="B54" s="70"/>
      <c r="C54" s="60"/>
      <c r="D54" s="60"/>
      <c r="E54" s="60"/>
      <c r="F54" s="60"/>
      <c r="G54" s="60"/>
      <c r="I54" s="57"/>
    </row>
    <row r="55" spans="1:15" x14ac:dyDescent="0.2">
      <c r="A55" s="209" t="s">
        <v>488</v>
      </c>
      <c r="B55" s="70"/>
      <c r="C55" s="60"/>
      <c r="D55" s="60"/>
      <c r="E55" s="60"/>
      <c r="F55" s="60"/>
      <c r="G55" s="60"/>
      <c r="I55" s="57"/>
    </row>
    <row r="56" spans="1:15" ht="13.5" thickBot="1" x14ac:dyDescent="0.25">
      <c r="A56" s="59" t="s">
        <v>169</v>
      </c>
      <c r="B56" s="7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ht="13.5" thickTop="1" x14ac:dyDescent="0.2">
      <c r="A57" s="62" t="s">
        <v>170</v>
      </c>
      <c r="B57" s="63">
        <f>SUM(B2:B56)</f>
        <v>0</v>
      </c>
      <c r="C57" s="63">
        <f>SUM(C2:C56)</f>
        <v>6766744.8527463302</v>
      </c>
      <c r="D57" s="63">
        <f t="shared" ref="D57:O57" si="10">SUM(D2:D56)</f>
        <v>1445800</v>
      </c>
      <c r="E57" s="63">
        <f t="shared" si="10"/>
        <v>560415.56000000006</v>
      </c>
      <c r="F57" s="63">
        <f t="shared" si="10"/>
        <v>56760</v>
      </c>
      <c r="G57" s="63">
        <f t="shared" si="10"/>
        <v>233900</v>
      </c>
      <c r="H57" s="63">
        <f t="shared" si="10"/>
        <v>97944.06</v>
      </c>
      <c r="I57" s="63">
        <f t="shared" si="10"/>
        <v>3150</v>
      </c>
      <c r="J57" s="182">
        <f t="shared" si="10"/>
        <v>4419500</v>
      </c>
      <c r="K57" s="182">
        <f t="shared" si="10"/>
        <v>1674673.2700000003</v>
      </c>
      <c r="L57" s="182">
        <f t="shared" si="10"/>
        <v>272026</v>
      </c>
      <c r="M57" s="63">
        <f t="shared" si="10"/>
        <v>667544.85274632962</v>
      </c>
      <c r="N57" s="63">
        <f t="shared" si="10"/>
        <v>113179.55999999997</v>
      </c>
      <c r="O57" s="63">
        <f t="shared" si="10"/>
        <v>0</v>
      </c>
    </row>
    <row r="58" spans="1:15" x14ac:dyDescent="0.2">
      <c r="I58" s="57"/>
    </row>
    <row r="59" spans="1:15" x14ac:dyDescent="0.2">
      <c r="I59" s="57"/>
    </row>
    <row r="60" spans="1:15" x14ac:dyDescent="0.2">
      <c r="A60" t="s">
        <v>165</v>
      </c>
      <c r="C60" s="57">
        <f>O57</f>
        <v>0</v>
      </c>
    </row>
    <row r="61" spans="1:15" x14ac:dyDescent="0.2">
      <c r="A61" t="s">
        <v>166</v>
      </c>
      <c r="C61" s="57">
        <f>E57+H57+K57+N57</f>
        <v>2446212.4500000007</v>
      </c>
    </row>
    <row r="62" spans="1:15" x14ac:dyDescent="0.2">
      <c r="A62" t="s">
        <v>167</v>
      </c>
      <c r="C62" s="57">
        <f>F57+I57+L57</f>
        <v>331936</v>
      </c>
    </row>
    <row r="63" spans="1:15" ht="13.5" thickBot="1" x14ac:dyDescent="0.25">
      <c r="A63" s="58" t="s">
        <v>164</v>
      </c>
      <c r="B63" s="73"/>
      <c r="C63" s="56">
        <f>D57+GF57+J57+M57</f>
        <v>6532844.8527463293</v>
      </c>
    </row>
    <row r="64" spans="1:15" x14ac:dyDescent="0.2">
      <c r="A64" t="s">
        <v>4</v>
      </c>
      <c r="C64" s="57">
        <f>SUM(C60:C63)</f>
        <v>9310993.3027463295</v>
      </c>
    </row>
    <row r="65" spans="1:3" x14ac:dyDescent="0.2">
      <c r="A65" s="210" t="s">
        <v>489</v>
      </c>
      <c r="C65" s="57">
        <f>C64-C61</f>
        <v>6864780.8527463283</v>
      </c>
    </row>
    <row r="66" spans="1:3" x14ac:dyDescent="0.2">
      <c r="C66" s="57"/>
    </row>
    <row r="67" spans="1:3" x14ac:dyDescent="0.2">
      <c r="C67" s="57"/>
    </row>
    <row r="68" spans="1:3" ht="13.5" thickBot="1" x14ac:dyDescent="0.25">
      <c r="A68" s="58"/>
      <c r="B68" s="73"/>
      <c r="C68" s="56"/>
    </row>
    <row r="69" spans="1:3" x14ac:dyDescent="0.2">
      <c r="A69" s="202"/>
      <c r="B69" s="183"/>
      <c r="C69" s="75"/>
    </row>
    <row r="70" spans="1:3" x14ac:dyDescent="0.2">
      <c r="A70" t="s">
        <v>166</v>
      </c>
      <c r="C70" s="57">
        <f>C61</f>
        <v>2446212.4500000007</v>
      </c>
    </row>
    <row r="71" spans="1:3" x14ac:dyDescent="0.2">
      <c r="A71" t="s">
        <v>286</v>
      </c>
      <c r="C71" s="57"/>
    </row>
    <row r="72" spans="1:3" x14ac:dyDescent="0.2">
      <c r="A72" s="210" t="s">
        <v>538</v>
      </c>
      <c r="C72" s="57">
        <v>10000</v>
      </c>
    </row>
    <row r="73" spans="1:3" x14ac:dyDescent="0.2">
      <c r="A73" s="210" t="s">
        <v>539</v>
      </c>
      <c r="C73" s="57">
        <v>6000</v>
      </c>
    </row>
    <row r="74" spans="1:3" x14ac:dyDescent="0.2">
      <c r="A74" s="210" t="s">
        <v>540</v>
      </c>
      <c r="C74" s="57">
        <v>35000</v>
      </c>
    </row>
    <row r="75" spans="1:3" x14ac:dyDescent="0.2">
      <c r="A75" t="s">
        <v>287</v>
      </c>
      <c r="C75" s="57"/>
    </row>
    <row r="76" spans="1:3" ht="13.5" thickBot="1" x14ac:dyDescent="0.25">
      <c r="A76" s="58" t="s">
        <v>169</v>
      </c>
      <c r="B76" s="184"/>
      <c r="C76" s="56"/>
    </row>
    <row r="77" spans="1:3" x14ac:dyDescent="0.2">
      <c r="A77" s="277" t="s">
        <v>490</v>
      </c>
      <c r="B77" s="183"/>
      <c r="C77" s="75">
        <f>SUM(C70:C76)</f>
        <v>2497212.4500000007</v>
      </c>
    </row>
    <row r="79" spans="1:3" x14ac:dyDescent="0.2">
      <c r="A79" s="54" t="s">
        <v>288</v>
      </c>
      <c r="C79" s="75">
        <v>11200000</v>
      </c>
    </row>
  </sheetData>
  <sortState ref="A2:O48">
    <sortCondition ref="A2"/>
  </sortState>
  <phoneticPr fontId="18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6"/>
  <sheetViews>
    <sheetView workbookViewId="0">
      <pane ySplit="1" topLeftCell="A41" activePane="bottomLeft" state="frozen"/>
      <selection pane="bottomLeft" activeCell="J44" sqref="J44"/>
    </sheetView>
  </sheetViews>
  <sheetFormatPr defaultRowHeight="12.75" x14ac:dyDescent="0.2"/>
  <cols>
    <col min="1" max="1" width="14.7109375" customWidth="1"/>
    <col min="2" max="2" width="13.42578125" style="72" customWidth="1"/>
    <col min="3" max="3" width="14" customWidth="1"/>
    <col min="4" max="4" width="11" customWidth="1"/>
    <col min="5" max="5" width="9.28515625" bestFit="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5703125" customWidth="1"/>
  </cols>
  <sheetData>
    <row r="1" spans="1:15" ht="60.75" thickBot="1" x14ac:dyDescent="0.25">
      <c r="A1" s="238" t="s">
        <v>463</v>
      </c>
      <c r="B1" s="238" t="s">
        <v>450</v>
      </c>
      <c r="C1" s="239" t="s">
        <v>475</v>
      </c>
      <c r="D1" s="240" t="s">
        <v>451</v>
      </c>
      <c r="E1" s="240" t="s">
        <v>452</v>
      </c>
      <c r="F1" s="240" t="s">
        <v>453</v>
      </c>
      <c r="G1" s="240" t="s">
        <v>454</v>
      </c>
      <c r="H1" s="240" t="s">
        <v>455</v>
      </c>
      <c r="I1" s="240" t="s">
        <v>456</v>
      </c>
      <c r="J1" s="241" t="s">
        <v>457</v>
      </c>
      <c r="K1" s="241" t="s">
        <v>458</v>
      </c>
      <c r="L1" s="241" t="s">
        <v>459</v>
      </c>
      <c r="M1" s="241" t="s">
        <v>460</v>
      </c>
      <c r="N1" s="241" t="s">
        <v>461</v>
      </c>
      <c r="O1" s="242" t="s">
        <v>462</v>
      </c>
    </row>
    <row r="2" spans="1:15" x14ac:dyDescent="0.2">
      <c r="A2" s="243" t="s">
        <v>307</v>
      </c>
      <c r="B2" s="258"/>
      <c r="C2" s="249">
        <f>D2+G2+J2+M2</f>
        <v>229488.8989500335</v>
      </c>
      <c r="D2" s="249">
        <f>SUM('FY13 sampling by SC'!E10)</f>
        <v>0</v>
      </c>
      <c r="E2" s="249">
        <f>SUM('FY13 sampling by SC'!F10)</f>
        <v>0</v>
      </c>
      <c r="F2" s="249">
        <f>SUM('FY13 sampling by SC'!G10)</f>
        <v>0</v>
      </c>
      <c r="G2" s="249">
        <f>SUM('FY13 sampling by SC'!H10)</f>
        <v>0</v>
      </c>
      <c r="H2" s="249">
        <f>SUM('FY13 sampling by SC'!I10)</f>
        <v>0</v>
      </c>
      <c r="I2" s="249">
        <f>SUM('FY13 sampling by SC'!J10)</f>
        <v>0</v>
      </c>
      <c r="J2" s="249">
        <f>SUM('FY13 sampling by SC'!B10)</f>
        <v>197100</v>
      </c>
      <c r="K2" s="249">
        <f>SUM('FY13 sampling by SC'!C10)</f>
        <v>74846.13</v>
      </c>
      <c r="L2" s="249">
        <f>SUM('FY13 sampling by SC'!D10)</f>
        <v>0</v>
      </c>
      <c r="M2" s="295">
        <f>SUM('FY13 sampling by SC'!K10)</f>
        <v>32388.898950033494</v>
      </c>
      <c r="N2" s="295">
        <f>SUM('FY13 sampling by SC'!L10)</f>
        <v>5804.079999999999</v>
      </c>
    </row>
    <row r="3" spans="1:15" x14ac:dyDescent="0.2">
      <c r="A3" s="243" t="s">
        <v>318</v>
      </c>
      <c r="B3" s="259"/>
      <c r="C3" s="249">
        <f t="shared" ref="C3:C48" si="0">D3+G3+J3+M3</f>
        <v>85400</v>
      </c>
      <c r="D3" s="249">
        <f>SUM('FY13 sampling by SC'!E14)</f>
        <v>0</v>
      </c>
      <c r="E3" s="249">
        <f>SUM('FY13 sampling by SC'!F14)</f>
        <v>0</v>
      </c>
      <c r="F3" s="249">
        <f>SUM('FY13 sampling by SC'!G14)</f>
        <v>0</v>
      </c>
      <c r="G3" s="249">
        <f>SUM('FY13 sampling by SC'!H14)</f>
        <v>0</v>
      </c>
      <c r="H3" s="249">
        <f>SUM('FY13 sampling by SC'!I14)</f>
        <v>0</v>
      </c>
      <c r="I3" s="249">
        <f>SUM('FY13 sampling by SC'!J14)</f>
        <v>0</v>
      </c>
      <c r="J3" s="249">
        <f>SUM('FY13 sampling by SC'!B14)</f>
        <v>85400</v>
      </c>
      <c r="K3" s="249">
        <f>SUM('FY13 sampling by SC'!C14)</f>
        <v>24486</v>
      </c>
      <c r="L3" s="249">
        <f>SUM('FY13 sampling by SC'!D14)</f>
        <v>0</v>
      </c>
      <c r="M3" s="295">
        <f>SUM('FY13 sampling by SC'!K14)</f>
        <v>0</v>
      </c>
      <c r="N3" s="295">
        <f>SUM('FY13 sampling by SC'!L14)</f>
        <v>0</v>
      </c>
    </row>
    <row r="4" spans="1:15" x14ac:dyDescent="0.2">
      <c r="A4" s="243" t="s">
        <v>320</v>
      </c>
      <c r="B4" s="259"/>
      <c r="C4" s="249">
        <f t="shared" si="0"/>
        <v>216351.65502794192</v>
      </c>
      <c r="D4" s="249">
        <f>SUM('FY13 sampling by SC'!E15)</f>
        <v>0</v>
      </c>
      <c r="E4" s="249">
        <f>SUM('FY13 sampling by SC'!F15)</f>
        <v>0</v>
      </c>
      <c r="F4" s="249">
        <f>SUM('FY13 sampling by SC'!G15)</f>
        <v>0</v>
      </c>
      <c r="G4" s="249">
        <f>SUM('FY13 sampling by SC'!H15)</f>
        <v>0</v>
      </c>
      <c r="H4" s="249">
        <f>SUM('FY13 sampling by SC'!I15)</f>
        <v>0</v>
      </c>
      <c r="I4" s="249">
        <f>SUM('FY13 sampling by SC'!J15)</f>
        <v>0</v>
      </c>
      <c r="J4" s="249">
        <f>SUM('FY13 sampling by SC'!B15)</f>
        <v>202400</v>
      </c>
      <c r="K4" s="249">
        <f>SUM('FY13 sampling by SC'!C15)</f>
        <v>70392.100000000006</v>
      </c>
      <c r="L4" s="249">
        <f>SUM('FY13 sampling by SC'!D15)</f>
        <v>10262</v>
      </c>
      <c r="M4" s="295">
        <f>SUM('FY13 sampling by SC'!K15)</f>
        <v>13951.655027941924</v>
      </c>
      <c r="N4" s="295">
        <f>SUM('FY13 sampling by SC'!L15)</f>
        <v>2902.0399999999995</v>
      </c>
    </row>
    <row r="5" spans="1:15" x14ac:dyDescent="0.2">
      <c r="A5" s="244" t="s">
        <v>359</v>
      </c>
      <c r="B5" s="259"/>
      <c r="C5" s="249">
        <f t="shared" si="0"/>
        <v>208500</v>
      </c>
      <c r="D5" s="249">
        <f>SUM('FY13 sampling by SC'!E18)</f>
        <v>208500</v>
      </c>
      <c r="E5" s="249">
        <f>SUM('FY13 sampling by SC'!F18)</f>
        <v>97944.24</v>
      </c>
      <c r="F5" s="249">
        <f>SUM('FY13 sampling by SC'!G18)</f>
        <v>27000</v>
      </c>
      <c r="G5" s="249">
        <f>SUM('FY13 sampling by SC'!H18)</f>
        <v>0</v>
      </c>
      <c r="H5" s="249">
        <f>SUM('FY13 sampling by SC'!I18)</f>
        <v>0</v>
      </c>
      <c r="I5" s="249">
        <f>SUM('FY13 sampling by SC'!J18)</f>
        <v>0</v>
      </c>
      <c r="J5" s="249">
        <f>SUM('FY13 sampling by SC'!B18)</f>
        <v>0</v>
      </c>
      <c r="K5" s="249">
        <f>SUM('FY13 sampling by SC'!C18)</f>
        <v>0</v>
      </c>
      <c r="L5" s="249">
        <f>SUM('FY13 sampling by SC'!D18)</f>
        <v>0</v>
      </c>
      <c r="M5" s="295">
        <f>SUM('FY13 sampling by SC'!K18)</f>
        <v>0</v>
      </c>
      <c r="N5" s="295">
        <f>SUM('FY13 sampling by SC'!L18)</f>
        <v>0</v>
      </c>
    </row>
    <row r="6" spans="1:15" x14ac:dyDescent="0.2">
      <c r="A6" s="243" t="s">
        <v>464</v>
      </c>
      <c r="B6" s="259"/>
      <c r="C6" s="249">
        <f t="shared" si="0"/>
        <v>0</v>
      </c>
      <c r="D6" s="249">
        <v>0</v>
      </c>
      <c r="E6" s="249">
        <v>0</v>
      </c>
      <c r="F6" s="249">
        <v>0</v>
      </c>
      <c r="G6" s="249">
        <v>0</v>
      </c>
      <c r="H6" s="249">
        <v>0</v>
      </c>
      <c r="I6" s="249">
        <v>0</v>
      </c>
      <c r="J6" s="249">
        <v>0</v>
      </c>
      <c r="K6" s="249">
        <v>0</v>
      </c>
      <c r="L6" s="249">
        <v>0</v>
      </c>
      <c r="M6" s="295">
        <v>0</v>
      </c>
      <c r="N6" s="295">
        <v>0</v>
      </c>
    </row>
    <row r="7" spans="1:15" x14ac:dyDescent="0.2">
      <c r="A7" s="243" t="s">
        <v>310</v>
      </c>
      <c r="B7" s="259"/>
      <c r="C7" s="249">
        <f t="shared" si="0"/>
        <v>235329.13061851461</v>
      </c>
      <c r="D7" s="249">
        <f>SUM('FY13 sampling by SC'!E20)</f>
        <v>11900</v>
      </c>
      <c r="E7" s="249">
        <f>SUM('FY13 sampling by SC'!F20)</f>
        <v>21524</v>
      </c>
      <c r="F7" s="249">
        <f>SUM('FY13 sampling by SC'!G20)</f>
        <v>0</v>
      </c>
      <c r="G7" s="249">
        <f>SUM('FY13 sampling by SC'!H20)</f>
        <v>0</v>
      </c>
      <c r="H7" s="249">
        <f>SUM('FY13 sampling by SC'!I20)</f>
        <v>0</v>
      </c>
      <c r="I7" s="249">
        <f>SUM('FY13 sampling by SC'!J20)</f>
        <v>0</v>
      </c>
      <c r="J7" s="249">
        <f>SUM('FY13 sampling by SC'!B20)</f>
        <v>185000</v>
      </c>
      <c r="K7" s="249">
        <f>SUM('FY13 sampling by SC'!C20)</f>
        <v>74791</v>
      </c>
      <c r="L7" s="249">
        <f>SUM('FY13 sampling by SC'!D20)</f>
        <v>15300</v>
      </c>
      <c r="M7" s="295">
        <f>SUM('FY13 sampling by SC'!K20)</f>
        <v>38429.130618514624</v>
      </c>
      <c r="N7" s="295">
        <f>SUM('FY13 sampling by SC'!L20)</f>
        <v>5804.079999999999</v>
      </c>
    </row>
    <row r="8" spans="1:15" s="74" customFormat="1" x14ac:dyDescent="0.2">
      <c r="A8" s="243" t="s">
        <v>465</v>
      </c>
      <c r="B8" s="259"/>
      <c r="C8" s="249">
        <f t="shared" si="0"/>
        <v>0</v>
      </c>
      <c r="D8" s="249">
        <v>0</v>
      </c>
      <c r="E8" s="249">
        <v>0</v>
      </c>
      <c r="F8" s="249">
        <v>0</v>
      </c>
      <c r="G8" s="249">
        <v>0</v>
      </c>
      <c r="H8" s="249">
        <v>0</v>
      </c>
      <c r="I8" s="249">
        <v>0</v>
      </c>
      <c r="J8" s="249">
        <v>0</v>
      </c>
      <c r="K8" s="249">
        <v>0</v>
      </c>
      <c r="L8" s="249">
        <v>0</v>
      </c>
      <c r="M8" s="295">
        <v>0</v>
      </c>
      <c r="N8" s="295">
        <v>0</v>
      </c>
      <c r="O8"/>
    </row>
    <row r="9" spans="1:15" x14ac:dyDescent="0.2">
      <c r="A9" s="243" t="s">
        <v>316</v>
      </c>
      <c r="B9" s="259"/>
      <c r="C9" s="249">
        <f t="shared" si="0"/>
        <v>97000</v>
      </c>
      <c r="D9" s="249">
        <f>SUM('FY13 sampling by SC'!E21)</f>
        <v>0</v>
      </c>
      <c r="E9" s="249">
        <f>SUM('FY13 sampling by SC'!F21)</f>
        <v>0</v>
      </c>
      <c r="F9" s="249">
        <f>SUM('FY13 sampling by SC'!G21)</f>
        <v>0</v>
      </c>
      <c r="G9" s="249">
        <f>SUM('FY13 sampling by SC'!H21)</f>
        <v>0</v>
      </c>
      <c r="H9" s="249">
        <f>SUM('FY13 sampling by SC'!I21)</f>
        <v>0</v>
      </c>
      <c r="I9" s="249">
        <f>SUM('FY13 sampling by SC'!J21)</f>
        <v>0</v>
      </c>
      <c r="J9" s="249">
        <f>SUM('FY13 sampling by SC'!B21)</f>
        <v>97000</v>
      </c>
      <c r="K9" s="249">
        <f>SUM('FY13 sampling by SC'!C21)</f>
        <v>39982</v>
      </c>
      <c r="L9" s="249">
        <f>SUM('FY13 sampling by SC'!D21)</f>
        <v>16000</v>
      </c>
      <c r="M9" s="295">
        <f>SUM('FY13 sampling by SC'!K21)</f>
        <v>0</v>
      </c>
      <c r="N9" s="295">
        <f>SUM('FY13 sampling by SC'!L21)</f>
        <v>0</v>
      </c>
    </row>
    <row r="10" spans="1:15" x14ac:dyDescent="0.2">
      <c r="A10" s="243" t="s">
        <v>449</v>
      </c>
      <c r="B10" s="259"/>
      <c r="C10" s="249">
        <f t="shared" si="0"/>
        <v>0</v>
      </c>
      <c r="D10" s="249">
        <v>0</v>
      </c>
      <c r="E10" s="249">
        <v>0</v>
      </c>
      <c r="F10" s="249">
        <v>0</v>
      </c>
      <c r="G10" s="249">
        <v>0</v>
      </c>
      <c r="H10" s="249">
        <v>0</v>
      </c>
      <c r="I10" s="249">
        <v>0</v>
      </c>
      <c r="J10" s="249">
        <v>0</v>
      </c>
      <c r="K10" s="249">
        <v>0</v>
      </c>
      <c r="L10" s="249">
        <v>0</v>
      </c>
      <c r="M10" s="295">
        <v>0</v>
      </c>
      <c r="N10" s="295">
        <v>0</v>
      </c>
    </row>
    <row r="11" spans="1:15" x14ac:dyDescent="0.2">
      <c r="A11" s="243" t="s">
        <v>308</v>
      </c>
      <c r="B11" s="259"/>
      <c r="C11" s="249">
        <f t="shared" si="0"/>
        <v>62800</v>
      </c>
      <c r="D11" s="249">
        <f>SUM('FY13 sampling by SC'!E27)</f>
        <v>0</v>
      </c>
      <c r="E11" s="249">
        <f>SUM('FY13 sampling by SC'!F27)</f>
        <v>0</v>
      </c>
      <c r="F11" s="249">
        <f>SUM('FY13 sampling by SC'!G27)</f>
        <v>0</v>
      </c>
      <c r="G11" s="249">
        <f>SUM('FY13 sampling by SC'!H27)</f>
        <v>0</v>
      </c>
      <c r="H11" s="249">
        <f>SUM('FY13 sampling by SC'!I27)</f>
        <v>0</v>
      </c>
      <c r="I11" s="249">
        <f>SUM('FY13 sampling by SC'!J27)</f>
        <v>0</v>
      </c>
      <c r="J11" s="249">
        <f>SUM('FY13 sampling by SC'!B27)</f>
        <v>62800</v>
      </c>
      <c r="K11" s="249">
        <f>SUM('FY13 sampling by SC'!C27)</f>
        <v>24486</v>
      </c>
      <c r="L11" s="249">
        <f>SUM('FY13 sampling by SC'!D27)</f>
        <v>0</v>
      </c>
      <c r="M11" s="295">
        <f>SUM('FY13 sampling by SC'!K27)</f>
        <v>0</v>
      </c>
      <c r="N11" s="295">
        <f>SUM('FY13 sampling by SC'!L27)</f>
        <v>0</v>
      </c>
    </row>
    <row r="12" spans="1:15" x14ac:dyDescent="0.2">
      <c r="A12" s="243" t="s">
        <v>309</v>
      </c>
      <c r="B12" s="259"/>
      <c r="C12" s="249">
        <f t="shared" si="0"/>
        <v>247913.87424896605</v>
      </c>
      <c r="D12" s="249">
        <f>SUM('FY13 sampling by SC'!E29)</f>
        <v>54400</v>
      </c>
      <c r="E12" s="249">
        <f>SUM('FY13 sampling by SC'!F29)</f>
        <v>24486</v>
      </c>
      <c r="F12" s="249">
        <f>SUM('FY13 sampling by SC'!G29)</f>
        <v>0</v>
      </c>
      <c r="G12" s="249">
        <f>SUM('FY13 sampling by SC'!H29)</f>
        <v>66400</v>
      </c>
      <c r="H12" s="249">
        <f>SUM('FY13 sampling by SC'!I29)</f>
        <v>24486</v>
      </c>
      <c r="I12" s="249">
        <f>SUM('FY13 sampling by SC'!J29)</f>
        <v>0</v>
      </c>
      <c r="J12" s="249">
        <f>SUM('FY13 sampling by SC'!B29)</f>
        <v>111600</v>
      </c>
      <c r="K12" s="249">
        <f>SUM('FY13 sampling by SC'!C29)</f>
        <v>39982</v>
      </c>
      <c r="L12" s="249">
        <f>SUM('FY13 sampling by SC'!D29)</f>
        <v>15496</v>
      </c>
      <c r="M12" s="295">
        <f>SUM('FY13 sampling by SC'!K29)</f>
        <v>15513.874248966049</v>
      </c>
      <c r="N12" s="295">
        <f>SUM('FY13 sampling by SC'!L29)</f>
        <v>2902.0399999999995</v>
      </c>
    </row>
    <row r="13" spans="1:15" x14ac:dyDescent="0.2">
      <c r="A13" s="243" t="s">
        <v>317</v>
      </c>
      <c r="B13" s="259"/>
      <c r="C13" s="249">
        <f t="shared" si="0"/>
        <v>107720.39912054877</v>
      </c>
      <c r="D13" s="249">
        <f>SUM('FY13 sampling by SC'!E32)</f>
        <v>0</v>
      </c>
      <c r="E13" s="249">
        <f>SUM('FY13 sampling by SC'!F32)</f>
        <v>0</v>
      </c>
      <c r="F13" s="249">
        <f>SUM('FY13 sampling by SC'!G32)</f>
        <v>0</v>
      </c>
      <c r="G13" s="249">
        <f>SUM('FY13 sampling by SC'!H32)</f>
        <v>0</v>
      </c>
      <c r="H13" s="249">
        <f>SUM('FY13 sampling by SC'!I32)</f>
        <v>0</v>
      </c>
      <c r="I13" s="249">
        <f>SUM('FY13 sampling by SC'!J32)</f>
        <v>0</v>
      </c>
      <c r="J13" s="249">
        <f>SUM('FY13 sampling by SC'!B32)</f>
        <v>83300</v>
      </c>
      <c r="K13" s="249">
        <f>SUM('FY13 sampling by SC'!C32)</f>
        <v>30410.1</v>
      </c>
      <c r="L13" s="249">
        <f>SUM('FY13 sampling by SC'!D32)</f>
        <v>0</v>
      </c>
      <c r="M13" s="295">
        <f>SUM('FY13 sampling by SC'!K32)</f>
        <v>24420.399120548769</v>
      </c>
      <c r="N13" s="295">
        <f>SUM('FY13 sampling by SC'!L32)</f>
        <v>2902.0399999999995</v>
      </c>
    </row>
    <row r="14" spans="1:15" x14ac:dyDescent="0.2">
      <c r="A14" s="243" t="s">
        <v>466</v>
      </c>
      <c r="B14" s="259"/>
      <c r="C14" s="249">
        <f t="shared" si="0"/>
        <v>0</v>
      </c>
      <c r="D14" s="249">
        <v>0</v>
      </c>
      <c r="E14" s="249">
        <v>0</v>
      </c>
      <c r="F14" s="249">
        <v>0</v>
      </c>
      <c r="G14" s="249">
        <v>0</v>
      </c>
      <c r="H14" s="249">
        <v>0</v>
      </c>
      <c r="I14" s="249">
        <v>0</v>
      </c>
      <c r="J14" s="249">
        <v>0</v>
      </c>
      <c r="K14" s="249">
        <v>0</v>
      </c>
      <c r="L14" s="249">
        <v>0</v>
      </c>
      <c r="M14" s="295">
        <v>0</v>
      </c>
      <c r="N14" s="295">
        <v>0</v>
      </c>
    </row>
    <row r="15" spans="1:15" x14ac:dyDescent="0.2">
      <c r="A15" s="243" t="s">
        <v>467</v>
      </c>
      <c r="B15" s="259"/>
      <c r="C15" s="249">
        <f t="shared" si="0"/>
        <v>0</v>
      </c>
      <c r="D15" s="249">
        <v>0</v>
      </c>
      <c r="E15" s="249">
        <v>0</v>
      </c>
      <c r="F15" s="249">
        <v>0</v>
      </c>
      <c r="G15" s="249">
        <v>0</v>
      </c>
      <c r="H15" s="249">
        <v>0</v>
      </c>
      <c r="I15" s="249">
        <v>0</v>
      </c>
      <c r="J15" s="249">
        <v>0</v>
      </c>
      <c r="K15" s="249">
        <v>0</v>
      </c>
      <c r="L15" s="249">
        <v>0</v>
      </c>
      <c r="M15" s="295">
        <v>0</v>
      </c>
      <c r="N15" s="295">
        <v>0</v>
      </c>
    </row>
    <row r="16" spans="1:15" x14ac:dyDescent="0.2">
      <c r="A16" s="243" t="s">
        <v>321</v>
      </c>
      <c r="B16" s="259"/>
      <c r="C16" s="249">
        <f t="shared" si="0"/>
        <v>47331.116808754312</v>
      </c>
      <c r="D16" s="249">
        <f>SUM('FY13 sampling by SC'!E39)</f>
        <v>0</v>
      </c>
      <c r="E16" s="249">
        <f>SUM('FY13 sampling by SC'!F39)</f>
        <v>0</v>
      </c>
      <c r="F16" s="249">
        <f>SUM('FY13 sampling by SC'!G39)</f>
        <v>0</v>
      </c>
      <c r="G16" s="249">
        <f>SUM('FY13 sampling by SC'!H39)</f>
        <v>0</v>
      </c>
      <c r="H16" s="249">
        <f>SUM('FY13 sampling by SC'!I39)</f>
        <v>0</v>
      </c>
      <c r="I16" s="249">
        <f>SUM('FY13 sampling by SC'!J39)</f>
        <v>0</v>
      </c>
      <c r="J16" s="249">
        <f>SUM('FY13 sampling by SC'!B39)</f>
        <v>25300</v>
      </c>
      <c r="K16" s="249">
        <f>SUM('FY13 sampling by SC'!C39)</f>
        <v>4399.21</v>
      </c>
      <c r="L16" s="249">
        <f>SUM('FY13 sampling by SC'!D39)</f>
        <v>0</v>
      </c>
      <c r="M16" s="295">
        <f>SUM('FY13 sampling by SC'!K39)</f>
        <v>22031.116808754312</v>
      </c>
      <c r="N16" s="295">
        <f>SUM('FY13 sampling by SC'!L39)</f>
        <v>2902.0399999999995</v>
      </c>
    </row>
    <row r="17" spans="1:15" ht="13.5" thickBot="1" x14ac:dyDescent="0.25">
      <c r="A17" s="244" t="s">
        <v>468</v>
      </c>
      <c r="B17" s="278"/>
      <c r="C17" s="279">
        <f t="shared" si="0"/>
        <v>0</v>
      </c>
      <c r="D17" s="279">
        <v>0</v>
      </c>
      <c r="E17" s="279">
        <v>0</v>
      </c>
      <c r="F17" s="279">
        <v>0</v>
      </c>
      <c r="G17" s="279">
        <v>0</v>
      </c>
      <c r="H17" s="279">
        <v>0</v>
      </c>
      <c r="I17" s="279">
        <v>0</v>
      </c>
      <c r="J17" s="279">
        <v>0</v>
      </c>
      <c r="K17" s="279">
        <v>0</v>
      </c>
      <c r="L17" s="279">
        <v>0</v>
      </c>
      <c r="M17" s="296">
        <v>0</v>
      </c>
      <c r="N17" s="296">
        <v>0</v>
      </c>
    </row>
    <row r="18" spans="1:15" x14ac:dyDescent="0.2">
      <c r="A18" s="245" t="s">
        <v>334</v>
      </c>
      <c r="B18" s="262"/>
      <c r="C18" s="262">
        <f>D18+G18+J18+M18</f>
        <v>143159.99892831786</v>
      </c>
      <c r="D18" s="262">
        <f>SUM('FY13 sampling by SC'!E7)</f>
        <v>62100</v>
      </c>
      <c r="E18" s="262">
        <f>SUM('FY13 sampling by SC'!F7)</f>
        <v>24486</v>
      </c>
      <c r="F18" s="262">
        <f>SUM('FY13 sampling by SC'!G7)</f>
        <v>5510</v>
      </c>
      <c r="G18" s="262">
        <f>SUM('FY13 sampling by SC'!H7)</f>
        <v>0</v>
      </c>
      <c r="H18" s="262">
        <f>SUM('FY13 sampling by SC'!I7)</f>
        <v>0</v>
      </c>
      <c r="I18" s="262">
        <f>SUM('FY13 sampling by SC'!J7)</f>
        <v>0</v>
      </c>
      <c r="J18" s="262">
        <f>SUM('FY13 sampling by SC'!B7)</f>
        <v>38600</v>
      </c>
      <c r="K18" s="262">
        <f>SUM('FY13 sampling by SC'!C7)</f>
        <v>8853</v>
      </c>
      <c r="L18" s="262">
        <f>SUM('FY13 sampling by SC'!D7)</f>
        <v>0</v>
      </c>
      <c r="M18" s="297">
        <f>SUM('FY13 sampling by SC'!K7)</f>
        <v>42459.998928317873</v>
      </c>
      <c r="N18" s="297">
        <f>SUM('FY13 sampling by SC'!L7)</f>
        <v>5804.079999999999</v>
      </c>
      <c r="O18" s="280"/>
    </row>
    <row r="19" spans="1:15" x14ac:dyDescent="0.2">
      <c r="A19" s="246" t="s">
        <v>322</v>
      </c>
      <c r="B19" s="267"/>
      <c r="C19" s="268">
        <f t="shared" si="0"/>
        <v>262011.33264552045</v>
      </c>
      <c r="D19" s="268">
        <f>SUM('FY13 sampling by SC'!E9)</f>
        <v>0</v>
      </c>
      <c r="E19" s="268">
        <f>SUM('FY13 sampling by SC'!F9)</f>
        <v>0</v>
      </c>
      <c r="F19" s="268">
        <f>SUM('FY13 sampling by SC'!G9)</f>
        <v>0</v>
      </c>
      <c r="G19" s="268">
        <f>SUM('FY13 sampling by SC'!H9)</f>
        <v>0</v>
      </c>
      <c r="H19" s="268">
        <f>SUM('FY13 sampling by SC'!I9)</f>
        <v>0</v>
      </c>
      <c r="I19" s="268">
        <f>SUM('FY13 sampling by SC'!J9)</f>
        <v>0</v>
      </c>
      <c r="J19" s="268">
        <f>SUM('FY13 sampling by SC'!B9)</f>
        <v>248300</v>
      </c>
      <c r="K19" s="268">
        <f>SUM('FY13 sampling by SC'!C9)</f>
        <v>100802.2</v>
      </c>
      <c r="L19" s="268">
        <f>SUM('FY13 sampling by SC'!D9)</f>
        <v>0</v>
      </c>
      <c r="M19" s="298">
        <f>SUM('FY13 sampling by SC'!K9)</f>
        <v>13711.33264552045</v>
      </c>
      <c r="N19" s="298">
        <f>SUM('FY13 sampling by SC'!L9)</f>
        <v>2902.0399999999995</v>
      </c>
    </row>
    <row r="20" spans="1:15" x14ac:dyDescent="0.2">
      <c r="A20" s="246" t="s">
        <v>315</v>
      </c>
      <c r="B20" s="259"/>
      <c r="C20" s="249">
        <f t="shared" si="0"/>
        <v>323000.81262378721</v>
      </c>
      <c r="D20" s="249">
        <f>SUM('FY13 sampling by SC'!E16)</f>
        <v>130100</v>
      </c>
      <c r="E20" s="249">
        <f>SUM('FY13 sampling by SC'!F16)</f>
        <v>48972.12</v>
      </c>
      <c r="F20" s="249">
        <f>SUM('FY13 sampling by SC'!G16)</f>
        <v>0</v>
      </c>
      <c r="G20" s="249">
        <f>SUM('FY13 sampling by SC'!H16)</f>
        <v>0</v>
      </c>
      <c r="H20" s="249">
        <f>SUM('FY13 sampling by SC'!I16)</f>
        <v>0</v>
      </c>
      <c r="I20" s="249">
        <f>SUM('FY13 sampling by SC'!J16)</f>
        <v>0</v>
      </c>
      <c r="J20" s="249">
        <f>SUM('FY13 sampling by SC'!B16)</f>
        <v>175800</v>
      </c>
      <c r="K20" s="249">
        <f>SUM('FY13 sampling by SC'!C16)</f>
        <v>88954.12</v>
      </c>
      <c r="L20" s="249">
        <f>SUM('FY13 sampling by SC'!D16)</f>
        <v>15008</v>
      </c>
      <c r="M20" s="295">
        <f>SUM('FY13 sampling by SC'!K16)</f>
        <v>17100.812623787231</v>
      </c>
      <c r="N20" s="295">
        <f>SUM('FY13 sampling by SC'!L16)</f>
        <v>2902.0399999999995</v>
      </c>
    </row>
    <row r="21" spans="1:15" x14ac:dyDescent="0.2">
      <c r="A21" s="246" t="s">
        <v>358</v>
      </c>
      <c r="B21" s="259"/>
      <c r="C21" s="249">
        <f t="shared" si="0"/>
        <v>0</v>
      </c>
      <c r="D21" s="249">
        <f>SUM('FY13 sampling by SC'!E17)</f>
        <v>0</v>
      </c>
      <c r="E21" s="249">
        <f>SUM('FY13 sampling by SC'!F17)</f>
        <v>0</v>
      </c>
      <c r="F21" s="249">
        <f>SUM('FY13 sampling by SC'!G17)</f>
        <v>0</v>
      </c>
      <c r="G21" s="249">
        <f>SUM('FY13 sampling by SC'!H17)</f>
        <v>0</v>
      </c>
      <c r="H21" s="249">
        <f>SUM('FY13 sampling by SC'!I17)</f>
        <v>0</v>
      </c>
      <c r="I21" s="249">
        <f>SUM('FY13 sampling by SC'!J17)</f>
        <v>0</v>
      </c>
      <c r="J21" s="249">
        <f>SUM('FY13 sampling by SC'!B17)</f>
        <v>0</v>
      </c>
      <c r="K21" s="249">
        <f>SUM('FY13 sampling by SC'!C17)</f>
        <v>0</v>
      </c>
      <c r="L21" s="249">
        <f>SUM('FY13 sampling by SC'!D17)</f>
        <v>0</v>
      </c>
      <c r="M21" s="295">
        <f>SUM('FY13 sampling by SC'!K17)</f>
        <v>0</v>
      </c>
      <c r="N21" s="295">
        <f>SUM('FY13 sampling by SC'!L17)</f>
        <v>0</v>
      </c>
    </row>
    <row r="22" spans="1:15" x14ac:dyDescent="0.2">
      <c r="A22" s="246" t="s">
        <v>324</v>
      </c>
      <c r="B22" s="259"/>
      <c r="C22" s="249">
        <f t="shared" si="0"/>
        <v>447912.05520476401</v>
      </c>
      <c r="D22" s="249">
        <f>SUM('FY13 sampling by SC'!E19)</f>
        <v>402700</v>
      </c>
      <c r="E22" s="249">
        <f>SUM('FY13 sampling by SC'!F19)</f>
        <v>152895</v>
      </c>
      <c r="F22" s="249">
        <f>SUM('FY13 sampling by SC'!G19)</f>
        <v>0</v>
      </c>
      <c r="G22" s="249">
        <f>SUM('FY13 sampling by SC'!H19)</f>
        <v>0</v>
      </c>
      <c r="H22" s="249">
        <f>SUM('FY13 sampling by SC'!I19)</f>
        <v>0</v>
      </c>
      <c r="I22" s="249">
        <f>SUM('FY13 sampling by SC'!J19)</f>
        <v>0</v>
      </c>
      <c r="J22" s="249">
        <f>SUM('FY13 sampling by SC'!B19)</f>
        <v>24000</v>
      </c>
      <c r="K22" s="249">
        <f>SUM('FY13 sampling by SC'!C19)</f>
        <v>4399</v>
      </c>
      <c r="L22" s="249">
        <f>SUM('FY13 sampling by SC'!D19)</f>
        <v>0</v>
      </c>
      <c r="M22" s="295">
        <f>SUM('FY13 sampling by SC'!K19)</f>
        <v>21212.055204764023</v>
      </c>
      <c r="N22" s="295">
        <f>SUM('FY13 sampling by SC'!L19)</f>
        <v>2902.0399999999995</v>
      </c>
    </row>
    <row r="23" spans="1:15" x14ac:dyDescent="0.2">
      <c r="A23" s="246" t="s">
        <v>319</v>
      </c>
      <c r="B23" s="259"/>
      <c r="C23" s="249">
        <f t="shared" si="0"/>
        <v>46100</v>
      </c>
      <c r="D23" s="249">
        <f>SUM('FY13 sampling by SC'!E22)</f>
        <v>0</v>
      </c>
      <c r="E23" s="249">
        <f>SUM('FY13 sampling by SC'!F22)</f>
        <v>0</v>
      </c>
      <c r="F23" s="249">
        <f>SUM('FY13 sampling by SC'!G22)</f>
        <v>0</v>
      </c>
      <c r="G23" s="249">
        <f>SUM('FY13 sampling by SC'!H22)</f>
        <v>0</v>
      </c>
      <c r="H23" s="249">
        <f>SUM('FY13 sampling by SC'!I22)</f>
        <v>0</v>
      </c>
      <c r="I23" s="249">
        <f>SUM('FY13 sampling by SC'!J22)</f>
        <v>0</v>
      </c>
      <c r="J23" s="249">
        <f>SUM('FY13 sampling by SC'!B22)</f>
        <v>46100</v>
      </c>
      <c r="K23" s="249">
        <f>SUM('FY13 sampling by SC'!C22)</f>
        <v>24486.06</v>
      </c>
      <c r="L23" s="249">
        <f>SUM('FY13 sampling by SC'!D22)</f>
        <v>4800</v>
      </c>
      <c r="M23" s="295">
        <f>SUM('FY13 sampling by SC'!K22)</f>
        <v>0</v>
      </c>
      <c r="N23" s="295">
        <f>SUM('FY13 sampling by SC'!L22)</f>
        <v>0</v>
      </c>
    </row>
    <row r="24" spans="1:15" x14ac:dyDescent="0.2">
      <c r="A24" s="246" t="s">
        <v>388</v>
      </c>
      <c r="B24" s="259"/>
      <c r="C24" s="249">
        <f t="shared" si="0"/>
        <v>168900</v>
      </c>
      <c r="D24" s="249">
        <f>SUM('FY13 sampling by SC'!E24)</f>
        <v>168900</v>
      </c>
      <c r="E24" s="249">
        <f>SUM('FY13 sampling by SC'!F24)</f>
        <v>68060</v>
      </c>
      <c r="F24" s="249">
        <f>SUM('FY13 sampling by SC'!G24)</f>
        <v>0</v>
      </c>
      <c r="G24" s="249">
        <f>SUM('FY13 sampling by SC'!H24)</f>
        <v>0</v>
      </c>
      <c r="H24" s="249">
        <f>SUM('FY13 sampling by SC'!I24)</f>
        <v>0</v>
      </c>
      <c r="I24" s="249">
        <f>SUM('FY13 sampling by SC'!J24)</f>
        <v>0</v>
      </c>
      <c r="J24" s="249">
        <f>SUM('FY13 sampling by SC'!B24)</f>
        <v>0</v>
      </c>
      <c r="K24" s="249">
        <f>SUM('FY13 sampling by SC'!C24)</f>
        <v>0</v>
      </c>
      <c r="L24" s="249">
        <f>SUM('FY13 sampling by SC'!D24)</f>
        <v>0</v>
      </c>
      <c r="M24" s="295">
        <f>SUM('FY13 sampling by SC'!K24)</f>
        <v>0</v>
      </c>
      <c r="N24" s="295">
        <f>SUM('FY13 sampling by SC'!L24)</f>
        <v>0</v>
      </c>
    </row>
    <row r="25" spans="1:15" x14ac:dyDescent="0.2">
      <c r="A25" s="246" t="s">
        <v>302</v>
      </c>
      <c r="B25" s="259"/>
      <c r="C25" s="249">
        <f t="shared" si="0"/>
        <v>0</v>
      </c>
      <c r="D25" s="249">
        <v>0</v>
      </c>
      <c r="E25" s="249">
        <v>0</v>
      </c>
      <c r="F25" s="249">
        <v>0</v>
      </c>
      <c r="G25" s="249">
        <v>0</v>
      </c>
      <c r="H25" s="249">
        <v>0</v>
      </c>
      <c r="I25" s="249">
        <v>0</v>
      </c>
      <c r="J25" s="249">
        <v>0</v>
      </c>
      <c r="K25" s="249">
        <v>0</v>
      </c>
      <c r="L25" s="249">
        <v>0</v>
      </c>
      <c r="M25" s="295">
        <v>0</v>
      </c>
      <c r="N25" s="295">
        <v>0</v>
      </c>
    </row>
    <row r="26" spans="1:15" x14ac:dyDescent="0.2">
      <c r="A26" s="246" t="s">
        <v>393</v>
      </c>
      <c r="B26" s="259"/>
      <c r="C26" s="249">
        <f t="shared" si="0"/>
        <v>0</v>
      </c>
      <c r="D26" s="249">
        <f>SUM('FY13 sampling by SC'!E31)</f>
        <v>0</v>
      </c>
      <c r="E26" s="249">
        <f>SUM('FY13 sampling by SC'!F31)</f>
        <v>0</v>
      </c>
      <c r="F26" s="249">
        <f>SUM('FY13 sampling by SC'!G31)</f>
        <v>0</v>
      </c>
      <c r="G26" s="249">
        <f>SUM('FY13 sampling by SC'!H31)</f>
        <v>0</v>
      </c>
      <c r="H26" s="249">
        <f>SUM('FY13 sampling by SC'!I31)</f>
        <v>0</v>
      </c>
      <c r="I26" s="249">
        <f>SUM('FY13 sampling by SC'!J31)</f>
        <v>0</v>
      </c>
      <c r="J26" s="249">
        <f>SUM('FY13 sampling by SC'!B31)</f>
        <v>0</v>
      </c>
      <c r="K26" s="249">
        <f>SUM('FY13 sampling by SC'!C31)</f>
        <v>0</v>
      </c>
      <c r="L26" s="249">
        <f>SUM('FY13 sampling by SC'!D31)</f>
        <v>0</v>
      </c>
      <c r="M26" s="295">
        <f>SUM('FY13 sampling by SC'!K31)</f>
        <v>0</v>
      </c>
      <c r="N26" s="295">
        <f>SUM('FY13 sampling by SC'!L31)</f>
        <v>0</v>
      </c>
    </row>
    <row r="27" spans="1:15" x14ac:dyDescent="0.2">
      <c r="A27" s="246" t="s">
        <v>57</v>
      </c>
      <c r="B27" s="259"/>
      <c r="C27" s="249">
        <f t="shared" si="0"/>
        <v>273236.46963646717</v>
      </c>
      <c r="D27" s="249">
        <f>SUM('FY13 sampling by SC'!E25)</f>
        <v>0</v>
      </c>
      <c r="E27" s="249">
        <f>SUM('FY13 sampling by SC'!F25)</f>
        <v>0</v>
      </c>
      <c r="F27" s="249">
        <f>SUM('FY13 sampling by SC'!G25)</f>
        <v>0</v>
      </c>
      <c r="G27" s="249">
        <f>SUM('FY13 sampling by SC'!H25)</f>
        <v>0</v>
      </c>
      <c r="H27" s="249">
        <f>SUM('FY13 sampling by SC'!I25)</f>
        <v>0</v>
      </c>
      <c r="I27" s="249">
        <f>SUM('FY13 sampling by SC'!J25)</f>
        <v>0</v>
      </c>
      <c r="J27" s="249">
        <f>SUM('FY13 sampling by SC'!B25)</f>
        <v>230700</v>
      </c>
      <c r="K27" s="249">
        <f>SUM('FY13 sampling by SC'!C25)</f>
        <v>99332.19</v>
      </c>
      <c r="L27" s="249">
        <f>SUM('FY13 sampling by SC'!D25)</f>
        <v>12093</v>
      </c>
      <c r="M27" s="295">
        <f>SUM('FY13 sampling by SC'!K25)</f>
        <v>42536.46963646714</v>
      </c>
      <c r="N27" s="295">
        <f>SUM('FY13 sampling by SC'!L25)</f>
        <v>5804.079999999999</v>
      </c>
    </row>
    <row r="28" spans="1:15" x14ac:dyDescent="0.2">
      <c r="A28" s="246" t="s">
        <v>332</v>
      </c>
      <c r="B28" s="259"/>
      <c r="C28" s="249">
        <f t="shared" si="0"/>
        <v>119712.61864208552</v>
      </c>
      <c r="D28" s="249">
        <f>SUM('FY13 sampling by SC'!E28)</f>
        <v>0</v>
      </c>
      <c r="E28" s="249">
        <f>SUM('FY13 sampling by SC'!F28)</f>
        <v>0</v>
      </c>
      <c r="F28" s="249">
        <f>SUM('FY13 sampling by SC'!G28)</f>
        <v>0</v>
      </c>
      <c r="G28" s="249">
        <f>SUM('FY13 sampling by SC'!H28)</f>
        <v>0</v>
      </c>
      <c r="H28" s="249">
        <f>SUM('FY13 sampling by SC'!I28)</f>
        <v>0</v>
      </c>
      <c r="I28" s="249">
        <f>SUM('FY13 sampling by SC'!J28)</f>
        <v>0</v>
      </c>
      <c r="J28" s="249">
        <f>SUM('FY13 sampling by SC'!B28)</f>
        <v>96200</v>
      </c>
      <c r="K28" s="249">
        <f>SUM('FY13 sampling by SC'!C28)</f>
        <v>27195.83</v>
      </c>
      <c r="L28" s="249">
        <f>SUM('FY13 sampling by SC'!D28)</f>
        <v>0</v>
      </c>
      <c r="M28" s="295">
        <f>SUM('FY13 sampling by SC'!K28)</f>
        <v>23512.61864208553</v>
      </c>
      <c r="N28" s="295">
        <f>SUM('FY13 sampling by SC'!L28)</f>
        <v>2902.0399999999995</v>
      </c>
    </row>
    <row r="29" spans="1:15" x14ac:dyDescent="0.2">
      <c r="A29" s="246" t="s">
        <v>398</v>
      </c>
      <c r="B29" s="259"/>
      <c r="C29" s="249">
        <f t="shared" si="0"/>
        <v>0</v>
      </c>
      <c r="D29" s="249">
        <f>SUM('FY13 sampling by SC'!E33)</f>
        <v>0</v>
      </c>
      <c r="E29" s="249">
        <f>SUM('FY13 sampling by SC'!F33)</f>
        <v>0</v>
      </c>
      <c r="F29" s="249">
        <f>SUM('FY13 sampling by SC'!G33)</f>
        <v>0</v>
      </c>
      <c r="G29" s="249">
        <f>SUM('FY13 sampling by SC'!H33)</f>
        <v>0</v>
      </c>
      <c r="H29" s="249">
        <f>SUM('FY13 sampling by SC'!I33)</f>
        <v>0</v>
      </c>
      <c r="I29" s="249">
        <f>SUM('FY13 sampling by SC'!J33)</f>
        <v>0</v>
      </c>
      <c r="J29" s="249">
        <f>SUM('FY13 sampling by SC'!B33)</f>
        <v>0</v>
      </c>
      <c r="K29" s="249">
        <f>SUM('FY13 sampling by SC'!C33)</f>
        <v>0</v>
      </c>
      <c r="L29" s="249">
        <f>SUM('FY13 sampling by SC'!D33)</f>
        <v>0</v>
      </c>
      <c r="M29" s="295">
        <f>SUM('FY13 sampling by SC'!K33)</f>
        <v>0</v>
      </c>
      <c r="N29" s="295">
        <f>SUM('FY13 sampling by SC'!L33)</f>
        <v>0</v>
      </c>
    </row>
    <row r="30" spans="1:15" x14ac:dyDescent="0.2">
      <c r="A30" s="246" t="s">
        <v>469</v>
      </c>
      <c r="B30" s="259"/>
      <c r="C30" s="249">
        <f t="shared" si="0"/>
        <v>0</v>
      </c>
      <c r="D30" s="249">
        <v>0</v>
      </c>
      <c r="E30" s="249">
        <v>0</v>
      </c>
      <c r="F30" s="249">
        <v>0</v>
      </c>
      <c r="G30" s="249">
        <v>0</v>
      </c>
      <c r="H30" s="249">
        <v>0</v>
      </c>
      <c r="I30" s="249">
        <v>0</v>
      </c>
      <c r="J30" s="249">
        <v>0</v>
      </c>
      <c r="K30" s="249">
        <v>0</v>
      </c>
      <c r="L30" s="249">
        <v>0</v>
      </c>
      <c r="M30" s="295">
        <v>0</v>
      </c>
      <c r="N30" s="295">
        <v>0</v>
      </c>
    </row>
    <row r="31" spans="1:15" x14ac:dyDescent="0.2">
      <c r="A31" s="246" t="s">
        <v>333</v>
      </c>
      <c r="B31" s="259"/>
      <c r="C31" s="249">
        <f t="shared" si="0"/>
        <v>439159.88715509471</v>
      </c>
      <c r="D31" s="249">
        <f>SUM('FY13 sampling by SC'!E36)</f>
        <v>75000</v>
      </c>
      <c r="E31" s="249">
        <f>SUM('FY13 sampling by SC'!F36)</f>
        <v>21559</v>
      </c>
      <c r="F31" s="249">
        <f>SUM('FY13 sampling by SC'!G36)</f>
        <v>0</v>
      </c>
      <c r="G31" s="249">
        <f>SUM('FY13 sampling by SC'!H36)</f>
        <v>59800</v>
      </c>
      <c r="H31" s="249">
        <f>SUM('FY13 sampling by SC'!I36)</f>
        <v>24486</v>
      </c>
      <c r="I31" s="249">
        <f>SUM('FY13 sampling by SC'!J36)</f>
        <v>0</v>
      </c>
      <c r="J31" s="249">
        <f>SUM('FY13 sampling by SC'!B36)</f>
        <v>262200</v>
      </c>
      <c r="K31" s="249">
        <f>SUM('FY13 sampling by SC'!C36)</f>
        <v>74811</v>
      </c>
      <c r="L31" s="249">
        <f>SUM('FY13 sampling by SC'!D36)</f>
        <v>0</v>
      </c>
      <c r="M31" s="295">
        <f>SUM('FY13 sampling by SC'!K36)</f>
        <v>42159.88715509473</v>
      </c>
      <c r="N31" s="295">
        <f>SUM('FY13 sampling by SC'!L36)</f>
        <v>5804.079999999999</v>
      </c>
    </row>
    <row r="32" spans="1:15" ht="13.5" thickBot="1" x14ac:dyDescent="0.25">
      <c r="A32" s="247" t="s">
        <v>323</v>
      </c>
      <c r="B32" s="259"/>
      <c r="C32" s="249">
        <f t="shared" si="0"/>
        <v>148779.71755174536</v>
      </c>
      <c r="D32" s="249">
        <f>SUM('FY13 sampling by SC'!E40)</f>
        <v>0</v>
      </c>
      <c r="E32" s="249">
        <f>SUM('FY13 sampling by SC'!F40)</f>
        <v>0</v>
      </c>
      <c r="F32" s="249">
        <f>SUM('FY13 sampling by SC'!G40)</f>
        <v>0</v>
      </c>
      <c r="G32" s="249">
        <f>SUM('FY13 sampling by SC'!H40)</f>
        <v>0</v>
      </c>
      <c r="H32" s="249">
        <f>SUM('FY13 sampling by SC'!I40)</f>
        <v>0</v>
      </c>
      <c r="I32" s="249">
        <f>SUM('FY13 sampling by SC'!J40)</f>
        <v>0</v>
      </c>
      <c r="J32" s="249">
        <f>SUM('FY13 sampling by SC'!B40)</f>
        <v>122300</v>
      </c>
      <c r="K32" s="249">
        <f>SUM('FY13 sampling by SC'!C40)</f>
        <v>28940.09</v>
      </c>
      <c r="L32" s="249">
        <f>SUM('FY13 sampling by SC'!D40)</f>
        <v>0</v>
      </c>
      <c r="M32" s="295">
        <f>SUM('FY13 sampling by SC'!K40)</f>
        <v>26479.717551745365</v>
      </c>
      <c r="N32" s="295">
        <f>SUM('FY13 sampling by SC'!L40)</f>
        <v>2902.0399999999995</v>
      </c>
    </row>
    <row r="33" spans="1:15" x14ac:dyDescent="0.2">
      <c r="A33" s="245" t="s">
        <v>313</v>
      </c>
      <c r="B33" s="262"/>
      <c r="C33" s="262">
        <f t="shared" si="0"/>
        <v>261295.89722978062</v>
      </c>
      <c r="D33" s="262">
        <f>SUM('FY13 sampling by SC'!E4)</f>
        <v>77700</v>
      </c>
      <c r="E33" s="262">
        <f>SUM('FY13 sampling by SC'!F4)</f>
        <v>24486</v>
      </c>
      <c r="F33" s="262">
        <f>SUM('FY13 sampling by SC'!G4)</f>
        <v>0</v>
      </c>
      <c r="G33" s="262">
        <f>SUM('FY13 sampling by SC'!H4)</f>
        <v>0</v>
      </c>
      <c r="H33" s="262">
        <f>SUM('FY13 sampling by SC'!I4)</f>
        <v>0</v>
      </c>
      <c r="I33" s="262">
        <f>SUM('FY13 sampling by SC'!J4)</f>
        <v>0</v>
      </c>
      <c r="J33" s="262">
        <f>SUM('FY13 sampling by SC'!B4)</f>
        <v>170400</v>
      </c>
      <c r="K33" s="262">
        <f>SUM('FY13 sampling by SC'!C4)</f>
        <v>70392</v>
      </c>
      <c r="L33" s="262">
        <f>SUM('FY13 sampling by SC'!D4)</f>
        <v>16536</v>
      </c>
      <c r="M33" s="297">
        <f>SUM('FY13 sampling by SC'!K4)</f>
        <v>13195.897229780625</v>
      </c>
      <c r="N33" s="297">
        <f>SUM('FY13 sampling by SC'!L4)</f>
        <v>2902.0399999999995</v>
      </c>
      <c r="O33" s="280"/>
    </row>
    <row r="34" spans="1:15" x14ac:dyDescent="0.2">
      <c r="A34" s="246" t="s">
        <v>349</v>
      </c>
      <c r="B34" s="259"/>
      <c r="C34" s="249">
        <f t="shared" si="0"/>
        <v>53700</v>
      </c>
      <c r="D34" s="249">
        <f>SUM('FY13 sampling by SC'!E11)</f>
        <v>0</v>
      </c>
      <c r="E34" s="249">
        <f>SUM('FY13 sampling by SC'!F11)</f>
        <v>0</v>
      </c>
      <c r="F34" s="249">
        <f>SUM('FY13 sampling by SC'!G11)</f>
        <v>0</v>
      </c>
      <c r="G34" s="249">
        <f>SUM('FY13 sampling by SC'!H11)</f>
        <v>53700</v>
      </c>
      <c r="H34" s="249">
        <f>SUM('FY13 sampling by SC'!I11)</f>
        <v>24486.06</v>
      </c>
      <c r="I34" s="249">
        <f>SUM('FY13 sampling by SC'!J11)</f>
        <v>0</v>
      </c>
      <c r="J34" s="249">
        <f>SUM('FY13 sampling by SC'!B11)</f>
        <v>0</v>
      </c>
      <c r="K34" s="249">
        <f>SUM('FY13 sampling by SC'!C11)</f>
        <v>0</v>
      </c>
      <c r="L34" s="249">
        <f>SUM('FY13 sampling by SC'!D11)</f>
        <v>0</v>
      </c>
      <c r="M34" s="295">
        <f>SUM('FY13 sampling by SC'!K11)</f>
        <v>0</v>
      </c>
      <c r="N34" s="295">
        <f>SUM('FY13 sampling by SC'!L11)</f>
        <v>0</v>
      </c>
    </row>
    <row r="35" spans="1:15" x14ac:dyDescent="0.2">
      <c r="A35" s="246" t="s">
        <v>311</v>
      </c>
      <c r="B35" s="259"/>
      <c r="C35" s="249">
        <f t="shared" si="0"/>
        <v>215021.56482620211</v>
      </c>
      <c r="D35" s="249">
        <f>SUM('FY13 sampling by SC'!E12)</f>
        <v>67200</v>
      </c>
      <c r="E35" s="249">
        <f>SUM('FY13 sampling by SC'!F12)</f>
        <v>24486</v>
      </c>
      <c r="F35" s="249">
        <f>SUM('FY13 sampling by SC'!G12)</f>
        <v>24250</v>
      </c>
      <c r="G35" s="249">
        <f>SUM('FY13 sampling by SC'!H12)</f>
        <v>0</v>
      </c>
      <c r="H35" s="249">
        <f>SUM('FY13 sampling by SC'!I12)</f>
        <v>0</v>
      </c>
      <c r="I35" s="249">
        <f>SUM('FY13 sampling by SC'!J12)</f>
        <v>0</v>
      </c>
      <c r="J35" s="249">
        <f>SUM('FY13 sampling by SC'!B12)</f>
        <v>121000</v>
      </c>
      <c r="K35" s="249">
        <f>SUM('FY13 sampling by SC'!C12)</f>
        <v>44381</v>
      </c>
      <c r="L35" s="249">
        <f>SUM('FY13 sampling by SC'!D12)</f>
        <v>14516</v>
      </c>
      <c r="M35" s="295">
        <f>SUM('FY13 sampling by SC'!K12)</f>
        <v>26821.564826202102</v>
      </c>
      <c r="N35" s="295">
        <f>SUM('FY13 sampling by SC'!L12)</f>
        <v>5804.079999999999</v>
      </c>
    </row>
    <row r="36" spans="1:15" x14ac:dyDescent="0.2">
      <c r="A36" s="246" t="s">
        <v>325</v>
      </c>
      <c r="B36" s="259"/>
      <c r="C36" s="249">
        <f t="shared" si="0"/>
        <v>235491.48119951735</v>
      </c>
      <c r="D36" s="249">
        <f>SUM('FY13 sampling by SC'!E23)</f>
        <v>0</v>
      </c>
      <c r="E36" s="249">
        <f>SUM('FY13 sampling by SC'!F23)</f>
        <v>0</v>
      </c>
      <c r="F36" s="249">
        <f>SUM('FY13 sampling by SC'!G23)</f>
        <v>0</v>
      </c>
      <c r="G36" s="249">
        <f>SUM('FY13 sampling by SC'!H23)</f>
        <v>54000</v>
      </c>
      <c r="H36" s="249">
        <f>SUM('FY13 sampling by SC'!I23)</f>
        <v>24486</v>
      </c>
      <c r="I36" s="249">
        <f>SUM('FY13 sampling by SC'!J23)</f>
        <v>3150</v>
      </c>
      <c r="J36" s="249">
        <f>SUM('FY13 sampling by SC'!B23)</f>
        <v>164100</v>
      </c>
      <c r="K36" s="249">
        <f>SUM('FY13 sampling by SC'!C23)</f>
        <v>70392.100000000006</v>
      </c>
      <c r="L36" s="249">
        <f>SUM('FY13 sampling by SC'!D23)</f>
        <v>0</v>
      </c>
      <c r="M36" s="295">
        <f>SUM('FY13 sampling by SC'!K23)</f>
        <v>17391.481199517344</v>
      </c>
      <c r="N36" s="295">
        <f>SUM('FY13 sampling by SC'!L23)</f>
        <v>2902.0399999999995</v>
      </c>
    </row>
    <row r="37" spans="1:15" x14ac:dyDescent="0.2">
      <c r="A37" s="246" t="s">
        <v>312</v>
      </c>
      <c r="B37" s="259"/>
      <c r="C37" s="249">
        <f t="shared" si="0"/>
        <v>257524.61715306714</v>
      </c>
      <c r="D37" s="249">
        <f>SUM('FY13 sampling by SC'!E30)</f>
        <v>0</v>
      </c>
      <c r="E37" s="249">
        <f>SUM('FY13 sampling by SC'!F30)</f>
        <v>0</v>
      </c>
      <c r="F37" s="249">
        <f>SUM('FY13 sampling by SC'!G30)</f>
        <v>0</v>
      </c>
      <c r="G37" s="249">
        <f>SUM('FY13 sampling by SC'!H30)</f>
        <v>0</v>
      </c>
      <c r="H37" s="249">
        <f>SUM('FY13 sampling by SC'!I30)</f>
        <v>0</v>
      </c>
      <c r="I37" s="249">
        <f>SUM('FY13 sampling by SC'!J30)</f>
        <v>0</v>
      </c>
      <c r="J37" s="249">
        <f>SUM('FY13 sampling by SC'!B30)</f>
        <v>229900</v>
      </c>
      <c r="K37" s="249">
        <f>SUM('FY13 sampling by SC'!C30)</f>
        <v>110374.1</v>
      </c>
      <c r="L37" s="249">
        <f>SUM('FY13 sampling by SC'!D30)</f>
        <v>14628</v>
      </c>
      <c r="M37" s="295">
        <f>SUM('FY13 sampling by SC'!K30)</f>
        <v>27624.617153067153</v>
      </c>
      <c r="N37" s="295">
        <f>SUM('FY13 sampling by SC'!L30)</f>
        <v>5804.079999999999</v>
      </c>
    </row>
    <row r="38" spans="1:15" x14ac:dyDescent="0.2">
      <c r="A38" s="246" t="s">
        <v>314</v>
      </c>
      <c r="B38" s="259"/>
      <c r="C38" s="249">
        <f t="shared" si="0"/>
        <v>134509.40047547087</v>
      </c>
      <c r="D38" s="249">
        <f>SUM('FY13 sampling by SC'!E35)</f>
        <v>0</v>
      </c>
      <c r="E38" s="249">
        <f>SUM('FY13 sampling by SC'!F35)</f>
        <v>0</v>
      </c>
      <c r="F38" s="249">
        <f>SUM('FY13 sampling by SC'!G35)</f>
        <v>0</v>
      </c>
      <c r="G38" s="249">
        <f>SUM('FY13 sampling by SC'!H35)</f>
        <v>0</v>
      </c>
      <c r="H38" s="249">
        <f>SUM('FY13 sampling by SC'!I35)</f>
        <v>0</v>
      </c>
      <c r="I38" s="249">
        <f>SUM('FY13 sampling by SC'!J35)</f>
        <v>0</v>
      </c>
      <c r="J38" s="249">
        <f>SUM('FY13 sampling by SC'!B35)</f>
        <v>121400</v>
      </c>
      <c r="K38" s="249">
        <f>SUM('FY13 sampling by SC'!C35)</f>
        <v>34809.31</v>
      </c>
      <c r="L38" s="249">
        <f>SUM('FY13 sampling by SC'!D35)</f>
        <v>17212</v>
      </c>
      <c r="M38" s="295">
        <f>SUM('FY13 sampling by SC'!K35)</f>
        <v>13109.400475470862</v>
      </c>
      <c r="N38" s="295">
        <f>SUM('FY13 sampling by SC'!L35)</f>
        <v>2902.0399999999995</v>
      </c>
    </row>
    <row r="39" spans="1:15" ht="13.5" thickBot="1" x14ac:dyDescent="0.25">
      <c r="A39" s="246" t="s">
        <v>448</v>
      </c>
      <c r="B39" s="259"/>
      <c r="C39" s="249">
        <f t="shared" si="0"/>
        <v>0</v>
      </c>
      <c r="D39" s="249">
        <v>0</v>
      </c>
      <c r="E39" s="249">
        <v>0</v>
      </c>
      <c r="F39" s="249">
        <v>0</v>
      </c>
      <c r="G39" s="249">
        <v>0</v>
      </c>
      <c r="H39" s="249">
        <v>0</v>
      </c>
      <c r="I39" s="249">
        <v>0</v>
      </c>
      <c r="J39" s="249">
        <v>0</v>
      </c>
      <c r="K39" s="249">
        <v>0</v>
      </c>
      <c r="L39" s="249">
        <v>0</v>
      </c>
      <c r="M39" s="295">
        <v>0</v>
      </c>
      <c r="N39" s="295">
        <v>0</v>
      </c>
    </row>
    <row r="40" spans="1:15" x14ac:dyDescent="0.2">
      <c r="A40" s="245" t="s">
        <v>340</v>
      </c>
      <c r="B40" s="262"/>
      <c r="C40" s="262">
        <f t="shared" si="0"/>
        <v>76100</v>
      </c>
      <c r="D40" s="262">
        <f>SUM('FY13 sampling by SC'!E5)</f>
        <v>76100</v>
      </c>
      <c r="E40" s="262">
        <f>SUM('FY13 sampling by SC'!F5)</f>
        <v>8469.2000000000007</v>
      </c>
      <c r="F40" s="262">
        <f>SUM('FY13 sampling by SC'!G5)</f>
        <v>0</v>
      </c>
      <c r="G40" s="262">
        <f>SUM('FY13 sampling by SC'!H5)</f>
        <v>0</v>
      </c>
      <c r="H40" s="262">
        <f>SUM('FY13 sampling by SC'!I5)</f>
        <v>0</v>
      </c>
      <c r="I40" s="262">
        <f>SUM('FY13 sampling by SC'!J5)</f>
        <v>0</v>
      </c>
      <c r="J40" s="262">
        <f>SUM('FY13 sampling by SC'!B5)</f>
        <v>0</v>
      </c>
      <c r="K40" s="262">
        <f>SUM('FY13 sampling by SC'!C5)</f>
        <v>0</v>
      </c>
      <c r="L40" s="262">
        <f>SUM('FY13 sampling by SC'!D5)</f>
        <v>0</v>
      </c>
      <c r="M40" s="297">
        <f>SUM('FY13 sampling by SC'!K5)</f>
        <v>0</v>
      </c>
      <c r="N40" s="297">
        <f>SUM('FY13 sampling by SC'!L5)</f>
        <v>0</v>
      </c>
      <c r="O40" s="280"/>
    </row>
    <row r="41" spans="1:15" x14ac:dyDescent="0.2">
      <c r="A41" s="246" t="s">
        <v>330</v>
      </c>
      <c r="B41" s="259"/>
      <c r="C41" s="249">
        <f t="shared" si="0"/>
        <v>133658.48274110071</v>
      </c>
      <c r="D41" s="249">
        <f>SUM('FY13 sampling by SC'!E6)</f>
        <v>47800</v>
      </c>
      <c r="E41" s="249">
        <f>SUM('FY13 sampling by SC'!F6)</f>
        <v>21524</v>
      </c>
      <c r="F41" s="249">
        <f>SUM('FY13 sampling by SC'!G6)</f>
        <v>0</v>
      </c>
      <c r="G41" s="249">
        <f>SUM('FY13 sampling by SC'!H6)</f>
        <v>0</v>
      </c>
      <c r="H41" s="249">
        <f>SUM('FY13 sampling by SC'!I6)</f>
        <v>0</v>
      </c>
      <c r="I41" s="249">
        <f>SUM('FY13 sampling by SC'!J6)</f>
        <v>0</v>
      </c>
      <c r="J41" s="249">
        <f>SUM('FY13 sampling by SC'!B6)</f>
        <v>50300</v>
      </c>
      <c r="K41" s="249">
        <f>SUM('FY13 sampling by SC'!C6)</f>
        <v>8853</v>
      </c>
      <c r="L41" s="249">
        <f>SUM('FY13 sampling by SC'!D6)</f>
        <v>0</v>
      </c>
      <c r="M41" s="295">
        <f>SUM('FY13 sampling by SC'!K6)</f>
        <v>35558.482741100721</v>
      </c>
      <c r="N41" s="295">
        <f>SUM('FY13 sampling by SC'!L6)</f>
        <v>5804.079999999999</v>
      </c>
    </row>
    <row r="42" spans="1:15" x14ac:dyDescent="0.2">
      <c r="A42" s="246" t="s">
        <v>326</v>
      </c>
      <c r="B42" s="259"/>
      <c r="C42" s="249">
        <f t="shared" si="0"/>
        <v>429376.11418169248</v>
      </c>
      <c r="D42" s="249">
        <f>SUM('FY13 sampling by SC'!E8)</f>
        <v>0</v>
      </c>
      <c r="E42" s="249">
        <f>SUM('FY13 sampling by SC'!F8)</f>
        <v>0</v>
      </c>
      <c r="F42" s="249">
        <f>SUM('FY13 sampling by SC'!G8)</f>
        <v>0</v>
      </c>
      <c r="G42" s="249">
        <f>SUM('FY13 sampling by SC'!H8)</f>
        <v>0</v>
      </c>
      <c r="H42" s="249">
        <f>SUM('FY13 sampling by SC'!I8)</f>
        <v>0</v>
      </c>
      <c r="I42" s="249">
        <f>SUM('FY13 sampling by SC'!J8)</f>
        <v>0</v>
      </c>
      <c r="J42" s="249">
        <f>SUM('FY13 sampling by SC'!B8)</f>
        <v>379500</v>
      </c>
      <c r="K42" s="249">
        <f>SUM('FY13 sampling by SC'!C8)</f>
        <v>134580.13</v>
      </c>
      <c r="L42" s="249">
        <f>SUM('FY13 sampling by SC'!D8)</f>
        <v>10584</v>
      </c>
      <c r="M42" s="295">
        <f>SUM('FY13 sampling by SC'!K8)</f>
        <v>49876.11418169245</v>
      </c>
      <c r="N42" s="295">
        <f>SUM('FY13 sampling by SC'!L8)</f>
        <v>8706.119999999999</v>
      </c>
    </row>
    <row r="43" spans="1:15" x14ac:dyDescent="0.2">
      <c r="A43" s="246" t="s">
        <v>470</v>
      </c>
      <c r="B43" s="260"/>
      <c r="C43" s="249">
        <f t="shared" si="0"/>
        <v>0</v>
      </c>
      <c r="D43" s="249">
        <v>0</v>
      </c>
      <c r="E43" s="249">
        <v>0</v>
      </c>
      <c r="F43" s="249">
        <v>0</v>
      </c>
      <c r="G43" s="249">
        <v>0</v>
      </c>
      <c r="H43" s="249">
        <v>0</v>
      </c>
      <c r="I43" s="249">
        <v>0</v>
      </c>
      <c r="J43" s="249">
        <v>0</v>
      </c>
      <c r="K43" s="249">
        <v>0</v>
      </c>
      <c r="L43" s="249">
        <v>0</v>
      </c>
      <c r="M43" s="295">
        <v>0</v>
      </c>
      <c r="N43" s="295">
        <v>0</v>
      </c>
    </row>
    <row r="44" spans="1:15" x14ac:dyDescent="0.2">
      <c r="A44" s="246" t="s">
        <v>328</v>
      </c>
      <c r="B44" s="260"/>
      <c r="C44" s="249">
        <f t="shared" si="0"/>
        <v>166003.11502220912</v>
      </c>
      <c r="D44" s="249">
        <f>SUM('FY13 sampling by SC'!E13)</f>
        <v>0</v>
      </c>
      <c r="E44" s="249">
        <f>SUM('FY13 sampling by SC'!F13)</f>
        <v>0</v>
      </c>
      <c r="F44" s="249">
        <f>SUM('FY13 sampling by SC'!G13)</f>
        <v>0</v>
      </c>
      <c r="G44" s="249">
        <f>SUM('FY13 sampling by SC'!H13)</f>
        <v>0</v>
      </c>
      <c r="H44" s="249">
        <f>SUM('FY13 sampling by SC'!I13)</f>
        <v>0</v>
      </c>
      <c r="I44" s="249">
        <f>SUM('FY13 sampling by SC'!J13)</f>
        <v>0</v>
      </c>
      <c r="J44" s="249">
        <f>SUM('FY13 sampling by SC'!B13)</f>
        <v>147800</v>
      </c>
      <c r="K44" s="249">
        <f>SUM('FY13 sampling by SC'!C13)</f>
        <v>64468.06</v>
      </c>
      <c r="L44" s="249">
        <f>SUM('FY13 sampling by SC'!D13)</f>
        <v>33910</v>
      </c>
      <c r="M44" s="295">
        <f>SUM('FY13 sampling by SC'!K13)</f>
        <v>18203.115022209131</v>
      </c>
      <c r="N44" s="295">
        <f>SUM('FY13 sampling by SC'!L13)</f>
        <v>2902.0399999999995</v>
      </c>
    </row>
    <row r="45" spans="1:15" x14ac:dyDescent="0.2">
      <c r="A45" s="246" t="s">
        <v>389</v>
      </c>
      <c r="B45" s="260"/>
      <c r="C45" s="249">
        <f t="shared" si="0"/>
        <v>62800</v>
      </c>
      <c r="D45" s="249">
        <f>SUM('FY13 sampling by SC'!E26)</f>
        <v>0</v>
      </c>
      <c r="E45" s="249">
        <f>SUM('FY13 sampling by SC'!F26)</f>
        <v>0</v>
      </c>
      <c r="F45" s="249">
        <f>SUM('FY13 sampling by SC'!G26)</f>
        <v>0</v>
      </c>
      <c r="G45" s="249">
        <f>SUM('FY13 sampling by SC'!H26)</f>
        <v>0</v>
      </c>
      <c r="H45" s="249">
        <f>SUM('FY13 sampling by SC'!I26)</f>
        <v>0</v>
      </c>
      <c r="I45" s="249">
        <f>SUM('FY13 sampling by SC'!J26)</f>
        <v>0</v>
      </c>
      <c r="J45" s="249">
        <f>SUM('FY13 sampling by SC'!B26)</f>
        <v>62800</v>
      </c>
      <c r="K45" s="249">
        <f>SUM('FY13 sampling by SC'!C26)</f>
        <v>30410.1</v>
      </c>
      <c r="L45" s="249">
        <f>SUM('FY13 sampling by SC'!D26)</f>
        <v>0</v>
      </c>
      <c r="M45" s="295">
        <f>SUM('FY13 sampling by SC'!K26)</f>
        <v>0</v>
      </c>
      <c r="N45" s="295">
        <f>SUM('FY13 sampling by SC'!L26)</f>
        <v>0</v>
      </c>
    </row>
    <row r="46" spans="1:15" x14ac:dyDescent="0.2">
      <c r="A46" s="246" t="s">
        <v>327</v>
      </c>
      <c r="B46" s="260"/>
      <c r="C46" s="249">
        <f t="shared" si="0"/>
        <v>391209.99265217793</v>
      </c>
      <c r="D46" s="249">
        <f>SUM('FY13 sampling by SC'!E34)</f>
        <v>63400</v>
      </c>
      <c r="E46" s="249">
        <f>SUM('FY13 sampling by SC'!F34)</f>
        <v>21524</v>
      </c>
      <c r="F46" s="249">
        <f>SUM('FY13 sampling by SC'!G34)</f>
        <v>0</v>
      </c>
      <c r="G46" s="249">
        <f>SUM('FY13 sampling by SC'!H34)</f>
        <v>0</v>
      </c>
      <c r="H46" s="249">
        <f>SUM('FY13 sampling by SC'!I34)</f>
        <v>0</v>
      </c>
      <c r="I46" s="249">
        <f>SUM('FY13 sampling by SC'!J34)</f>
        <v>0</v>
      </c>
      <c r="J46" s="249">
        <f>SUM('FY13 sampling by SC'!B34)</f>
        <v>284900</v>
      </c>
      <c r="K46" s="249">
        <f>SUM('FY13 sampling by SC'!C34)</f>
        <v>114828</v>
      </c>
      <c r="L46" s="249">
        <f>SUM('FY13 sampling by SC'!D34)</f>
        <v>44250</v>
      </c>
      <c r="M46" s="295">
        <f>SUM('FY13 sampling by SC'!K34)</f>
        <v>42909.992652177934</v>
      </c>
      <c r="N46" s="295">
        <f>SUM('FY13 sampling by SC'!L34)</f>
        <v>8706.119999999999</v>
      </c>
    </row>
    <row r="47" spans="1:15" x14ac:dyDescent="0.2">
      <c r="A47" s="246" t="s">
        <v>331</v>
      </c>
      <c r="B47" s="260"/>
      <c r="C47" s="249">
        <f t="shared" si="0"/>
        <v>172959.98697343015</v>
      </c>
      <c r="D47" s="249">
        <f>SUM('FY13 sampling by SC'!E37)</f>
        <v>0</v>
      </c>
      <c r="E47" s="249">
        <f>SUM('FY13 sampling by SC'!F37)</f>
        <v>0</v>
      </c>
      <c r="F47" s="249">
        <f>SUM('FY13 sampling by SC'!G37)</f>
        <v>0</v>
      </c>
      <c r="G47" s="249">
        <f>SUM('FY13 sampling by SC'!H37)</f>
        <v>0</v>
      </c>
      <c r="H47" s="249">
        <f>SUM('FY13 sampling by SC'!I37)</f>
        <v>0</v>
      </c>
      <c r="I47" s="249">
        <f>SUM('FY13 sampling by SC'!J37)</f>
        <v>0</v>
      </c>
      <c r="J47" s="249">
        <f>SUM('FY13 sampling by SC'!B37)</f>
        <v>153000</v>
      </c>
      <c r="K47" s="249">
        <f>SUM('FY13 sampling by SC'!C37)</f>
        <v>74791.31</v>
      </c>
      <c r="L47" s="249">
        <f>SUM('FY13 sampling by SC'!D37)</f>
        <v>15913</v>
      </c>
      <c r="M47" s="295">
        <f>SUM('FY13 sampling by SC'!K37)</f>
        <v>19959.986973430143</v>
      </c>
      <c r="N47" s="295">
        <f>SUM('FY13 sampling by SC'!L37)</f>
        <v>5804.079999999999</v>
      </c>
    </row>
    <row r="48" spans="1:15" ht="13.5" thickBot="1" x14ac:dyDescent="0.25">
      <c r="A48" s="247" t="s">
        <v>329</v>
      </c>
      <c r="B48" s="260"/>
      <c r="C48" s="249">
        <f t="shared" si="0"/>
        <v>267286.23312913981</v>
      </c>
      <c r="D48" s="249">
        <f>SUM('FY13 sampling by SC'!E38)</f>
        <v>0</v>
      </c>
      <c r="E48" s="249">
        <f>SUM('FY13 sampling by SC'!F38)</f>
        <v>0</v>
      </c>
      <c r="F48" s="249">
        <f>SUM('FY13 sampling by SC'!G38)</f>
        <v>0</v>
      </c>
      <c r="G48" s="249">
        <f>SUM('FY13 sampling by SC'!H38)</f>
        <v>0</v>
      </c>
      <c r="H48" s="249">
        <f>SUM('FY13 sampling by SC'!I38)</f>
        <v>0</v>
      </c>
      <c r="I48" s="249">
        <f>SUM('FY13 sampling by SC'!J38)</f>
        <v>0</v>
      </c>
      <c r="J48" s="249">
        <f>SUM('FY13 sampling by SC'!B38)</f>
        <v>240300</v>
      </c>
      <c r="K48" s="249">
        <f>SUM('FY13 sampling by SC'!C38)</f>
        <v>74846.13</v>
      </c>
      <c r="L48" s="249">
        <f>SUM('FY13 sampling by SC'!D38)</f>
        <v>15518</v>
      </c>
      <c r="M48" s="295">
        <f>SUM('FY13 sampling by SC'!K38)</f>
        <v>26986.233129139793</v>
      </c>
      <c r="N48" s="295">
        <f>SUM('FY13 sampling by SC'!L38)</f>
        <v>5804.079999999999</v>
      </c>
    </row>
    <row r="49" spans="1:15" x14ac:dyDescent="0.2">
      <c r="A49" s="209"/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262"/>
      <c r="M49" s="262"/>
      <c r="N49" s="262"/>
      <c r="O49" s="280"/>
    </row>
    <row r="50" spans="1:15" x14ac:dyDescent="0.2">
      <c r="A50" s="209"/>
      <c r="B50" s="253"/>
      <c r="C50" s="252"/>
      <c r="D50" s="249"/>
      <c r="E50" s="249"/>
      <c r="F50" s="249"/>
      <c r="G50" s="249"/>
      <c r="H50" s="250"/>
      <c r="I50" s="251"/>
      <c r="J50" s="250"/>
      <c r="K50" s="250"/>
    </row>
    <row r="51" spans="1:15" x14ac:dyDescent="0.2">
      <c r="A51" s="209"/>
      <c r="B51" s="253"/>
      <c r="C51" s="252"/>
      <c r="D51" s="249"/>
      <c r="E51" s="249"/>
      <c r="F51" s="249"/>
      <c r="G51" s="249"/>
      <c r="H51" s="250"/>
      <c r="I51" s="251"/>
      <c r="J51" s="250"/>
      <c r="K51" s="250"/>
    </row>
    <row r="52" spans="1:15" x14ac:dyDescent="0.2">
      <c r="A52" s="209"/>
      <c r="B52" s="253"/>
      <c r="C52" s="252"/>
      <c r="D52" s="249"/>
      <c r="E52" s="249"/>
      <c r="F52" s="249"/>
      <c r="G52" s="249"/>
      <c r="H52" s="250"/>
      <c r="I52" s="251"/>
      <c r="J52" s="250"/>
      <c r="K52" s="250"/>
    </row>
    <row r="53" spans="1:15" x14ac:dyDescent="0.2">
      <c r="A53" s="209"/>
      <c r="B53" s="253"/>
      <c r="C53" s="252"/>
      <c r="D53" s="249"/>
      <c r="E53" s="249"/>
      <c r="F53" s="249"/>
      <c r="G53" s="249"/>
      <c r="H53" s="250"/>
      <c r="I53" s="251"/>
      <c r="J53" s="250"/>
      <c r="K53" s="250"/>
    </row>
    <row r="54" spans="1:15" x14ac:dyDescent="0.2">
      <c r="A54" s="55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</row>
    <row r="55" spans="1:15" x14ac:dyDescent="0.2">
      <c r="A55" s="55"/>
      <c r="B55" s="253"/>
      <c r="C55" s="252"/>
      <c r="D55" s="249"/>
      <c r="E55" s="249"/>
      <c r="F55" s="249"/>
      <c r="G55" s="249"/>
      <c r="H55" s="250"/>
      <c r="I55" s="251"/>
      <c r="J55" s="250"/>
      <c r="K55" s="250"/>
    </row>
    <row r="56" spans="1:15" x14ac:dyDescent="0.2">
      <c r="A56" s="209"/>
      <c r="B56" s="253"/>
      <c r="C56" s="252"/>
      <c r="D56" s="249"/>
      <c r="E56" s="249"/>
      <c r="F56" s="249"/>
      <c r="G56" s="249"/>
      <c r="H56" s="250"/>
      <c r="I56" s="251"/>
      <c r="J56" s="250"/>
      <c r="K56" s="250"/>
    </row>
    <row r="57" spans="1:15" x14ac:dyDescent="0.2">
      <c r="A57" s="209"/>
      <c r="B57" s="253"/>
      <c r="C57" s="252"/>
      <c r="D57" s="249"/>
      <c r="E57" s="249"/>
      <c r="F57" s="249"/>
      <c r="G57" s="249"/>
      <c r="H57" s="250"/>
      <c r="I57" s="251"/>
      <c r="J57" s="250"/>
      <c r="K57" s="250"/>
    </row>
    <row r="58" spans="1:15" x14ac:dyDescent="0.2">
      <c r="A58" s="213"/>
      <c r="B58" s="253"/>
      <c r="C58" s="252"/>
      <c r="D58" s="249"/>
      <c r="E58" s="249"/>
      <c r="F58" s="249"/>
      <c r="G58" s="249"/>
      <c r="H58" s="250"/>
      <c r="I58" s="251"/>
      <c r="J58" s="250"/>
      <c r="K58" s="250"/>
    </row>
    <row r="59" spans="1:15" x14ac:dyDescent="0.2">
      <c r="A59" s="209"/>
      <c r="B59" s="253"/>
      <c r="C59" s="252"/>
      <c r="D59" s="249"/>
      <c r="E59" s="249"/>
      <c r="F59" s="249"/>
      <c r="G59" s="249"/>
      <c r="H59" s="250"/>
      <c r="I59" s="251"/>
      <c r="J59" s="250"/>
      <c r="K59" s="250"/>
    </row>
    <row r="60" spans="1:15" x14ac:dyDescent="0.2">
      <c r="A60" s="209"/>
      <c r="B60" s="253"/>
      <c r="C60" s="252"/>
      <c r="D60" s="249"/>
      <c r="E60" s="249"/>
      <c r="F60" s="249"/>
      <c r="G60" s="249"/>
      <c r="H60" s="250"/>
      <c r="I60" s="251"/>
      <c r="J60" s="250"/>
      <c r="K60" s="250"/>
    </row>
    <row r="61" spans="1:15" x14ac:dyDescent="0.2">
      <c r="A61" s="209"/>
      <c r="B61" s="253"/>
      <c r="C61" s="252"/>
      <c r="D61" s="249"/>
      <c r="E61" s="249"/>
      <c r="F61" s="249"/>
      <c r="G61" s="249"/>
      <c r="H61" s="250"/>
      <c r="I61" s="251"/>
      <c r="J61" s="250"/>
      <c r="K61" s="250"/>
    </row>
    <row r="62" spans="1:15" x14ac:dyDescent="0.2">
      <c r="A62" s="55" t="s">
        <v>168</v>
      </c>
      <c r="B62" s="70"/>
      <c r="C62" s="60"/>
      <c r="D62" s="60"/>
      <c r="E62" s="60"/>
      <c r="F62" s="60"/>
      <c r="G62" s="60"/>
      <c r="I62" s="57"/>
    </row>
    <row r="63" spans="1:15" x14ac:dyDescent="0.2">
      <c r="A63" s="209" t="s">
        <v>488</v>
      </c>
      <c r="B63" s="70"/>
      <c r="C63" s="60"/>
      <c r="D63" s="60"/>
      <c r="E63" s="60"/>
      <c r="F63" s="60"/>
      <c r="G63" s="60"/>
      <c r="I63" s="57"/>
    </row>
    <row r="64" spans="1:15" ht="13.5" thickBot="1" x14ac:dyDescent="0.25">
      <c r="A64" s="59" t="s">
        <v>169</v>
      </c>
      <c r="B64" s="7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</row>
    <row r="65" spans="1:15" ht="13.5" thickTop="1" x14ac:dyDescent="0.2">
      <c r="A65" s="62" t="s">
        <v>170</v>
      </c>
      <c r="B65" s="182">
        <f t="shared" ref="B65:O65" si="1">SUM(B1:B64)</f>
        <v>0</v>
      </c>
      <c r="C65" s="63">
        <f t="shared" si="1"/>
        <v>6766744.8527463311</v>
      </c>
      <c r="D65" s="63">
        <f t="shared" si="1"/>
        <v>1445800</v>
      </c>
      <c r="E65" s="63">
        <f t="shared" si="1"/>
        <v>560415.56000000006</v>
      </c>
      <c r="F65" s="63">
        <f t="shared" si="1"/>
        <v>56760</v>
      </c>
      <c r="G65" s="63">
        <f t="shared" si="1"/>
        <v>233900</v>
      </c>
      <c r="H65" s="63">
        <f t="shared" si="1"/>
        <v>97944.06</v>
      </c>
      <c r="I65" s="63">
        <f t="shared" si="1"/>
        <v>3150</v>
      </c>
      <c r="J65" s="63">
        <f t="shared" si="1"/>
        <v>4419500</v>
      </c>
      <c r="K65" s="63">
        <f t="shared" si="1"/>
        <v>1674673.27</v>
      </c>
      <c r="L65" s="63">
        <f t="shared" si="1"/>
        <v>272026</v>
      </c>
      <c r="M65" s="63">
        <f t="shared" si="1"/>
        <v>667544.85274632962</v>
      </c>
      <c r="N65" s="63">
        <f t="shared" si="1"/>
        <v>113179.55999999998</v>
      </c>
      <c r="O65" s="63">
        <f t="shared" si="1"/>
        <v>0</v>
      </c>
    </row>
    <row r="66" spans="1:15" x14ac:dyDescent="0.2">
      <c r="I66" s="57"/>
    </row>
    <row r="67" spans="1:15" x14ac:dyDescent="0.2">
      <c r="I67" s="57"/>
    </row>
    <row r="68" spans="1:15" x14ac:dyDescent="0.2">
      <c r="A68" t="s">
        <v>165</v>
      </c>
      <c r="C68" s="57">
        <f>O65</f>
        <v>0</v>
      </c>
    </row>
    <row r="69" spans="1:15" x14ac:dyDescent="0.2">
      <c r="A69" t="s">
        <v>166</v>
      </c>
      <c r="C69" s="57">
        <f>E65+H65+K65+N65</f>
        <v>2446212.4500000002</v>
      </c>
    </row>
    <row r="70" spans="1:15" x14ac:dyDescent="0.2">
      <c r="A70" t="s">
        <v>167</v>
      </c>
      <c r="C70" s="57">
        <f>F65+I65+L65</f>
        <v>331936</v>
      </c>
    </row>
    <row r="71" spans="1:15" ht="13.5" thickBot="1" x14ac:dyDescent="0.25">
      <c r="A71" s="58" t="s">
        <v>164</v>
      </c>
      <c r="B71" s="73"/>
      <c r="C71" s="56">
        <f>D65+GF65+J65+M65</f>
        <v>6532844.8527463293</v>
      </c>
    </row>
    <row r="72" spans="1:15" x14ac:dyDescent="0.2">
      <c r="A72" t="s">
        <v>4</v>
      </c>
      <c r="C72" s="57">
        <f>SUM(C68:C71)</f>
        <v>9310993.3027463295</v>
      </c>
    </row>
    <row r="73" spans="1:15" x14ac:dyDescent="0.2">
      <c r="A73" s="210" t="s">
        <v>489</v>
      </c>
      <c r="C73" s="57">
        <f>C72-C69</f>
        <v>6864780.8527463293</v>
      </c>
    </row>
    <row r="74" spans="1:15" x14ac:dyDescent="0.2">
      <c r="C74" s="57"/>
    </row>
    <row r="75" spans="1:15" x14ac:dyDescent="0.2">
      <c r="C75" s="57"/>
    </row>
    <row r="76" spans="1:15" ht="13.5" thickBot="1" x14ac:dyDescent="0.25">
      <c r="A76" s="58"/>
      <c r="B76" s="73"/>
      <c r="C76" s="56"/>
    </row>
    <row r="77" spans="1:15" x14ac:dyDescent="0.2">
      <c r="A77" s="202"/>
      <c r="B77" s="183"/>
      <c r="C77" s="75"/>
    </row>
    <row r="78" spans="1:15" x14ac:dyDescent="0.2">
      <c r="A78" t="s">
        <v>166</v>
      </c>
      <c r="C78" s="57">
        <f>C69</f>
        <v>2446212.4500000002</v>
      </c>
    </row>
    <row r="79" spans="1:15" x14ac:dyDescent="0.2">
      <c r="A79" t="s">
        <v>286</v>
      </c>
      <c r="C79" s="57"/>
    </row>
    <row r="80" spans="1:15" x14ac:dyDescent="0.2">
      <c r="A80" t="s">
        <v>287</v>
      </c>
      <c r="C80" s="57"/>
    </row>
    <row r="81" spans="1:3" ht="13.5" thickBot="1" x14ac:dyDescent="0.25">
      <c r="A81" s="58" t="s">
        <v>169</v>
      </c>
      <c r="B81" s="184"/>
      <c r="C81" s="56"/>
    </row>
    <row r="82" spans="1:3" x14ac:dyDescent="0.2">
      <c r="A82" s="277" t="s">
        <v>490</v>
      </c>
      <c r="B82" s="183"/>
      <c r="C82" s="75">
        <f>SUM(C78:C81)</f>
        <v>2446212.4500000002</v>
      </c>
    </row>
    <row r="83" spans="1:3" ht="13.5" thickBot="1" x14ac:dyDescent="0.25">
      <c r="A83" s="58"/>
      <c r="B83" s="184"/>
      <c r="C83" s="56"/>
    </row>
    <row r="84" spans="1:3" x14ac:dyDescent="0.2">
      <c r="A84" s="202"/>
      <c r="B84" s="183"/>
      <c r="C84" s="75"/>
    </row>
    <row r="86" spans="1:3" x14ac:dyDescent="0.2">
      <c r="A86" s="54" t="s">
        <v>288</v>
      </c>
      <c r="C86" s="75">
        <v>11200000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chem site information</vt:lpstr>
      <vt:lpstr>FY13 chem site costs</vt:lpstr>
      <vt:lpstr>Eco site information</vt:lpstr>
      <vt:lpstr>FY13 Eco site costs</vt:lpstr>
      <vt:lpstr>SW sites</vt:lpstr>
      <vt:lpstr>FY13 sampling by SC</vt:lpstr>
      <vt:lpstr>Reports</vt:lpstr>
      <vt:lpstr>Targets sorted by SC</vt:lpstr>
      <vt:lpstr>Targets sorted by Region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David C Reutter</cp:lastModifiedBy>
  <cp:lastPrinted>2007-03-28T14:09:05Z</cp:lastPrinted>
  <dcterms:created xsi:type="dcterms:W3CDTF">2004-05-03T14:53:22Z</dcterms:created>
  <dcterms:modified xsi:type="dcterms:W3CDTF">2012-07-06T12:12:35Z</dcterms:modified>
</cp:coreProperties>
</file>