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5230" windowHeight="5775" tabRatio="595"/>
  </bookViews>
  <sheets>
    <sheet name="SU Targets" sheetId="1" r:id="rId1"/>
    <sheet name="FY12 SWS&amp;T Reports by SU " sheetId="6" r:id="rId2"/>
    <sheet name="FY12 GW S&amp;T Reports by SU" sheetId="5" r:id="rId3"/>
  </sheets>
  <definedNames>
    <definedName name="_xlnm._FilterDatabase" localSheetId="2" hidden="1">'FY12 GW S&amp;T Reports by SU'!$A$1:$I$122</definedName>
    <definedName name="_xlnm._FilterDatabase" localSheetId="1" hidden="1">'FY12 SWS&amp;T Reports by SU '!$A$2:$L$136</definedName>
    <definedName name="_xlnm.Print_Area" localSheetId="0">'SU Targets'!$1:$72</definedName>
    <definedName name="_xlnm.Print_Titles" localSheetId="0">'SU Targets'!$B:$C</definedName>
  </definedNames>
  <calcPr calcId="145621"/>
</workbook>
</file>

<file path=xl/calcChain.xml><?xml version="1.0" encoding="utf-8"?>
<calcChain xmlns="http://schemas.openxmlformats.org/spreadsheetml/2006/main">
  <c r="X35" i="1" l="1"/>
  <c r="X22" i="1"/>
  <c r="U45" i="1"/>
  <c r="U12" i="1" l="1"/>
  <c r="AB62" i="1" l="1"/>
  <c r="X60" i="1" l="1"/>
  <c r="D60" i="1" s="1"/>
  <c r="U49" i="1"/>
  <c r="D49" i="1" s="1"/>
  <c r="U48" i="1"/>
  <c r="D48" i="1" s="1"/>
  <c r="U47" i="1"/>
  <c r="D47" i="1" s="1"/>
  <c r="U46" i="1"/>
  <c r="D46" i="1" s="1"/>
  <c r="D45" i="1"/>
  <c r="U44" i="1"/>
  <c r="D44" i="1" s="1"/>
  <c r="U43" i="1"/>
  <c r="D43" i="1" s="1"/>
  <c r="U42" i="1"/>
  <c r="D42" i="1" s="1"/>
  <c r="U41" i="1"/>
  <c r="D41" i="1" s="1"/>
  <c r="U40" i="1"/>
  <c r="D40" i="1" s="1"/>
  <c r="U39" i="1"/>
  <c r="D39" i="1" s="1"/>
  <c r="U38" i="1"/>
  <c r="D38" i="1" s="1"/>
  <c r="U37" i="1"/>
  <c r="D37" i="1" s="1"/>
  <c r="U36" i="1"/>
  <c r="U35" i="1"/>
  <c r="D35" i="1" s="1"/>
  <c r="U34" i="1"/>
  <c r="D34" i="1" s="1"/>
  <c r="U33" i="1"/>
  <c r="D33" i="1" s="1"/>
  <c r="U32" i="1"/>
  <c r="D32" i="1" s="1"/>
  <c r="U31" i="1"/>
  <c r="D31" i="1" s="1"/>
  <c r="U30" i="1"/>
  <c r="U29" i="1"/>
  <c r="D29" i="1" s="1"/>
  <c r="U28" i="1"/>
  <c r="D28" i="1" s="1"/>
  <c r="U27" i="1"/>
  <c r="D27" i="1" s="1"/>
  <c r="U26" i="1"/>
  <c r="D26" i="1" s="1"/>
  <c r="U25" i="1"/>
  <c r="D25" i="1" s="1"/>
  <c r="U24" i="1"/>
  <c r="D24" i="1" s="1"/>
  <c r="U23" i="1"/>
  <c r="D23" i="1" s="1"/>
  <c r="U22" i="1"/>
  <c r="D22" i="1" s="1"/>
  <c r="U21" i="1"/>
  <c r="U20" i="1"/>
  <c r="D20" i="1" s="1"/>
  <c r="U19" i="1"/>
  <c r="D19" i="1" s="1"/>
  <c r="U18" i="1"/>
  <c r="D18" i="1" s="1"/>
  <c r="U17" i="1"/>
  <c r="D17" i="1" s="1"/>
  <c r="U16" i="1"/>
  <c r="D16" i="1" s="1"/>
  <c r="U15" i="1"/>
  <c r="D15" i="1" s="1"/>
  <c r="U14" i="1"/>
  <c r="D14" i="1" s="1"/>
  <c r="U13" i="1"/>
  <c r="D13" i="1" s="1"/>
  <c r="U11" i="1"/>
  <c r="D11" i="1" s="1"/>
  <c r="U10" i="1"/>
  <c r="D10" i="1" s="1"/>
  <c r="U9" i="1"/>
  <c r="D9" i="1" s="1"/>
  <c r="U8" i="1"/>
  <c r="D8" i="1" s="1"/>
  <c r="U7" i="1"/>
  <c r="D7" i="1" s="1"/>
  <c r="U6" i="1"/>
  <c r="D6" i="1" s="1"/>
  <c r="U5" i="1"/>
  <c r="U4" i="1"/>
  <c r="D4" i="1" s="1"/>
  <c r="U3" i="1"/>
  <c r="D3" i="1" s="1"/>
  <c r="E50" i="1"/>
  <c r="D50" i="1"/>
  <c r="F79" i="1"/>
  <c r="F63" i="1"/>
  <c r="G63" i="1"/>
  <c r="H63" i="1"/>
  <c r="I63" i="1"/>
  <c r="J63" i="1"/>
  <c r="K63" i="1"/>
  <c r="L63" i="1"/>
  <c r="E49" i="1"/>
  <c r="E61" i="1"/>
  <c r="E60" i="1"/>
  <c r="E59" i="1"/>
  <c r="E58" i="1"/>
  <c r="E57" i="1"/>
  <c r="E56" i="1"/>
  <c r="E55" i="1"/>
  <c r="E54" i="1"/>
  <c r="E53" i="1"/>
  <c r="E52" i="1"/>
  <c r="D62" i="1"/>
  <c r="D36" i="1"/>
  <c r="D30" i="1"/>
  <c r="E11" i="1"/>
  <c r="M63" i="1"/>
  <c r="N63" i="1"/>
  <c r="O63" i="1"/>
  <c r="P63" i="1"/>
  <c r="Q63" i="1"/>
  <c r="R63" i="1"/>
  <c r="S63" i="1"/>
  <c r="T63" i="1"/>
  <c r="AE63" i="1"/>
  <c r="AF63" i="1"/>
  <c r="AG63" i="1"/>
  <c r="W63" i="1"/>
  <c r="D59" i="1"/>
  <c r="D58" i="1"/>
  <c r="D55" i="1"/>
  <c r="D54" i="1"/>
  <c r="AK63" i="1"/>
  <c r="AL63" i="1"/>
  <c r="AM63" i="1"/>
  <c r="Y63" i="1"/>
  <c r="Z63" i="1"/>
  <c r="AA63" i="1"/>
  <c r="AB63" i="1"/>
  <c r="AC63" i="1"/>
  <c r="AD63" i="1"/>
  <c r="AH63" i="1"/>
  <c r="AI63" i="1"/>
  <c r="AJ63" i="1"/>
  <c r="Y69" i="1"/>
  <c r="F69" i="1"/>
  <c r="Q69" i="1"/>
  <c r="D68" i="1"/>
  <c r="E66" i="1"/>
  <c r="D66" i="1"/>
  <c r="E3" i="1"/>
  <c r="E4" i="1"/>
  <c r="E6" i="1"/>
  <c r="E7" i="1"/>
  <c r="E9" i="1"/>
  <c r="E12" i="1"/>
  <c r="E16" i="1"/>
  <c r="E17" i="1"/>
  <c r="E18" i="1"/>
  <c r="E19" i="1"/>
  <c r="E23" i="1"/>
  <c r="E25" i="1"/>
  <c r="E26" i="1"/>
  <c r="E27" i="1"/>
  <c r="E28" i="1"/>
  <c r="E29" i="1"/>
  <c r="E30" i="1"/>
  <c r="E31" i="1"/>
  <c r="E32" i="1"/>
  <c r="E34" i="1"/>
  <c r="E35" i="1"/>
  <c r="E36" i="1"/>
  <c r="E39" i="1"/>
  <c r="E40" i="1"/>
  <c r="E41" i="1"/>
  <c r="E42" i="1"/>
  <c r="E43" i="1"/>
  <c r="E46" i="1"/>
  <c r="E5" i="1"/>
  <c r="E8" i="1"/>
  <c r="E10" i="1"/>
  <c r="E13" i="1"/>
  <c r="E14" i="1"/>
  <c r="E15" i="1"/>
  <c r="E20" i="1"/>
  <c r="E21" i="1"/>
  <c r="E22" i="1"/>
  <c r="E24" i="1"/>
  <c r="E33" i="1"/>
  <c r="E37" i="1"/>
  <c r="E38" i="1"/>
  <c r="E44" i="1"/>
  <c r="E45" i="1"/>
  <c r="E47" i="1"/>
  <c r="E48" i="1"/>
  <c r="D53" i="1"/>
  <c r="D56" i="1"/>
  <c r="D52" i="1"/>
  <c r="D57" i="1"/>
  <c r="V63" i="1"/>
  <c r="D5" i="1"/>
  <c r="D12" i="1"/>
  <c r="D21" i="1"/>
  <c r="E63" i="1" l="1"/>
  <c r="AB64" i="1"/>
  <c r="AD71" i="1" s="1"/>
  <c r="D69" i="1"/>
  <c r="Y64" i="1"/>
  <c r="AE64" i="1"/>
  <c r="M65" i="1"/>
  <c r="N72" i="1" s="1"/>
  <c r="X63" i="1"/>
  <c r="F65" i="1"/>
  <c r="AK64" i="1"/>
  <c r="AM71" i="1" s="1"/>
  <c r="Q65" i="1"/>
  <c r="R72" i="1" s="1"/>
  <c r="AH64" i="1"/>
  <c r="AJ71" i="1" s="1"/>
  <c r="D63" i="1"/>
  <c r="Y65" i="1"/>
  <c r="U63" i="1"/>
  <c r="U65" i="1" l="1"/>
  <c r="X71" i="1" s="1"/>
  <c r="D65" i="1" l="1"/>
  <c r="D72" i="1" s="1"/>
</calcChain>
</file>

<file path=xl/comments1.xml><?xml version="1.0" encoding="utf-8"?>
<comments xmlns="http://schemas.openxmlformats.org/spreadsheetml/2006/main">
  <authors>
    <author>Terri L Arnold</author>
    <author>Rosemary Musson</author>
    <author>smeberts</author>
    <author>Linda Debrewer</author>
    <author>Musson, Rosemary</author>
    <author>tlarnold</author>
  </authors>
  <commentList>
    <comment ref="V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20110415: Verified these are the correct amounts. Corrected non-personnel costs for some networks. Noted in comments.
20100329:The FY12 costs for data collection include FY12 estimates for non-personnel costs and FY10 estimates for personnel costs.  FY10 personnel costs were obtained from the assumed costs shown in the FY02-13 Plan. Comparison between the original FY12 targets and the FY12 targets modified to use FY10 salaries are shown in the tab 'Compare SU Targets'
</t>
        </r>
      </text>
    </comment>
    <comment ref="W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20110412: Lab Costs verified as current</t>
        </r>
      </text>
    </comment>
    <comment ref="X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20110429: Revised Report targets to use FY10 frozen salary levels.</t>
        </r>
      </text>
    </comment>
    <comment ref="V11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20110414: corrected</t>
        </r>
      </text>
    </comment>
    <comment ref="V1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20110414: corrected </t>
        </r>
      </text>
    </comment>
    <comment ref="V16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20110414: corrected </t>
        </r>
      </text>
    </comment>
    <comment ref="V18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20110414: corrected</t>
        </r>
      </text>
    </comment>
    <comment ref="V20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20110414: corrected</t>
        </r>
      </text>
    </comment>
    <comment ref="V2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20110415: moved caci lab costs to HPGW for hpgwsus1a.</t>
        </r>
      </text>
    </comment>
    <comment ref="V28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20110415: corrected</t>
        </r>
      </text>
    </comment>
    <comment ref="V36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20110415: corrected </t>
        </r>
      </text>
    </comment>
    <comment ref="V39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20110415: corrected </t>
        </r>
      </text>
    </comment>
    <comment ref="U52" authorId="1">
      <text>
        <r>
          <rPr>
            <sz val="8"/>
            <color indexed="81"/>
            <rFont val="Tahoma"/>
            <family val="2"/>
          </rPr>
          <t xml:space="preserve">Lapham's FY10 salary &amp; benefits.
Acct.# GX11DH00CRK0100
</t>
        </r>
      </text>
    </comment>
    <comment ref="W5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account number
GX12CH00CRK6000
</t>
        </r>
      </text>
    </comment>
    <comment ref="Y52" authorId="1">
      <text>
        <r>
          <rPr>
            <sz val="8"/>
            <color indexed="81"/>
            <rFont val="Tahoma"/>
            <family val="2"/>
          </rPr>
          <t>Capel's salary &amp; benefits
Acct#8607-CRN01</t>
        </r>
      </text>
    </comment>
    <comment ref="AB52" authorId="1">
      <text>
        <r>
          <rPr>
            <sz val="8"/>
            <color indexed="81"/>
            <rFont val="Tahoma"/>
            <family val="2"/>
          </rPr>
          <t>Brigham's salary &amp; benefits.
Reflects change in duty station ofr Lia Chasar from FL to MN WSC.</t>
        </r>
      </text>
    </comment>
    <comment ref="AK52" authorId="2">
      <text>
        <r>
          <rPr>
            <b/>
            <sz val="8"/>
            <color indexed="81"/>
            <rFont val="Tahoma"/>
            <family val="2"/>
          </rPr>
          <t xml:space="preserve">2472-CRN40
</t>
        </r>
      </text>
    </comment>
    <comment ref="W53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account number: 
GX12LK00CRK7600</t>
        </r>
      </text>
    </comment>
    <comment ref="Y53" authorId="1">
      <text>
        <r>
          <rPr>
            <sz val="8"/>
            <color indexed="81"/>
            <rFont val="Tahoma"/>
            <family val="2"/>
          </rPr>
          <t>Chris Green, NRP, Menlo Park</t>
        </r>
      </text>
    </comment>
    <comment ref="AK53" authorId="2">
      <text>
        <r>
          <rPr>
            <b/>
            <sz val="8"/>
            <color indexed="81"/>
            <rFont val="Tahoma"/>
            <family val="2"/>
          </rPr>
          <t>2472-CRN40</t>
        </r>
        <r>
          <rPr>
            <sz val="8"/>
            <color indexed="81"/>
            <rFont val="Tahoma"/>
            <family val="2"/>
          </rPr>
          <t xml:space="preserve">
1/2 time</t>
        </r>
      </text>
    </comment>
    <comment ref="U54" authorId="1">
      <text>
        <r>
          <rPr>
            <sz val="8"/>
            <color indexed="81"/>
            <rFont val="Tahoma"/>
            <family val="2"/>
          </rPr>
          <t xml:space="preserve">Drilling </t>
        </r>
      </text>
    </comment>
    <comment ref="W54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</t>
        </r>
      </text>
    </comment>
    <comment ref="Y54" authorId="1">
      <text>
        <r>
          <rPr>
            <sz val="8"/>
            <color indexed="81"/>
            <rFont val="Tahoma"/>
            <family val="2"/>
          </rPr>
          <t>Erik Smith, MN WSC, Acct #8607-CRN01
for EIWA ACT reports</t>
        </r>
      </text>
    </comment>
    <comment ref="AK54" authorId="2">
      <text>
        <r>
          <rPr>
            <b/>
            <sz val="8"/>
            <color indexed="81"/>
            <rFont val="Tahoma"/>
            <family val="2"/>
          </rPr>
          <t xml:space="preserve">2472-CRN40
</t>
        </r>
        <r>
          <rPr>
            <sz val="8"/>
            <color indexed="81"/>
            <rFont val="Tahoma"/>
            <family val="2"/>
          </rPr>
          <t>1/3 time</t>
        </r>
      </text>
    </comment>
    <comment ref="U55" authorId="1">
      <text>
        <r>
          <rPr>
            <sz val="8"/>
            <color indexed="81"/>
            <rFont val="Tahoma"/>
            <family val="2"/>
          </rPr>
          <t>National Meeting</t>
        </r>
      </text>
    </comment>
    <comment ref="X55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
</t>
        </r>
      </text>
    </comment>
    <comment ref="Y55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55" authorId="2">
      <text>
        <r>
          <rPr>
            <b/>
            <sz val="8"/>
            <color indexed="81"/>
            <rFont val="Tahoma"/>
            <family val="2"/>
          </rPr>
          <t>2472-CRN40</t>
        </r>
        <r>
          <rPr>
            <sz val="8"/>
            <color indexed="81"/>
            <rFont val="Tahoma"/>
            <family val="2"/>
          </rPr>
          <t xml:space="preserve">
1/4 time</t>
        </r>
      </text>
    </comment>
    <comment ref="U56" authorId="1">
      <text>
        <r>
          <rPr>
            <sz val="8"/>
            <color indexed="81"/>
            <rFont val="Tahoma"/>
            <family val="2"/>
          </rPr>
          <t>Communication funds</t>
        </r>
      </text>
    </comment>
    <comment ref="Y56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56" authorId="2">
      <text>
        <r>
          <rPr>
            <b/>
            <sz val="8"/>
            <color indexed="81"/>
            <rFont val="Tahoma"/>
            <family val="2"/>
          </rPr>
          <t xml:space="preserve">2472-CRN40
</t>
        </r>
      </text>
    </comment>
    <comment ref="U57" authorId="3">
      <text>
        <r>
          <rPr>
            <sz val="8"/>
            <color indexed="81"/>
            <rFont val="Tahoma"/>
            <family val="2"/>
          </rPr>
          <t>Travel WL &amp; TA</t>
        </r>
      </text>
    </comment>
    <comment ref="Y57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57" authorId="2">
      <text>
        <r>
          <rPr>
            <b/>
            <sz val="8"/>
            <color indexed="81"/>
            <rFont val="Tahoma"/>
            <family val="2"/>
          </rPr>
          <t xml:space="preserve">2472-CRN40
</t>
        </r>
      </text>
    </comment>
    <comment ref="U58" authorId="1">
      <text>
        <r>
          <rPr>
            <sz val="8"/>
            <color indexed="81"/>
            <rFont val="Tahoma"/>
            <family val="2"/>
          </rPr>
          <t>Currently (03222011) have about $405k held at HQ for Circular EPN &amp; GPO costs for all 9 circulars.</t>
        </r>
      </text>
    </comment>
    <comment ref="Y58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58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U59" authorId="4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See comment on row73.  Funding provided by Bill Wilber--credit is shown here.</t>
        </r>
      </text>
    </comment>
    <comment ref="X59" authorId="4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See comment on row73.  Funding provided by Bill Wilber--credit is shown here.</t>
        </r>
      </text>
    </comment>
    <comment ref="Y59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59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Y60" authorId="1">
      <text>
        <r>
          <rPr>
            <sz val="8"/>
            <color indexed="81"/>
            <rFont val="Tahoma"/>
            <family val="2"/>
          </rPr>
          <t>Erik Smith, MN WSC, to work on EIWA reports.</t>
        </r>
      </text>
    </comment>
    <comment ref="AK60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Y61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AK61" authorId="1">
      <text>
        <r>
          <rPr>
            <sz val="8"/>
            <color indexed="81"/>
            <rFont val="Tahoma"/>
            <family val="2"/>
          </rPr>
          <t>Enter person's name, WSC, and account number in comment field.</t>
        </r>
      </text>
    </comment>
    <comment ref="M62" authorId="1">
      <text>
        <r>
          <rPr>
            <b/>
            <sz val="8"/>
            <color indexed="81"/>
            <rFont val="Tahoma"/>
            <family val="2"/>
          </rPr>
          <t xml:space="preserve">SWSWQA Headquarters Acct (4571-CRMSW)
Funding Plan
</t>
        </r>
        <r>
          <rPr>
            <sz val="8"/>
            <color indexed="81"/>
            <rFont val="Tahoma"/>
            <family val="2"/>
          </rPr>
          <t xml:space="preserve">
Amount         Reserved for:</t>
        </r>
      </text>
    </comment>
    <comment ref="Q62" authorId="1">
      <text>
        <r>
          <rPr>
            <b/>
            <sz val="8"/>
            <color indexed="81"/>
            <rFont val="Tahoma"/>
            <family val="2"/>
          </rPr>
          <t xml:space="preserve">SWQA Headquarters Acct (4571-CRKSW)
Funding Plan
</t>
        </r>
        <r>
          <rPr>
            <sz val="8"/>
            <color indexed="81"/>
            <rFont val="Tahoma"/>
            <family val="2"/>
          </rPr>
          <t xml:space="preserve">
Amount         Reserved for:</t>
        </r>
      </text>
    </comment>
    <comment ref="U62" authorId="1">
      <text>
        <r>
          <rPr>
            <b/>
            <sz val="8"/>
            <color indexed="81"/>
            <rFont val="Tahoma"/>
            <family val="2"/>
          </rPr>
          <t xml:space="preserve">GWST Headquarters Acct (4571-CRK01)
Funding Plan
</t>
        </r>
        <r>
          <rPr>
            <sz val="8"/>
            <color indexed="81"/>
            <rFont val="Tahoma"/>
            <family val="2"/>
          </rPr>
          <t xml:space="preserve">
Amount         Reserved for:</t>
        </r>
      </text>
    </comment>
    <comment ref="AK62" authorId="1">
      <text>
        <r>
          <rPr>
            <b/>
            <sz val="8"/>
            <color indexed="81"/>
            <rFont val="Tahoma"/>
            <family val="2"/>
          </rPr>
          <t xml:space="preserve">TANC Headquarters Acct (GX11DH00CRN8100)
Funding Plan
</t>
        </r>
        <r>
          <rPr>
            <sz val="8"/>
            <color indexed="81"/>
            <rFont val="Tahoma"/>
            <family val="2"/>
          </rPr>
          <t xml:space="preserve">
Amount         Reserved for:
$ 10,000             Chapelle (GX11MK00CRN8400)
$22,000             Travel (includes all SU travel)
$   5,000             Awards
$      500              Postage and shipping
$50,000              CIDA
$20,087              Misc. / contingency
Total TANC HQ:
$ 107,587</t>
        </r>
      </text>
    </comment>
    <comment ref="X73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Fy12 Funds for DeSimone (172503.83), Rosen (61721.35), McMahon (82395.34)=$316621, and Mahler provided by Bill Wilber.
Each funding is shown under MARI, NVBR, and HPGW.  Project Mangement plus report funding is the total for each funding as listed here.
</t>
        </r>
      </text>
    </comment>
    <comment ref="U74" authorId="5">
      <text>
        <r>
          <rPr>
            <b/>
            <sz val="8"/>
            <color indexed="81"/>
            <rFont val="Tahoma"/>
            <family val="2"/>
          </rPr>
          <t>tlarnold:</t>
        </r>
        <r>
          <rPr>
            <sz val="8"/>
            <color indexed="81"/>
            <rFont val="Tahoma"/>
            <family val="2"/>
          </rPr>
          <t xml:space="preserve">
20110411: plan 150k-175k for age dating in the 7 full-sampling networks (depending on budget)</t>
        </r>
      </text>
    </comment>
    <comment ref="U75" authorId="5">
      <text>
        <r>
          <rPr>
            <b/>
            <sz val="8"/>
            <color indexed="81"/>
            <rFont val="Tahoma"/>
            <family val="2"/>
          </rPr>
          <t>tlarnold:</t>
        </r>
        <r>
          <rPr>
            <sz val="8"/>
            <color indexed="81"/>
            <rFont val="Tahoma"/>
            <family val="2"/>
          </rPr>
          <t xml:space="preserve">
20110411: Cycle 2 wrap-up requests to finish cycle 2 work.  May or may not be able to fund.</t>
        </r>
      </text>
    </comment>
    <comment ref="W82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</t>
        </r>
      </text>
    </comment>
    <comment ref="W83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
</t>
        </r>
      </text>
    </comment>
    <comment ref="W84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</t>
        </r>
      </text>
    </comment>
    <comment ref="W85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</t>
        </r>
      </text>
    </comment>
    <comment ref="W86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
</t>
        </r>
      </text>
    </comment>
    <comment ref="W87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</t>
        </r>
      </text>
    </comment>
    <comment ref="W88" authorId="0">
      <text>
        <r>
          <rPr>
            <b/>
            <sz val="10"/>
            <color indexed="81"/>
            <rFont val="Tahoma"/>
            <family val="2"/>
          </rPr>
          <t>Terri L Arnold:</t>
        </r>
        <r>
          <rPr>
            <sz val="10"/>
            <color indexed="81"/>
            <rFont val="Tahoma"/>
            <family val="2"/>
          </rPr>
          <t xml:space="preserve">
unplanned funds</t>
        </r>
      </text>
    </comment>
  </commentList>
</comments>
</file>

<file path=xl/sharedStrings.xml><?xml version="1.0" encoding="utf-8"?>
<sst xmlns="http://schemas.openxmlformats.org/spreadsheetml/2006/main" count="1288" uniqueCount="610">
  <si>
    <t>HPGW</t>
  </si>
  <si>
    <t>ACFB</t>
  </si>
  <si>
    <t>ALBE</t>
  </si>
  <si>
    <t>CCYK</t>
  </si>
  <si>
    <t>CNBR</t>
  </si>
  <si>
    <t>CONN</t>
  </si>
  <si>
    <t>GAFL</t>
  </si>
  <si>
    <t>NVBR</t>
  </si>
  <si>
    <t>PODL</t>
  </si>
  <si>
    <t>SANJ</t>
  </si>
  <si>
    <t>SPLT</t>
  </si>
  <si>
    <t>TRIN</t>
  </si>
  <si>
    <t>WHMI</t>
  </si>
  <si>
    <t>WILL</t>
  </si>
  <si>
    <t>WMIC</t>
  </si>
  <si>
    <t>EIWA</t>
  </si>
  <si>
    <t>HDSN</t>
  </si>
  <si>
    <t>LERI</t>
  </si>
  <si>
    <t>LINJ</t>
  </si>
  <si>
    <t>LIRB</t>
  </si>
  <si>
    <t>MISE</t>
  </si>
  <si>
    <t>OZRK</t>
  </si>
  <si>
    <t>PUGT</t>
  </si>
  <si>
    <t>RIOG</t>
  </si>
  <si>
    <t>SACR</t>
  </si>
  <si>
    <t>SANT</t>
  </si>
  <si>
    <t>SCTX</t>
  </si>
  <si>
    <t>UMIS</t>
  </si>
  <si>
    <t>USNK</t>
  </si>
  <si>
    <t>ACAD</t>
  </si>
  <si>
    <t>CAZB</t>
  </si>
  <si>
    <t>DELR</t>
  </si>
  <si>
    <t>GRSL</t>
  </si>
  <si>
    <t>MOBL</t>
  </si>
  <si>
    <t>NECB</t>
  </si>
  <si>
    <t>SOCA</t>
  </si>
  <si>
    <t>SOFL</t>
  </si>
  <si>
    <t xml:space="preserve">TENN </t>
  </si>
  <si>
    <t>UCOL</t>
  </si>
  <si>
    <t>UIRB</t>
  </si>
  <si>
    <t>YELL</t>
  </si>
  <si>
    <t xml:space="preserve">ACT </t>
  </si>
  <si>
    <t>HG</t>
  </si>
  <si>
    <t>EUSE</t>
  </si>
  <si>
    <t>NEET</t>
  </si>
  <si>
    <t>TANC</t>
  </si>
  <si>
    <t>GW Sample Analyses</t>
  </si>
  <si>
    <t>ACT  Sample Analyses</t>
  </si>
  <si>
    <t>HG  Sample Analyses</t>
  </si>
  <si>
    <t>EUSE  Sample Analyses</t>
  </si>
  <si>
    <t>NEET  Sample Analyses</t>
  </si>
  <si>
    <t>TANC  Sample Analyses</t>
  </si>
  <si>
    <t>Column Totals</t>
  </si>
  <si>
    <t>HQ Account</t>
  </si>
  <si>
    <t>GW S&amp;T Data Collection only</t>
  </si>
  <si>
    <t>SW SWQA Data Collection Only</t>
  </si>
  <si>
    <t>SW SWQA Sample Analyses</t>
  </si>
  <si>
    <t>N/01</t>
  </si>
  <si>
    <t>N/04</t>
  </si>
  <si>
    <t>N/07</t>
  </si>
  <si>
    <t>S/01</t>
  </si>
  <si>
    <t>S/04</t>
  </si>
  <si>
    <t>S/07</t>
  </si>
  <si>
    <t>C/01</t>
  </si>
  <si>
    <t>C/04</t>
  </si>
  <si>
    <t>C/07</t>
  </si>
  <si>
    <t>W/04</t>
  </si>
  <si>
    <t xml:space="preserve">W/01 </t>
  </si>
  <si>
    <t>W/07</t>
  </si>
  <si>
    <t>SW S&amp;T Reports</t>
  </si>
  <si>
    <t>GW S&amp;T Reports</t>
  </si>
  <si>
    <t>REGION /GROUP</t>
  </si>
  <si>
    <t>GW SWQA Data Collection Only</t>
  </si>
  <si>
    <t>GW SWQA Sample Analyses</t>
  </si>
  <si>
    <t>SU Target Totals</t>
  </si>
  <si>
    <t>Sample Analyses Total</t>
  </si>
  <si>
    <t>SW S&amp;T ECO Data Collection only</t>
  </si>
  <si>
    <t>SW ECO Sample Analyses</t>
  </si>
  <si>
    <t>Stream Gaging</t>
  </si>
  <si>
    <t>GW S&amp;T Data Collection and Drilling</t>
  </si>
  <si>
    <t>SW S&amp;T QW Data Collection only</t>
  </si>
  <si>
    <t>SW QW Sample Analyses</t>
  </si>
  <si>
    <t>GW SWQA Reports</t>
  </si>
  <si>
    <t>SW SWQA Reports</t>
  </si>
  <si>
    <t>Other</t>
  </si>
  <si>
    <t>PIED</t>
  </si>
  <si>
    <t>Submittal Date</t>
  </si>
  <si>
    <t>WEVO</t>
  </si>
  <si>
    <t>Salary. Travel &amp; Expenses :</t>
  </si>
  <si>
    <t>MARI</t>
  </si>
  <si>
    <t>Placeholder for Analyses</t>
  </si>
  <si>
    <t xml:space="preserve">Placeholder for SU </t>
  </si>
  <si>
    <r>
      <t>Funds to be held for future allocations</t>
    </r>
    <r>
      <rPr>
        <sz val="10"/>
        <rFont val="Arial"/>
        <family val="2"/>
      </rPr>
      <t>:</t>
    </r>
  </si>
  <si>
    <t>SW S&amp;T Management &amp; Other Expenses</t>
  </si>
  <si>
    <t>SW SWQA Management &amp; Other Expenses</t>
  </si>
  <si>
    <t>GW SWQA Management &amp; Other Expenses</t>
  </si>
  <si>
    <t>GW S&amp;T Management &amp; Other Expenses</t>
  </si>
  <si>
    <t>ACT Management &amp; Other Expenses</t>
  </si>
  <si>
    <t>Hg Management &amp; Other Expenses</t>
  </si>
  <si>
    <t>EUSE Management &amp; Other Expenses</t>
  </si>
  <si>
    <t>NEET Management &amp; Other Expenses</t>
  </si>
  <si>
    <t>ACT Data Collection &amp; Reports</t>
  </si>
  <si>
    <t>TANC Management &amp; Other Expenses</t>
  </si>
  <si>
    <t xml:space="preserve">Coordinator </t>
  </si>
  <si>
    <t>Sub-Targets (Management, GIS/DBM, Archives, Data Collection &amp; Analysis, Data Analysis, &amp; Reports) by Component Study</t>
  </si>
  <si>
    <t>SU</t>
  </si>
  <si>
    <t>CT</t>
  </si>
  <si>
    <t>MD</t>
  </si>
  <si>
    <t>NY</t>
  </si>
  <si>
    <t>NH</t>
  </si>
  <si>
    <t>AL</t>
  </si>
  <si>
    <t>FL</t>
  </si>
  <si>
    <t>Primary WSC</t>
  </si>
  <si>
    <t>IN</t>
  </si>
  <si>
    <t>WI</t>
  </si>
  <si>
    <t>NJ</t>
  </si>
  <si>
    <t>OH</t>
  </si>
  <si>
    <t>IL</t>
  </si>
  <si>
    <t>GA</t>
  </si>
  <si>
    <t>NC</t>
  </si>
  <si>
    <t>MS</t>
  </si>
  <si>
    <t>SC</t>
  </si>
  <si>
    <t>TN</t>
  </si>
  <si>
    <t>CO</t>
  </si>
  <si>
    <t>NE</t>
  </si>
  <si>
    <t>TX</t>
  </si>
  <si>
    <t>IA</t>
  </si>
  <si>
    <t>AR</t>
  </si>
  <si>
    <t>NM</t>
  </si>
  <si>
    <t>MN</t>
  </si>
  <si>
    <t>LA</t>
  </si>
  <si>
    <t>WY</t>
  </si>
  <si>
    <t>WA</t>
  </si>
  <si>
    <t>NV</t>
  </si>
  <si>
    <t>CA</t>
  </si>
  <si>
    <t>OR</t>
  </si>
  <si>
    <t>ID</t>
  </si>
  <si>
    <t>AZ</t>
  </si>
  <si>
    <t>UT</t>
  </si>
  <si>
    <t>PA</t>
  </si>
  <si>
    <t>MA</t>
  </si>
  <si>
    <t>HI</t>
  </si>
  <si>
    <t>Coordinators 
Totals</t>
  </si>
  <si>
    <t>Component 
Studies</t>
  </si>
  <si>
    <t>Component 
Targets</t>
  </si>
  <si>
    <t>NACP</t>
  </si>
  <si>
    <t>VA</t>
  </si>
  <si>
    <t>Duff</t>
  </si>
  <si>
    <t>Tesoriero</t>
  </si>
  <si>
    <t>Richardson</t>
  </si>
  <si>
    <t>Bales</t>
  </si>
  <si>
    <t>Brightbill</t>
  </si>
  <si>
    <t>Hopple</t>
  </si>
  <si>
    <t>Kingbury</t>
  </si>
  <si>
    <t>Valder</t>
  </si>
  <si>
    <t>Carter</t>
  </si>
  <si>
    <t>SD Generic</t>
  </si>
  <si>
    <t>Green</t>
  </si>
  <si>
    <t>Asst. Coordinator</t>
  </si>
  <si>
    <t>MRB Communication Plan</t>
  </si>
  <si>
    <t xml:space="preserve">Pyrethriod Study (complete publications) </t>
  </si>
  <si>
    <t>Analysis of Eco Variability Data</t>
  </si>
  <si>
    <t>Kula</t>
  </si>
  <si>
    <t>Jagucki</t>
  </si>
  <si>
    <t>Thomas</t>
  </si>
  <si>
    <t>Covert</t>
  </si>
  <si>
    <t>McMahon</t>
  </si>
  <si>
    <t>Delzer</t>
  </si>
  <si>
    <t>Lapham</t>
  </si>
  <si>
    <t>Hg Data Collection &amp; Reports</t>
  </si>
  <si>
    <t>EUSE Data Collection &amp; Reports</t>
  </si>
  <si>
    <t>NEET Data Collection &amp; Reports</t>
  </si>
  <si>
    <t>TANC Data Collection &amp; Reports</t>
  </si>
  <si>
    <t>PA or Other Group</t>
  </si>
  <si>
    <t>Brief Report Title</t>
  </si>
  <si>
    <t>Person's Last Name</t>
  </si>
  <si>
    <t>Person's First Name</t>
  </si>
  <si>
    <t>BARA / CEVA / CACO / RIOG</t>
  </si>
  <si>
    <t>na</t>
  </si>
  <si>
    <t>PA Lead or related to all rpts</t>
  </si>
  <si>
    <t>Thiros</t>
  </si>
  <si>
    <t>Susan</t>
  </si>
  <si>
    <t>McKinney</t>
  </si>
  <si>
    <t>Tim</t>
  </si>
  <si>
    <t>SWPA Rept 2</t>
  </si>
  <si>
    <t>SWPA Circular</t>
  </si>
  <si>
    <t>Anning</t>
  </si>
  <si>
    <t>David</t>
  </si>
  <si>
    <t>Bexfield</t>
  </si>
  <si>
    <t>Laura</t>
  </si>
  <si>
    <t>Rosen</t>
  </si>
  <si>
    <t>Michael</t>
  </si>
  <si>
    <t>Scott</t>
  </si>
  <si>
    <t>TBD</t>
  </si>
  <si>
    <t>DENV Rept 3</t>
  </si>
  <si>
    <t>Floridan Group (Floridan aquifer system, overlying Surficial aquifer system, Biscayne aquifer)</t>
  </si>
  <si>
    <t>FLOR Circular</t>
  </si>
  <si>
    <t>Berndt</t>
  </si>
  <si>
    <t>Marian</t>
  </si>
  <si>
    <t>Katz</t>
  </si>
  <si>
    <t>Brian</t>
  </si>
  <si>
    <t>Crandall</t>
  </si>
  <si>
    <t>Christy</t>
  </si>
  <si>
    <t>Hdqrts</t>
  </si>
  <si>
    <t>Jim</t>
  </si>
  <si>
    <t>Glacial Group (Glacial-deposit aquifers, Cambrian-Ordovician aquifer system, New England crystalline rocks)</t>
  </si>
  <si>
    <t>Wilson</t>
  </si>
  <si>
    <t>John</t>
  </si>
  <si>
    <t>Arnold</t>
  </si>
  <si>
    <t>Terri</t>
  </si>
  <si>
    <t>Warner</t>
  </si>
  <si>
    <t>Kelly</t>
  </si>
  <si>
    <t>Barlow</t>
  </si>
  <si>
    <t>Jeannie</t>
  </si>
  <si>
    <t>Kingsbury</t>
  </si>
  <si>
    <t>COLL Rept 6</t>
  </si>
  <si>
    <t>COLL-Circular</t>
  </si>
  <si>
    <t>GW S&amp;T</t>
  </si>
  <si>
    <t>Szabo</t>
  </si>
  <si>
    <t>Zoltan</t>
  </si>
  <si>
    <t>PA-wide Rept 5</t>
  </si>
  <si>
    <t>Age dating analysis &amp; report 2006-2009 data</t>
  </si>
  <si>
    <t>Shapiro</t>
  </si>
  <si>
    <t>Stephanie</t>
  </si>
  <si>
    <t>Runkle</t>
  </si>
  <si>
    <t>Donna</t>
  </si>
  <si>
    <t>Hinkle</t>
  </si>
  <si>
    <t>Steve</t>
  </si>
  <si>
    <t>PA-wide Rept 7</t>
  </si>
  <si>
    <t>PA Summary Circular</t>
  </si>
  <si>
    <t>Pete</t>
  </si>
  <si>
    <t>Desimone</t>
  </si>
  <si>
    <t>Leslie</t>
  </si>
  <si>
    <t>GW Trends</t>
  </si>
  <si>
    <t>Lindsey</t>
  </si>
  <si>
    <t>Bruce</t>
  </si>
  <si>
    <t>TREN Rept 10</t>
  </si>
  <si>
    <t>Rupert</t>
  </si>
  <si>
    <t>Mike</t>
  </si>
  <si>
    <t>Chapelle</t>
  </si>
  <si>
    <t>Frank</t>
  </si>
  <si>
    <t>TREN Rept 11</t>
  </si>
  <si>
    <t>Chris</t>
  </si>
  <si>
    <t>Starn</t>
  </si>
  <si>
    <t>Jeff</t>
  </si>
  <si>
    <t>TREN Rept 8A</t>
  </si>
  <si>
    <t>Effects of Scale (Green)</t>
  </si>
  <si>
    <t>TREN Rept 8B</t>
  </si>
  <si>
    <t>TREN Rept 9</t>
  </si>
  <si>
    <t>FPSs Extrap to LUSs (McMahon/Tesoriero)</t>
  </si>
  <si>
    <t>NACP Rept 5</t>
  </si>
  <si>
    <t>NACP-Circular</t>
  </si>
  <si>
    <t>Piedmont Group (Piedmont and Blue Ridge crystalline-rock and carbonate aquifers, Valley &amp; Ridge aquifers)</t>
  </si>
  <si>
    <t>Denver</t>
  </si>
  <si>
    <t>Zimmerman</t>
  </si>
  <si>
    <t>Tammy</t>
  </si>
  <si>
    <t>PIED Rept 6</t>
  </si>
  <si>
    <t>PIED FPS/MAS</t>
  </si>
  <si>
    <t>Chapman</t>
  </si>
  <si>
    <t>Melinda</t>
  </si>
  <si>
    <t>Cravotta</t>
  </si>
  <si>
    <t>Charles</t>
  </si>
  <si>
    <t>Gross</t>
  </si>
  <si>
    <t>Eliza</t>
  </si>
  <si>
    <t>PIED Rept 7</t>
  </si>
  <si>
    <t>PIED-Circular</t>
  </si>
  <si>
    <t>WVOL Group (Hawaiian volcanic-rock aquifers, Columbia Plateau basaltic-rock aquifers, Snake River Plain basaltic-rock aquifers)</t>
  </si>
  <si>
    <t>Frans</t>
  </si>
  <si>
    <t>Lonna</t>
  </si>
  <si>
    <t>Skinner</t>
  </si>
  <si>
    <t>Ken</t>
  </si>
  <si>
    <t>WVOL Rept 4</t>
  </si>
  <si>
    <t>WVOL Circular</t>
  </si>
  <si>
    <t>TENN</t>
  </si>
  <si>
    <t>Chris Green, CA</t>
  </si>
  <si>
    <t>Drilling</t>
  </si>
  <si>
    <t>PA meeting</t>
  </si>
  <si>
    <t>Communications</t>
  </si>
  <si>
    <t>Travel</t>
  </si>
  <si>
    <t>CACI</t>
  </si>
  <si>
    <t>KANS</t>
  </si>
  <si>
    <t>HQ acct</t>
  </si>
  <si>
    <t>Price</t>
  </si>
  <si>
    <t>Bender</t>
  </si>
  <si>
    <t>Eberts</t>
  </si>
  <si>
    <t>Paul Capel</t>
  </si>
  <si>
    <t>Brigham</t>
  </si>
  <si>
    <t>Munn</t>
  </si>
  <si>
    <t>Waite</t>
  </si>
  <si>
    <t>2282-ASJ5C</t>
  </si>
  <si>
    <t xml:space="preserve">SW S&amp;T </t>
  </si>
  <si>
    <t>Crawford</t>
  </si>
  <si>
    <t>Reutter</t>
  </si>
  <si>
    <t>Placeholder for MRB report printing costs</t>
  </si>
  <si>
    <t>Study Unit</t>
  </si>
  <si>
    <t>Person's Name</t>
  </si>
  <si>
    <t>Report Number</t>
  </si>
  <si>
    <t>Comments</t>
  </si>
  <si>
    <t>WSC Account Number</t>
  </si>
  <si>
    <t xml:space="preserve"> Gross Salary + Benefits</t>
  </si>
  <si>
    <t>Travel (air fare, lodging, per diem)</t>
  </si>
  <si>
    <t>Publication costs</t>
  </si>
  <si>
    <t>Other costs</t>
  </si>
  <si>
    <t>Brief description of other costs</t>
  </si>
  <si>
    <t>Total hours</t>
  </si>
  <si>
    <t>FTE</t>
  </si>
  <si>
    <t>Total Gross Costs</t>
  </si>
  <si>
    <t>Adjustment Factor</t>
  </si>
  <si>
    <t>Target</t>
  </si>
  <si>
    <t>Total Study Unit Target</t>
  </si>
  <si>
    <t>ACAD Total</t>
  </si>
  <si>
    <t>Author</t>
  </si>
  <si>
    <t>ACFB Total</t>
  </si>
  <si>
    <t>Tom Cuffney</t>
  </si>
  <si>
    <t>Ana Garcia</t>
  </si>
  <si>
    <t>ALBE Total</t>
  </si>
  <si>
    <t>CAZB Total</t>
  </si>
  <si>
    <t>CCYK Total</t>
  </si>
  <si>
    <t>CNBR Total</t>
  </si>
  <si>
    <t>CONN Total</t>
  </si>
  <si>
    <t>DELR Total</t>
  </si>
  <si>
    <t>EIWA Total</t>
  </si>
  <si>
    <t>Anne Brasher</t>
  </si>
  <si>
    <t>GRSL Total</t>
  </si>
  <si>
    <t>HDSN Total</t>
  </si>
  <si>
    <t>LERI Total</t>
  </si>
  <si>
    <t xml:space="preserve">LINJ  </t>
  </si>
  <si>
    <t>Co-author</t>
  </si>
  <si>
    <t>Jonathan Kennen</t>
  </si>
  <si>
    <t>LINJ Total</t>
  </si>
  <si>
    <t>LIRB Total</t>
  </si>
  <si>
    <t>Richard Rebich</t>
  </si>
  <si>
    <t>MISE Total</t>
  </si>
  <si>
    <t>Craig Johnston</t>
  </si>
  <si>
    <t>Rich Moore</t>
  </si>
  <si>
    <t>NECB Total</t>
  </si>
  <si>
    <t>NVBR Total</t>
  </si>
  <si>
    <t>OZRK Total</t>
  </si>
  <si>
    <t>PODL Total</t>
  </si>
  <si>
    <t>PUGT Total</t>
  </si>
  <si>
    <t>RIOG Total</t>
  </si>
  <si>
    <t>Jason May</t>
  </si>
  <si>
    <t>Dinah Saleh</t>
  </si>
  <si>
    <t>Donna Knifong</t>
  </si>
  <si>
    <t>Joseph Domagalski</t>
  </si>
  <si>
    <t>SACR Total</t>
  </si>
  <si>
    <t>Jim Orlando</t>
  </si>
  <si>
    <t>Larry Brown</t>
  </si>
  <si>
    <t>SANJ Total</t>
  </si>
  <si>
    <t>SOCA Total</t>
  </si>
  <si>
    <t>Lead author</t>
  </si>
  <si>
    <t>SPLT Total</t>
  </si>
  <si>
    <t>Anne Hoos</t>
  </si>
  <si>
    <t>TENN Total</t>
  </si>
  <si>
    <t>Natalie Houston</t>
  </si>
  <si>
    <t>TRIN Total</t>
  </si>
  <si>
    <t>UCOL Total</t>
  </si>
  <si>
    <t>UIRB Total</t>
  </si>
  <si>
    <t>UMIS Total</t>
  </si>
  <si>
    <t>USNK Total</t>
  </si>
  <si>
    <t>WHMI Total</t>
  </si>
  <si>
    <t xml:space="preserve">Waite, Ian </t>
  </si>
  <si>
    <t>WILL Total</t>
  </si>
  <si>
    <t>Dale Robertson</t>
  </si>
  <si>
    <t>Dave Saad</t>
  </si>
  <si>
    <t>WMIC Total</t>
  </si>
  <si>
    <t>YELL Total</t>
  </si>
  <si>
    <t xml:space="preserve"> </t>
  </si>
  <si>
    <t>Schultz</t>
  </si>
  <si>
    <t xml:space="preserve">TANC </t>
  </si>
  <si>
    <t xml:space="preserve">NEET </t>
  </si>
  <si>
    <t xml:space="preserve">Hg </t>
  </si>
  <si>
    <t xml:space="preserve">SW SWQA </t>
  </si>
  <si>
    <t>GW SWQA</t>
  </si>
  <si>
    <t>GWST</t>
  </si>
  <si>
    <t>GW S&amp;T Tech Assist</t>
  </si>
  <si>
    <t>GW S&amp;T Sampling Assist</t>
  </si>
  <si>
    <t>Morrow</t>
  </si>
  <si>
    <t>Bill</t>
  </si>
  <si>
    <t>GW S&amp;T GIS Assist</t>
  </si>
  <si>
    <t>Qi</t>
  </si>
  <si>
    <t>Sharon</t>
  </si>
  <si>
    <t>Foster</t>
  </si>
  <si>
    <t>Debra</t>
  </si>
  <si>
    <t>Zenone</t>
  </si>
  <si>
    <t>Chet</t>
  </si>
  <si>
    <t>PA Circulars Working Capital Fund for EPN &amp; GPO</t>
  </si>
  <si>
    <t>Paul</t>
  </si>
  <si>
    <t>Angela</t>
  </si>
  <si>
    <t>TBD (Urban FSS analysis)</t>
  </si>
  <si>
    <t>FLOR Rept 8</t>
  </si>
  <si>
    <t>DENV (Denver basin aquifer system)</t>
  </si>
  <si>
    <t>DENV-Circular</t>
  </si>
  <si>
    <t>GLAC Rept 19</t>
  </si>
  <si>
    <t>GLAC-Circular</t>
  </si>
  <si>
    <t>Ayotte</t>
  </si>
  <si>
    <t>Joe</t>
  </si>
  <si>
    <t>NACP (Northern Atlantic Coastal Plain aquifer system)</t>
  </si>
  <si>
    <t>Fischer</t>
  </si>
  <si>
    <t>Judy</t>
  </si>
  <si>
    <t>Ator</t>
  </si>
  <si>
    <t>Harned</t>
  </si>
  <si>
    <t>Doug</t>
  </si>
  <si>
    <t>Schubert</t>
  </si>
  <si>
    <t>NY WSC, LI</t>
  </si>
  <si>
    <t>Reyes</t>
  </si>
  <si>
    <t>Betzy</t>
  </si>
  <si>
    <t>Coastal Lowlands Group (Mississippi Embayment-Texas Coastal Uplands aquifer system, Coastal Lowlands aquifer system, Edwards-Trinity aquifer system)</t>
  </si>
  <si>
    <t>SEAM Modeling</t>
  </si>
  <si>
    <t>Ag_urban</t>
  </si>
  <si>
    <t>TREN Rept 17</t>
  </si>
  <si>
    <t>Inorg. N Species</t>
  </si>
  <si>
    <t>Trend_Report 18</t>
  </si>
  <si>
    <t>Chris Schubert NY</t>
  </si>
  <si>
    <t>DENV Hold</t>
  </si>
  <si>
    <t>GLAC Hold</t>
  </si>
  <si>
    <t>NACP Hold</t>
  </si>
  <si>
    <t>COLL Hold</t>
  </si>
  <si>
    <t>GW S&amp;T Report Targets Continued</t>
  </si>
  <si>
    <t>Frankforter</t>
  </si>
  <si>
    <t>Sheibley</t>
  </si>
  <si>
    <t>Under Target</t>
  </si>
  <si>
    <t>Capel + Smith + Roth</t>
  </si>
  <si>
    <t>Chris Green</t>
  </si>
  <si>
    <t>SU  Total</t>
  </si>
  <si>
    <t>MT</t>
  </si>
  <si>
    <t>Eco Contracts reserve</t>
  </si>
  <si>
    <t>Eco Equipment reserve</t>
  </si>
  <si>
    <t>SPARROW GIS support</t>
  </si>
  <si>
    <t>SPARROW DSS Support</t>
  </si>
  <si>
    <t>SPARROW NHD Support</t>
  </si>
  <si>
    <t>Special Eco Sampling (Reference sites)</t>
  </si>
  <si>
    <t>Electrofishing Training</t>
  </si>
  <si>
    <t>SPARROW rollout</t>
  </si>
  <si>
    <t>Total</t>
  </si>
  <si>
    <t xml:space="preserve">see details below </t>
  </si>
  <si>
    <t>MRB1 Eastern Eco model</t>
  </si>
  <si>
    <t>MRB1-2 SPARROW Circular</t>
  </si>
  <si>
    <t>Steve Wiele</t>
  </si>
  <si>
    <t>MRB4678 EcoTrends</t>
  </si>
  <si>
    <t>Kim Jones</t>
  </si>
  <si>
    <t>MRB5 SPARROW model (NHD scale)</t>
  </si>
  <si>
    <t>Scott Ator</t>
  </si>
  <si>
    <t>MRB8 SPARROW model</t>
  </si>
  <si>
    <t>Joseph Hevesi</t>
  </si>
  <si>
    <t>Editor</t>
  </si>
  <si>
    <t>Graphic Designer</t>
  </si>
  <si>
    <t>MRB5 SPARROW model (NHD)</t>
  </si>
  <si>
    <t>SAS software</t>
  </si>
  <si>
    <t>Sophia Hurtado</t>
  </si>
  <si>
    <t xml:space="preserve">USNK  </t>
  </si>
  <si>
    <t xml:space="preserve">WHMI  </t>
  </si>
  <si>
    <t>Kurt Carpenter</t>
  </si>
  <si>
    <t>MRB3 SPARROW model (NHD)</t>
  </si>
  <si>
    <t>James Kennedy</t>
  </si>
  <si>
    <t>over target</t>
  </si>
  <si>
    <r>
      <t xml:space="preserve">Funding Targets Based on NAWQA Input &amp; Timeline Memo </t>
    </r>
    <r>
      <rPr>
        <b/>
        <sz val="11"/>
        <color indexed="10"/>
        <rFont val="Arial"/>
        <family val="2"/>
      </rPr>
      <t xml:space="preserve"> 05/06/2011</t>
    </r>
  </si>
  <si>
    <t>PA Abbrev</t>
  </si>
  <si>
    <t>Report Code</t>
  </si>
  <si>
    <t>SUID or Science Center</t>
  </si>
  <si>
    <t>FY12 Account Numbers</t>
  </si>
  <si>
    <t>Fy12 Total Gross Costs using frozen salary rates (20110415)</t>
  </si>
  <si>
    <t>FY12 Wrap-up work requests using frozen salary rates (2011040115)</t>
  </si>
  <si>
    <t>Source of costs</t>
  </si>
  <si>
    <t>Other comments</t>
  </si>
  <si>
    <t>SWPA</t>
  </si>
  <si>
    <t>GX12ZF00CRK9200</t>
  </si>
  <si>
    <t>From SWPA budget 20110422 updated by TLA</t>
  </si>
  <si>
    <t>FY12 wrap-up activities</t>
  </si>
  <si>
    <t>FY12 wrap-up activities.  Hold funds at Headquarters until we know status of FY12 funding.</t>
  </si>
  <si>
    <t>GX12ZK00CRK9100</t>
  </si>
  <si>
    <t>GX12ZJ00CRKBA00</t>
  </si>
  <si>
    <t>GX12RG10CRK9600</t>
  </si>
  <si>
    <t>COLL</t>
  </si>
  <si>
    <t>GX12MC00CRK6200</t>
  </si>
  <si>
    <t>COLL budget updated 20110422 by TLA</t>
  </si>
  <si>
    <t xml:space="preserve">GX12MG00CRK4400 </t>
  </si>
  <si>
    <t>GX12ML00CRK0200</t>
  </si>
  <si>
    <t>DENV</t>
  </si>
  <si>
    <t>Bauch</t>
  </si>
  <si>
    <t>Nancy</t>
  </si>
  <si>
    <t>GX12RE00CRKDB00</t>
  </si>
  <si>
    <t>Denv Budget 20110415 updated by Terri and Wayne</t>
  </si>
  <si>
    <t>Beck</t>
  </si>
  <si>
    <t>Jen</t>
  </si>
  <si>
    <t>FLOR</t>
  </si>
  <si>
    <t>FLOR budget 20110412</t>
  </si>
  <si>
    <t>Marian funded 95% of time.  Does she have other duties as well?</t>
  </si>
  <si>
    <t>GLAC</t>
  </si>
  <si>
    <t>GX12NE00CRK0200</t>
  </si>
  <si>
    <t>GLAC budget updated by TLA 20110422 unsing info from KLW</t>
  </si>
  <si>
    <t>TBD, if funded</t>
  </si>
  <si>
    <t xml:space="preserve">20110422: Would go to IN accout GX12NF00CRK2500
FY12 wrap-up activities.  Hold funds at Headquarters until we know status of FY12 funding.
From Kelly: In FY11 we pulled together a huge dataset of water quality from all State wells. Short open-file or SIR report needed so data can be used in Cycle 3.
</t>
  </si>
  <si>
    <t>GX12LH00CRKGC00</t>
  </si>
  <si>
    <t>GX12RE00CRK5400</t>
  </si>
  <si>
    <t>$82,395.34-- to be paid by B. Wilber</t>
  </si>
  <si>
    <t>20110425: PA Summary Circular budget updated with salary, leave assemssment, dist direct, and cc overhead</t>
  </si>
  <si>
    <t>20110425: cost updated for salary, levave assessment, dist direct, and cc overhead will be $82,395.34
20110304: Will Bill cover this cost estimate of $85,560.79.</t>
  </si>
  <si>
    <t>GX121RE00CRKSQ00</t>
  </si>
  <si>
    <t>Email from Sharon 20110217</t>
  </si>
  <si>
    <t>PA Circular Working Capital Fund</t>
  </si>
  <si>
    <t>Hold at HQ</t>
  </si>
  <si>
    <t>PA Circulars funds for reviews, etc</t>
  </si>
  <si>
    <t>RE question from Kelly dated 20110117 "What do we do about time for people to review our circular chapters, etc?  For example, if I want Tom Nolan to review and have input then do I need to budget for 24 hours for him.  Or wonder if the reviewers suggest having Granato write a section on road salt to go with our chloride discussion?</t>
  </si>
  <si>
    <t>NA</t>
  </si>
  <si>
    <t>This report should be completed by end of FY11.</t>
  </si>
  <si>
    <t>GX12NE00CRK0400</t>
  </si>
  <si>
    <t>GX12LG00CRK9900</t>
  </si>
  <si>
    <t>$172,503.83-- to be paid by B. Wilber</t>
  </si>
  <si>
    <t>20110425: cost updated for salary, levave assessment, dist direct, and cc overhead will be $172,503.83
20110304: Will Bill cover this cost estimate of $199,417.59.</t>
  </si>
  <si>
    <t>$61,721.35 -- to be paid by B. Wilber</t>
  </si>
  <si>
    <t>20110425: cost updated for salary, levave assessment, dist direct, and cc overhead will be $61,721.35
20110304: Will Bill cover this cost estimate of $77,669.05.</t>
  </si>
  <si>
    <t>GX12YF00CRK6100</t>
  </si>
  <si>
    <t>Mahler</t>
  </si>
  <si>
    <t>Barbara</t>
  </si>
  <si>
    <t>20110304: Bill will cover Barbara's costs.
Barbara's half-time gross salary is about $77,670.</t>
  </si>
  <si>
    <t>TREN</t>
  </si>
  <si>
    <t>Burow</t>
  </si>
  <si>
    <t>Karen</t>
  </si>
  <si>
    <t>Trends Budget 20110415 updated by Bruce</t>
  </si>
  <si>
    <t>No account number.</t>
  </si>
  <si>
    <t>GX12CH00CRK6000</t>
  </si>
  <si>
    <t>hdqrts line item</t>
  </si>
  <si>
    <t>GX12RE00CRKGT00</t>
  </si>
  <si>
    <t>20110418: Updated Dist Overhead and Salary as per Bruce email. 20110415: Trends Budget 20110415 updated by Bruce</t>
  </si>
  <si>
    <t>20110418: Updated Dist Overhead and Salary as per Bruce email.
20110415: Trends Budget 20110415 updated by Bruce</t>
  </si>
  <si>
    <t>GW Trends Circular</t>
  </si>
  <si>
    <t>GX12LD00CRK5200</t>
  </si>
  <si>
    <t>Precision of Projections (Starn)</t>
  </si>
  <si>
    <t>Unplanned remainder of FY12 GW Trends preliminary allocation.  Hold at headquarters until planned.</t>
  </si>
  <si>
    <t>GX12YF00CRK5A00</t>
  </si>
  <si>
    <t>GX12LL00CRK5800</t>
  </si>
  <si>
    <t>GX12MK00CRK5900</t>
  </si>
  <si>
    <t>GX12LF00CRK7200</t>
  </si>
  <si>
    <t>NACP budget 20110426 updated by TLA</t>
  </si>
  <si>
    <t>GX12MH00CRK7500</t>
  </si>
  <si>
    <t>GX12LJ00CRK7300</t>
  </si>
  <si>
    <t>GX12LK00CRK7600</t>
  </si>
  <si>
    <t>Judy might submit requests for some FY12 wrap-up activities.</t>
  </si>
  <si>
    <t>GX12MH00CRK8100</t>
  </si>
  <si>
    <t>20110425: From Pied updatated budget</t>
  </si>
  <si>
    <t>Piedmont report 6 not finished in FY11?
20110302: COSTS NEED TO BE ADJUSTED.  Talked to Bruce about finishing report.  Bruce will discuss with authors a scope of work so that, at a minimum, the report is thru colleague review by end of FY11.</t>
  </si>
  <si>
    <t>GX12LJ00CRK8300</t>
  </si>
  <si>
    <t>GX12LL00CRK8100</t>
  </si>
  <si>
    <t>WVOL</t>
  </si>
  <si>
    <t>WVOL budget updated 20110422 by tla using info from C. Hunt.</t>
  </si>
  <si>
    <t>GX12YE00CRK1200</t>
  </si>
  <si>
    <t>GX12YG00CRKCC00</t>
  </si>
  <si>
    <t>TOTAL</t>
  </si>
  <si>
    <t>TREN Hold</t>
  </si>
  <si>
    <t>PA Cir Working Cap Fund contribution</t>
  </si>
  <si>
    <t>FY11 carryover</t>
  </si>
  <si>
    <t>Bill Wilber funds transferred</t>
  </si>
  <si>
    <t>age dating funds Hold</t>
  </si>
  <si>
    <t>PA Wrap-up requests Hold</t>
  </si>
  <si>
    <t>Chet Zenone consistency review of all 9 Circulars' in FY12 Hold</t>
  </si>
  <si>
    <t>PA Circ Add'l WriterHold</t>
  </si>
  <si>
    <t>WVOL Hold</t>
  </si>
  <si>
    <t>FLOR Hold</t>
  </si>
  <si>
    <t>PIED Hold</t>
  </si>
  <si>
    <t>SWPA Hold</t>
  </si>
  <si>
    <t>Additional Holds listed below</t>
  </si>
  <si>
    <t>Under  target</t>
  </si>
  <si>
    <t>GX11YG00CRN6200</t>
  </si>
  <si>
    <t>GX11CH000CP5200</t>
  </si>
  <si>
    <t>GX11YF00CRN6300</t>
  </si>
  <si>
    <t>GX11CA00STF0000</t>
  </si>
  <si>
    <t>GX11LL00CRN7200</t>
  </si>
  <si>
    <t>GX11YF00CRN6A00</t>
  </si>
  <si>
    <t>GX11YG00CRNRS00</t>
  </si>
  <si>
    <t>GX11RS00CRN7400</t>
  </si>
  <si>
    <t>CCYK Black</t>
  </si>
  <si>
    <t>GX11YG00CRMCC00</t>
  </si>
  <si>
    <t>GX11LF00CRN6400</t>
  </si>
  <si>
    <t>WHMI Frey</t>
  </si>
  <si>
    <t>GX11NF00CRN6500</t>
  </si>
  <si>
    <t>PODL -Nardi</t>
  </si>
  <si>
    <t>Under target</t>
  </si>
  <si>
    <t>Total TANC HQ:</t>
  </si>
  <si>
    <t>Awards</t>
  </si>
  <si>
    <t>Postage and shipping</t>
  </si>
  <si>
    <t>Misc. / contingency</t>
  </si>
  <si>
    <t>TANC Headquarters Acct</t>
  </si>
  <si>
    <t xml:space="preserve"> (GX11DH00CRN8100) Funding Plan</t>
  </si>
  <si>
    <t>Travel (includes all SU travel)</t>
  </si>
  <si>
    <t>CIDA</t>
  </si>
  <si>
    <t>Amount</t>
  </si>
  <si>
    <t>Reserved for:</t>
  </si>
  <si>
    <t>GX11NJ00CRN4000</t>
  </si>
  <si>
    <t>Total funding for FY12</t>
  </si>
  <si>
    <r>
      <t>Chapelle</t>
    </r>
    <r>
      <rPr>
        <sz val="9"/>
        <rFont val="Arial"/>
        <family val="2"/>
      </rPr>
      <t xml:space="preserve"> (GX11MK00CRN8400)</t>
    </r>
  </si>
  <si>
    <r>
      <rPr>
        <sz val="10"/>
        <rFont val="Arial"/>
        <family val="2"/>
      </rPr>
      <t xml:space="preserve">Note: </t>
    </r>
    <r>
      <rPr>
        <sz val="8"/>
        <rFont val="Arial"/>
        <family val="2"/>
      </rPr>
      <t xml:space="preserve"> Additional FY12 funding from FY11 carryover</t>
    </r>
  </si>
  <si>
    <t>At target</t>
  </si>
  <si>
    <t>GX11NQ00CRN0100</t>
  </si>
  <si>
    <t>GX11CH00CRN0300</t>
  </si>
  <si>
    <t>reserve</t>
  </si>
  <si>
    <t>GX11NQ00CRN0200</t>
  </si>
  <si>
    <t xml:space="preserve">SW HQ </t>
  </si>
  <si>
    <t>GX11DH00CRM0100</t>
  </si>
  <si>
    <t>GX11NF00CRM0200</t>
  </si>
  <si>
    <t>GX11NJ00CRMST00</t>
  </si>
  <si>
    <t>Jean Dupree</t>
  </si>
  <si>
    <t>MRB4 SPARROW model (NHD scale)</t>
  </si>
  <si>
    <t>Julie Brown</t>
  </si>
  <si>
    <t>Hank Johnson</t>
  </si>
  <si>
    <t>MRB7 SPARROW model</t>
  </si>
  <si>
    <t>GX11ZKQ0CRM21100</t>
  </si>
  <si>
    <t>Matt Miller</t>
  </si>
  <si>
    <t>Michelle Greenwood</t>
  </si>
  <si>
    <t>Last Update 08/05/2011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</si>
</sst>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_(&quot;$&quot;* #,##0_);_(&quot;$&quot;* \(#,##0\);_(&quot;$&quot;* &quot;-&quot;??_);_(@_)"/>
    <numFmt numFmtId="167" formatCode="0.0%"/>
    <numFmt numFmtId="168" formatCode="m/d/yy;@"/>
  </numFmts>
  <fonts count="5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color indexed="81"/>
      <name val="Tahoma"/>
      <family val="2"/>
    </font>
    <font>
      <b/>
      <sz val="10"/>
      <color indexed="10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5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6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23" borderId="7" applyNumberFormat="0" applyFont="0" applyAlignment="0" applyProtection="0"/>
    <xf numFmtId="0" fontId="30" fillId="20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23" borderId="7" applyNumberFormat="0" applyFont="0" applyAlignment="0" applyProtection="0"/>
    <xf numFmtId="0" fontId="1" fillId="0" borderId="0"/>
    <xf numFmtId="0" fontId="1" fillId="0" borderId="0"/>
    <xf numFmtId="43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3" fillId="23" borderId="7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7" applyNumberFormat="0" applyFont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0" fontId="45" fillId="23" borderId="7" applyNumberFormat="0" applyFont="0" applyAlignment="0" applyProtection="0"/>
  </cellStyleXfs>
  <cellXfs count="473">
    <xf numFmtId="0" fontId="0" fillId="0" borderId="0" xfId="0"/>
    <xf numFmtId="5" fontId="2" fillId="0" borderId="10" xfId="0" applyNumberFormat="1" applyFont="1" applyBorder="1" applyAlignment="1">
      <alignment horizontal="center" vertical="center"/>
    </xf>
    <xf numFmtId="5" fontId="0" fillId="0" borderId="0" xfId="0" applyNumberFormat="1"/>
    <xf numFmtId="5" fontId="6" fillId="0" borderId="11" xfId="0" applyNumberFormat="1" applyFont="1" applyBorder="1" applyAlignment="1">
      <alignment horizontal="center" vertical="center" wrapText="1"/>
    </xf>
    <xf numFmtId="5" fontId="6" fillId="0" borderId="10" xfId="0" applyNumberFormat="1" applyFont="1" applyBorder="1" applyAlignment="1">
      <alignment horizontal="center" vertical="center" wrapText="1"/>
    </xf>
    <xf numFmtId="5" fontId="6" fillId="0" borderId="12" xfId="0" applyNumberFormat="1" applyFont="1" applyBorder="1" applyAlignment="1">
      <alignment horizontal="center" vertical="center" wrapText="1"/>
    </xf>
    <xf numFmtId="5" fontId="6" fillId="0" borderId="0" xfId="0" applyNumberFormat="1" applyFont="1" applyAlignment="1">
      <alignment horizontal="center" vertical="center" wrapText="1"/>
    </xf>
    <xf numFmtId="5" fontId="0" fillId="24" borderId="13" xfId="0" applyNumberFormat="1" applyFill="1" applyBorder="1"/>
    <xf numFmtId="5" fontId="0" fillId="24" borderId="0" xfId="0" applyNumberFormat="1" applyFill="1" applyBorder="1"/>
    <xf numFmtId="5" fontId="0" fillId="24" borderId="14" xfId="0" applyNumberFormat="1" applyFill="1" applyBorder="1"/>
    <xf numFmtId="5" fontId="0" fillId="0" borderId="0" xfId="0" applyNumberFormat="1" applyFill="1"/>
    <xf numFmtId="5" fontId="3" fillId="0" borderId="12" xfId="0" applyNumberFormat="1" applyFont="1" applyFill="1" applyBorder="1" applyAlignment="1" applyProtection="1">
      <alignment horizontal="left" vertical="center"/>
    </xf>
    <xf numFmtId="5" fontId="3" fillId="0" borderId="10" xfId="0" applyNumberFormat="1" applyFont="1" applyFill="1" applyBorder="1" applyAlignment="1" applyProtection="1">
      <alignment horizontal="right" vertical="center"/>
    </xf>
    <xf numFmtId="5" fontId="0" fillId="0" borderId="12" xfId="0" applyNumberFormat="1" applyBorder="1"/>
    <xf numFmtId="5" fontId="1" fillId="0" borderId="12" xfId="0" applyNumberFormat="1" applyFont="1" applyBorder="1"/>
    <xf numFmtId="5" fontId="1" fillId="0" borderId="12" xfId="29" applyNumberFormat="1" applyFont="1" applyFill="1" applyBorder="1"/>
    <xf numFmtId="5" fontId="1" fillId="0" borderId="10" xfId="0" applyNumberFormat="1" applyFont="1" applyBorder="1"/>
    <xf numFmtId="5" fontId="0" fillId="0" borderId="10" xfId="0" applyNumberFormat="1" applyBorder="1"/>
    <xf numFmtId="5" fontId="1" fillId="0" borderId="10" xfId="0" applyNumberFormat="1" applyFont="1" applyFill="1" applyBorder="1"/>
    <xf numFmtId="5" fontId="3" fillId="0" borderId="0" xfId="0" applyNumberFormat="1" applyFont="1" applyFill="1" applyBorder="1" applyAlignment="1" applyProtection="1">
      <alignment horizontal="left" vertical="center"/>
    </xf>
    <xf numFmtId="5" fontId="3" fillId="0" borderId="14" xfId="0" applyNumberFormat="1" applyFont="1" applyFill="1" applyBorder="1" applyAlignment="1" applyProtection="1">
      <alignment horizontal="right" vertical="center"/>
    </xf>
    <xf numFmtId="5" fontId="0" fillId="0" borderId="0" xfId="0" applyNumberFormat="1" applyBorder="1"/>
    <xf numFmtId="5" fontId="1" fillId="0" borderId="0" xfId="0" applyNumberFormat="1" applyFont="1" applyBorder="1"/>
    <xf numFmtId="5" fontId="1" fillId="0" borderId="0" xfId="29" applyNumberFormat="1" applyFont="1" applyFill="1" applyBorder="1"/>
    <xf numFmtId="5" fontId="0" fillId="0" borderId="13" xfId="0" applyNumberFormat="1" applyBorder="1"/>
    <xf numFmtId="5" fontId="1" fillId="0" borderId="13" xfId="0" applyNumberFormat="1" applyFont="1" applyBorder="1"/>
    <xf numFmtId="5" fontId="1" fillId="0" borderId="14" xfId="0" applyNumberFormat="1" applyFont="1" applyBorder="1"/>
    <xf numFmtId="5" fontId="0" fillId="0" borderId="14" xfId="0" applyNumberFormat="1" applyBorder="1"/>
    <xf numFmtId="5" fontId="0" fillId="0" borderId="0" xfId="0" applyNumberFormat="1" applyFill="1" applyBorder="1"/>
    <xf numFmtId="5" fontId="1" fillId="0" borderId="0" xfId="0" applyNumberFormat="1" applyFont="1" applyFill="1" applyBorder="1"/>
    <xf numFmtId="5" fontId="0" fillId="0" borderId="0" xfId="0" applyNumberFormat="1" applyAlignment="1">
      <alignment vertical="center"/>
    </xf>
    <xf numFmtId="5" fontId="3" fillId="0" borderId="15" xfId="0" applyNumberFormat="1" applyFont="1" applyFill="1" applyBorder="1" applyAlignment="1" applyProtection="1">
      <alignment horizontal="left" vertical="center"/>
    </xf>
    <xf numFmtId="5" fontId="0" fillId="0" borderId="15" xfId="0" applyNumberFormat="1" applyBorder="1"/>
    <xf numFmtId="5" fontId="1" fillId="0" borderId="15" xfId="0" applyNumberFormat="1" applyFont="1" applyBorder="1"/>
    <xf numFmtId="5" fontId="0" fillId="0" borderId="16" xfId="0" applyNumberFormat="1" applyBorder="1"/>
    <xf numFmtId="5" fontId="1" fillId="0" borderId="15" xfId="0" applyNumberFormat="1" applyFont="1" applyFill="1" applyBorder="1"/>
    <xf numFmtId="5" fontId="1" fillId="0" borderId="16" xfId="0" applyNumberFormat="1" applyFont="1" applyBorder="1"/>
    <xf numFmtId="5" fontId="0" fillId="0" borderId="16" xfId="0" applyNumberFormat="1" applyFill="1" applyBorder="1"/>
    <xf numFmtId="5" fontId="1" fillId="0" borderId="12" xfId="0" applyNumberFormat="1" applyFont="1" applyFill="1" applyBorder="1"/>
    <xf numFmtId="5" fontId="1" fillId="0" borderId="15" xfId="0" applyNumberFormat="1" applyFont="1" applyFill="1" applyBorder="1" applyAlignment="1">
      <alignment wrapText="1"/>
    </xf>
    <xf numFmtId="5" fontId="1" fillId="0" borderId="14" xfId="0" applyNumberFormat="1" applyFont="1" applyFill="1" applyBorder="1"/>
    <xf numFmtId="5" fontId="1" fillId="0" borderId="16" xfId="0" applyNumberFormat="1" applyFont="1" applyFill="1" applyBorder="1"/>
    <xf numFmtId="5" fontId="0" fillId="0" borderId="0" xfId="28" applyNumberFormat="1" applyFont="1" applyBorder="1"/>
    <xf numFmtId="5" fontId="6" fillId="0" borderId="17" xfId="0" applyNumberFormat="1" applyFont="1" applyBorder="1" applyAlignment="1">
      <alignment vertical="center"/>
    </xf>
    <xf numFmtId="5" fontId="6" fillId="0" borderId="15" xfId="0" applyNumberFormat="1" applyFont="1" applyBorder="1" applyAlignment="1">
      <alignment vertical="center"/>
    </xf>
    <xf numFmtId="5" fontId="6" fillId="0" borderId="0" xfId="0" applyNumberFormat="1" applyFont="1" applyAlignment="1">
      <alignment vertical="center"/>
    </xf>
    <xf numFmtId="5" fontId="0" fillId="0" borderId="0" xfId="0" applyNumberFormat="1" applyFill="1" applyAlignment="1"/>
    <xf numFmtId="5" fontId="3" fillId="24" borderId="13" xfId="0" applyNumberFormat="1" applyFont="1" applyFill="1" applyBorder="1" applyAlignment="1"/>
    <xf numFmtId="5" fontId="3" fillId="24" borderId="14" xfId="0" applyNumberFormat="1" applyFont="1" applyFill="1" applyBorder="1" applyAlignment="1">
      <alignment horizontal="right"/>
    </xf>
    <xf numFmtId="5" fontId="3" fillId="0" borderId="0" xfId="0" applyNumberFormat="1" applyFont="1" applyFill="1" applyBorder="1" applyAlignment="1">
      <alignment horizontal="left"/>
    </xf>
    <xf numFmtId="5" fontId="0" fillId="0" borderId="0" xfId="0" applyNumberFormat="1" applyAlignment="1">
      <alignment horizontal="center"/>
    </xf>
    <xf numFmtId="5" fontId="0" fillId="0" borderId="0" xfId="0" applyNumberFormat="1" applyAlignment="1"/>
    <xf numFmtId="5" fontId="8" fillId="0" borderId="0" xfId="0" applyNumberFormat="1" applyFont="1" applyFill="1" applyBorder="1" applyAlignment="1">
      <alignment vertical="center" wrapText="1"/>
    </xf>
    <xf numFmtId="5" fontId="8" fillId="0" borderId="0" xfId="0" applyNumberFormat="1" applyFont="1" applyFill="1" applyBorder="1"/>
    <xf numFmtId="5" fontId="10" fillId="0" borderId="0" xfId="0" applyNumberFormat="1" applyFont="1" applyFill="1" applyBorder="1" applyAlignment="1">
      <alignment horizontal="left"/>
    </xf>
    <xf numFmtId="168" fontId="3" fillId="0" borderId="0" xfId="0" applyNumberFormat="1" applyFont="1" applyFill="1" applyBorder="1" applyAlignment="1">
      <alignment horizontal="left"/>
    </xf>
    <xf numFmtId="5" fontId="0" fillId="0" borderId="13" xfId="0" applyNumberFormat="1" applyFill="1" applyBorder="1"/>
    <xf numFmtId="164" fontId="0" fillId="0" borderId="0" xfId="0" applyNumberFormat="1" applyBorder="1"/>
    <xf numFmtId="164" fontId="3" fillId="0" borderId="0" xfId="0" applyNumberFormat="1" applyFont="1" applyFill="1" applyBorder="1"/>
    <xf numFmtId="164" fontId="3" fillId="0" borderId="11" xfId="0" applyNumberFormat="1" applyFont="1" applyFill="1" applyBorder="1"/>
    <xf numFmtId="164" fontId="3" fillId="0" borderId="13" xfId="0" applyNumberFormat="1" applyFont="1" applyFill="1" applyBorder="1"/>
    <xf numFmtId="5" fontId="3" fillId="0" borderId="0" xfId="0" applyNumberFormat="1" applyFont="1" applyBorder="1"/>
    <xf numFmtId="5" fontId="3" fillId="0" borderId="15" xfId="0" applyNumberFormat="1" applyFont="1" applyBorder="1"/>
    <xf numFmtId="5" fontId="2" fillId="0" borderId="0" xfId="0" applyNumberFormat="1" applyFont="1" applyFill="1" applyBorder="1" applyAlignment="1" applyProtection="1">
      <alignment horizontal="left" vertical="center"/>
    </xf>
    <xf numFmtId="5" fontId="6" fillId="0" borderId="0" xfId="0" applyNumberFormat="1" applyFont="1" applyBorder="1" applyAlignment="1">
      <alignment horizontal="center" vertical="center" wrapText="1"/>
    </xf>
    <xf numFmtId="5" fontId="6" fillId="0" borderId="18" xfId="0" applyNumberFormat="1" applyFont="1" applyBorder="1" applyAlignment="1">
      <alignment horizontal="center" vertical="center" wrapText="1"/>
    </xf>
    <xf numFmtId="5" fontId="6" fillId="0" borderId="19" xfId="0" applyNumberFormat="1" applyFont="1" applyBorder="1" applyAlignment="1">
      <alignment horizontal="center" vertical="center" wrapText="1"/>
    </xf>
    <xf numFmtId="5" fontId="3" fillId="0" borderId="19" xfId="0" applyNumberFormat="1" applyFont="1" applyBorder="1" applyAlignment="1">
      <alignment horizontal="center" vertical="center" wrapText="1"/>
    </xf>
    <xf numFmtId="5" fontId="3" fillId="0" borderId="0" xfId="0" applyNumberFormat="1" applyFont="1"/>
    <xf numFmtId="5" fontId="6" fillId="0" borderId="13" xfId="0" applyNumberFormat="1" applyFont="1" applyBorder="1" applyAlignment="1">
      <alignment horizontal="center" vertical="center" wrapText="1"/>
    </xf>
    <xf numFmtId="5" fontId="6" fillId="0" borderId="14" xfId="0" applyNumberFormat="1" applyFont="1" applyBorder="1" applyAlignment="1">
      <alignment horizontal="center" vertical="center" wrapText="1"/>
    </xf>
    <xf numFmtId="5" fontId="6" fillId="0" borderId="0" xfId="0" applyNumberFormat="1" applyFont="1" applyFill="1" applyBorder="1" applyAlignment="1">
      <alignment horizontal="center" vertical="center" wrapText="1"/>
    </xf>
    <xf numFmtId="5" fontId="6" fillId="0" borderId="14" xfId="0" applyNumberFormat="1" applyFont="1" applyFill="1" applyBorder="1" applyAlignment="1">
      <alignment horizontal="center" vertical="center" wrapText="1"/>
    </xf>
    <xf numFmtId="5" fontId="0" fillId="0" borderId="15" xfId="0" applyNumberFormat="1" applyFill="1" applyBorder="1"/>
    <xf numFmtId="5" fontId="1" fillId="0" borderId="16" xfId="0" applyNumberFormat="1" applyFont="1" applyFill="1" applyBorder="1" applyAlignment="1">
      <alignment wrapText="1"/>
    </xf>
    <xf numFmtId="164" fontId="1" fillId="0" borderId="0" xfId="0" applyNumberFormat="1" applyFont="1" applyBorder="1"/>
    <xf numFmtId="164" fontId="0" fillId="0" borderId="0" xfId="0" applyNumberFormat="1" applyFill="1" applyBorder="1"/>
    <xf numFmtId="5" fontId="0" fillId="24" borderId="0" xfId="0" applyNumberFormat="1" applyFill="1" applyBorder="1" applyAlignment="1"/>
    <xf numFmtId="5" fontId="0" fillId="24" borderId="0" xfId="0" applyNumberFormat="1" applyFill="1" applyBorder="1" applyAlignment="1">
      <alignment horizontal="center"/>
    </xf>
    <xf numFmtId="5" fontId="6" fillId="0" borderId="20" xfId="0" applyNumberFormat="1" applyFont="1" applyBorder="1" applyAlignment="1">
      <alignment horizontal="center" vertical="center" wrapText="1"/>
    </xf>
    <xf numFmtId="5" fontId="6" fillId="0" borderId="20" xfId="0" applyNumberFormat="1" applyFont="1" applyFill="1" applyBorder="1" applyAlignment="1">
      <alignment horizontal="center" vertical="center" wrapText="1"/>
    </xf>
    <xf numFmtId="5" fontId="6" fillId="0" borderId="19" xfId="0" applyNumberFormat="1" applyFont="1" applyFill="1" applyBorder="1" applyAlignment="1">
      <alignment horizontal="center" vertical="center" wrapText="1"/>
    </xf>
    <xf numFmtId="5" fontId="0" fillId="0" borderId="13" xfId="28" applyNumberFormat="1" applyFont="1" applyFill="1" applyBorder="1"/>
    <xf numFmtId="5" fontId="1" fillId="0" borderId="13" xfId="0" applyNumberFormat="1" applyFont="1" applyFill="1" applyBorder="1"/>
    <xf numFmtId="5" fontId="0" fillId="0" borderId="14" xfId="0" applyNumberFormat="1" applyFill="1" applyBorder="1"/>
    <xf numFmtId="5" fontId="3" fillId="0" borderId="20" xfId="0" applyNumberFormat="1" applyFont="1" applyBorder="1" applyAlignment="1">
      <alignment horizontal="center" vertical="center" wrapText="1"/>
    </xf>
    <xf numFmtId="5" fontId="5" fillId="0" borderId="20" xfId="0" applyNumberFormat="1" applyFont="1" applyBorder="1" applyAlignment="1">
      <alignment horizontal="center" vertical="center" wrapText="1"/>
    </xf>
    <xf numFmtId="168" fontId="0" fillId="0" borderId="0" xfId="0" applyNumberFormat="1" applyBorder="1"/>
    <xf numFmtId="5" fontId="3" fillId="0" borderId="17" xfId="0" applyNumberFormat="1" applyFont="1" applyBorder="1"/>
    <xf numFmtId="5" fontId="6" fillId="0" borderId="20" xfId="0" applyNumberFormat="1" applyFont="1" applyBorder="1" applyAlignment="1">
      <alignment vertical="center"/>
    </xf>
    <xf numFmtId="5" fontId="6" fillId="0" borderId="19" xfId="0" applyNumberFormat="1" applyFont="1" applyBorder="1" applyAlignment="1">
      <alignment vertical="center"/>
    </xf>
    <xf numFmtId="5" fontId="6" fillId="0" borderId="18" xfId="0" applyNumberFormat="1" applyFont="1" applyBorder="1" applyAlignment="1">
      <alignment vertical="center"/>
    </xf>
    <xf numFmtId="5" fontId="6" fillId="0" borderId="16" xfId="0" applyNumberFormat="1" applyFont="1" applyBorder="1" applyAlignment="1">
      <alignment vertical="center"/>
    </xf>
    <xf numFmtId="164" fontId="1" fillId="0" borderId="0" xfId="0" applyNumberFormat="1" applyFont="1" applyFill="1" applyBorder="1"/>
    <xf numFmtId="164" fontId="0" fillId="0" borderId="0" xfId="0" applyNumberFormat="1"/>
    <xf numFmtId="5" fontId="0" fillId="0" borderId="0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5" fontId="3" fillId="0" borderId="0" xfId="0" applyNumberFormat="1" applyFont="1" applyFill="1" applyBorder="1" applyAlignment="1" applyProtection="1">
      <alignment horizontal="right" vertical="center"/>
    </xf>
    <xf numFmtId="5" fontId="3" fillId="0" borderId="15" xfId="0" applyNumberFormat="1" applyFont="1" applyFill="1" applyBorder="1" applyAlignment="1" applyProtection="1">
      <alignment horizontal="right" vertical="center"/>
    </xf>
    <xf numFmtId="5" fontId="6" fillId="0" borderId="12" xfId="0" applyNumberFormat="1" applyFont="1" applyFill="1" applyBorder="1" applyAlignment="1">
      <alignment horizontal="left" vertical="center" wrapText="1"/>
    </xf>
    <xf numFmtId="5" fontId="5" fillId="0" borderId="10" xfId="0" applyNumberFormat="1" applyFont="1" applyFill="1" applyBorder="1" applyAlignment="1">
      <alignment horizontal="left" vertical="center" wrapText="1"/>
    </xf>
    <xf numFmtId="5" fontId="0" fillId="0" borderId="11" xfId="0" applyNumberFormat="1" applyBorder="1" applyAlignment="1">
      <alignment horizontal="center"/>
    </xf>
    <xf numFmtId="5" fontId="3" fillId="0" borderId="10" xfId="0" applyNumberFormat="1" applyFont="1" applyFill="1" applyBorder="1" applyAlignment="1" applyProtection="1">
      <alignment horizontal="left" vertical="center"/>
    </xf>
    <xf numFmtId="5" fontId="0" fillId="0" borderId="13" xfId="0" applyNumberFormat="1" applyBorder="1" applyAlignment="1">
      <alignment horizontal="center"/>
    </xf>
    <xf numFmtId="5" fontId="3" fillId="0" borderId="14" xfId="0" applyNumberFormat="1" applyFont="1" applyFill="1" applyBorder="1" applyAlignment="1" applyProtection="1">
      <alignment horizontal="left" vertical="center"/>
    </xf>
    <xf numFmtId="5" fontId="0" fillId="0" borderId="17" xfId="0" applyNumberFormat="1" applyBorder="1" applyAlignment="1">
      <alignment horizontal="center"/>
    </xf>
    <xf numFmtId="5" fontId="3" fillId="0" borderId="16" xfId="0" applyNumberFormat="1" applyFont="1" applyFill="1" applyBorder="1" applyAlignment="1" applyProtection="1">
      <alignment horizontal="left" vertical="center"/>
    </xf>
    <xf numFmtId="5" fontId="7" fillId="0" borderId="15" xfId="0" applyNumberFormat="1" applyFont="1" applyBorder="1" applyAlignment="1">
      <alignment vertical="center"/>
    </xf>
    <xf numFmtId="5" fontId="3" fillId="0" borderId="0" xfId="0" applyNumberFormat="1" applyFont="1" applyBorder="1" applyAlignment="1">
      <alignment horizontal="center"/>
    </xf>
    <xf numFmtId="5" fontId="3" fillId="0" borderId="14" xfId="0" applyNumberFormat="1" applyFont="1" applyBorder="1"/>
    <xf numFmtId="5" fontId="3" fillId="0" borderId="15" xfId="0" applyNumberFormat="1" applyFont="1" applyBorder="1" applyAlignment="1">
      <alignment horizontal="center"/>
    </xf>
    <xf numFmtId="5" fontId="3" fillId="0" borderId="16" xfId="0" applyNumberFormat="1" applyFont="1" applyBorder="1"/>
    <xf numFmtId="5" fontId="3" fillId="25" borderId="16" xfId="0" applyNumberFormat="1" applyFont="1" applyFill="1" applyBorder="1" applyAlignment="1">
      <alignment horizontal="right"/>
    </xf>
    <xf numFmtId="5" fontId="3" fillId="0" borderId="15" xfId="0" applyNumberFormat="1" applyFont="1" applyFill="1" applyBorder="1" applyAlignment="1">
      <alignment horizontal="left"/>
    </xf>
    <xf numFmtId="5" fontId="3" fillId="25" borderId="0" xfId="0" applyNumberFormat="1" applyFont="1" applyFill="1" applyBorder="1" applyAlignment="1" applyProtection="1">
      <alignment horizontal="right" vertical="center"/>
    </xf>
    <xf numFmtId="5" fontId="3" fillId="0" borderId="13" xfId="0" applyNumberFormat="1" applyFont="1" applyFill="1" applyBorder="1" applyAlignment="1" applyProtection="1">
      <alignment horizontal="left" vertical="center"/>
    </xf>
    <xf numFmtId="5" fontId="2" fillId="0" borderId="13" xfId="0" applyNumberFormat="1" applyFont="1" applyFill="1" applyBorder="1" applyAlignment="1" applyProtection="1">
      <alignment horizontal="left" vertical="center"/>
    </xf>
    <xf numFmtId="5" fontId="3" fillId="0" borderId="17" xfId="0" applyNumberFormat="1" applyFont="1" applyFill="1" applyBorder="1" applyAlignment="1">
      <alignment horizontal="left"/>
    </xf>
    <xf numFmtId="5" fontId="3" fillId="0" borderId="0" xfId="0" applyNumberFormat="1" applyFont="1" applyFill="1" applyBorder="1"/>
    <xf numFmtId="5" fontId="3" fillId="0" borderId="0" xfId="0" applyNumberFormat="1" applyFont="1" applyFill="1" applyBorder="1" applyAlignment="1">
      <alignment horizontal="right"/>
    </xf>
    <xf numFmtId="5" fontId="0" fillId="0" borderId="12" xfId="0" applyNumberFormat="1" applyFill="1" applyBorder="1"/>
    <xf numFmtId="5" fontId="0" fillId="0" borderId="0" xfId="0" applyNumberFormat="1" applyFill="1" applyBorder="1" applyAlignment="1">
      <alignment horizontal="right"/>
    </xf>
    <xf numFmtId="5" fontId="0" fillId="0" borderId="0" xfId="0" applyNumberFormat="1" applyFill="1" applyBorder="1" applyAlignment="1">
      <alignment horizontal="center"/>
    </xf>
    <xf numFmtId="5" fontId="0" fillId="0" borderId="11" xfId="0" applyNumberFormat="1" applyFill="1" applyBorder="1"/>
    <xf numFmtId="5" fontId="0" fillId="0" borderId="10" xfId="0" applyNumberFormat="1" applyFill="1" applyBorder="1"/>
    <xf numFmtId="5" fontId="9" fillId="0" borderId="14" xfId="28" applyNumberFormat="1" applyFont="1" applyFill="1" applyBorder="1"/>
    <xf numFmtId="5" fontId="9" fillId="0" borderId="0" xfId="28" applyNumberFormat="1" applyFont="1" applyFill="1" applyBorder="1"/>
    <xf numFmtId="164" fontId="1" fillId="0" borderId="14" xfId="0" applyNumberFormat="1" applyFont="1" applyFill="1" applyBorder="1"/>
    <xf numFmtId="164" fontId="1" fillId="0" borderId="13" xfId="0" applyNumberFormat="1" applyFont="1" applyFill="1" applyBorder="1"/>
    <xf numFmtId="5" fontId="9" fillId="0" borderId="0" xfId="0" applyNumberFormat="1" applyFont="1" applyFill="1" applyBorder="1"/>
    <xf numFmtId="164" fontId="3" fillId="0" borderId="17" xfId="0" applyNumberFormat="1" applyFont="1" applyFill="1" applyBorder="1"/>
    <xf numFmtId="5" fontId="1" fillId="0" borderId="17" xfId="0" applyNumberFormat="1" applyFont="1" applyFill="1" applyBorder="1"/>
    <xf numFmtId="5" fontId="0" fillId="0" borderId="17" xfId="0" applyNumberFormat="1" applyFill="1" applyBorder="1"/>
    <xf numFmtId="5" fontId="0" fillId="0" borderId="11" xfId="28" applyNumberFormat="1" applyFont="1" applyFill="1" applyBorder="1"/>
    <xf numFmtId="5" fontId="1" fillId="0" borderId="11" xfId="0" applyNumberFormat="1" applyFont="1" applyFill="1" applyBorder="1"/>
    <xf numFmtId="5" fontId="0" fillId="0" borderId="17" xfId="28" applyNumberFormat="1" applyFont="1" applyFill="1" applyBorder="1"/>
    <xf numFmtId="5" fontId="9" fillId="0" borderId="13" xfId="28" applyNumberFormat="1" applyFont="1" applyFill="1" applyBorder="1"/>
    <xf numFmtId="164" fontId="0" fillId="0" borderId="13" xfId="0" applyNumberFormat="1" applyFill="1" applyBorder="1"/>
    <xf numFmtId="5" fontId="9" fillId="0" borderId="10" xfId="28" applyNumberFormat="1" applyFont="1" applyFill="1" applyBorder="1"/>
    <xf numFmtId="5" fontId="9" fillId="0" borderId="11" xfId="28" applyNumberFormat="1" applyFont="1" applyFill="1" applyBorder="1"/>
    <xf numFmtId="5" fontId="12" fillId="0" borderId="14" xfId="0" applyNumberFormat="1" applyFont="1" applyFill="1" applyBorder="1"/>
    <xf numFmtId="168" fontId="15" fillId="0" borderId="0" xfId="0" applyNumberFormat="1" applyFont="1" applyBorder="1"/>
    <xf numFmtId="168" fontId="1" fillId="0" borderId="0" xfId="0" applyNumberFormat="1" applyFont="1" applyBorder="1"/>
    <xf numFmtId="0" fontId="0" fillId="0" borderId="0" xfId="0" applyBorder="1"/>
    <xf numFmtId="5" fontId="3" fillId="24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5" fontId="3" fillId="0" borderId="12" xfId="0" applyNumberFormat="1" applyFont="1" applyFill="1" applyBorder="1"/>
    <xf numFmtId="5" fontId="3" fillId="0" borderId="14" xfId="0" applyNumberFormat="1" applyFont="1" applyFill="1" applyBorder="1"/>
    <xf numFmtId="6" fontId="16" fillId="0" borderId="0" xfId="0" applyNumberFormat="1" applyFont="1" applyBorder="1" applyAlignment="1">
      <alignment horizontal="right" wrapText="1"/>
    </xf>
    <xf numFmtId="164" fontId="0" fillId="0" borderId="0" xfId="0" applyNumberFormat="1" applyFill="1" applyAlignment="1">
      <alignment horizontal="right"/>
    </xf>
    <xf numFmtId="5" fontId="3" fillId="0" borderId="0" xfId="0" applyNumberFormat="1" applyFont="1" applyBorder="1" applyAlignment="1">
      <alignment horizontal="right"/>
    </xf>
    <xf numFmtId="5" fontId="3" fillId="0" borderId="11" xfId="0" applyNumberFormat="1" applyFont="1" applyFill="1" applyBorder="1" applyAlignment="1" applyProtection="1">
      <alignment horizontal="right" vertical="center"/>
    </xf>
    <xf numFmtId="5" fontId="3" fillId="0" borderId="13" xfId="0" applyNumberFormat="1" applyFont="1" applyFill="1" applyBorder="1" applyAlignment="1" applyProtection="1">
      <alignment horizontal="right" vertical="center"/>
    </xf>
    <xf numFmtId="5" fontId="3" fillId="0" borderId="17" xfId="0" applyNumberFormat="1" applyFont="1" applyFill="1" applyBorder="1" applyAlignment="1" applyProtection="1">
      <alignment horizontal="right" vertical="center"/>
    </xf>
    <xf numFmtId="5" fontId="3" fillId="0" borderId="16" xfId="0" applyNumberFormat="1" applyFont="1" applyFill="1" applyBorder="1" applyAlignment="1" applyProtection="1">
      <alignment horizontal="right" vertical="center"/>
    </xf>
    <xf numFmtId="5" fontId="6" fillId="0" borderId="2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3" fillId="0" borderId="14" xfId="0" applyNumberFormat="1" applyFont="1" applyFill="1" applyBorder="1" applyAlignment="1">
      <alignment horizontal="right"/>
    </xf>
    <xf numFmtId="5" fontId="0" fillId="0" borderId="13" xfId="0" applyNumberFormat="1" applyFill="1" applyBorder="1" applyAlignment="1">
      <alignment horizontal="right"/>
    </xf>
    <xf numFmtId="5" fontId="0" fillId="0" borderId="13" xfId="0" applyNumberFormat="1" applyFill="1" applyBorder="1" applyAlignment="1">
      <alignment horizontal="center"/>
    </xf>
    <xf numFmtId="164" fontId="3" fillId="0" borderId="0" xfId="0" applyNumberFormat="1" applyFont="1" applyBorder="1"/>
    <xf numFmtId="5" fontId="0" fillId="0" borderId="0" xfId="28" applyNumberFormat="1" applyFont="1" applyFill="1" applyBorder="1"/>
    <xf numFmtId="5" fontId="0" fillId="0" borderId="15" xfId="28" applyNumberFormat="1" applyFont="1" applyFill="1" applyBorder="1"/>
    <xf numFmtId="164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35" fillId="0" borderId="0" xfId="0" applyFont="1"/>
    <xf numFmtId="5" fontId="0" fillId="0" borderId="24" xfId="0" applyNumberFormat="1" applyBorder="1"/>
    <xf numFmtId="166" fontId="0" fillId="0" borderId="0" xfId="0" applyNumberFormat="1" applyFill="1" applyBorder="1"/>
    <xf numFmtId="5" fontId="9" fillId="0" borderId="0" xfId="29" applyNumberFormat="1" applyFont="1" applyBorder="1"/>
    <xf numFmtId="164" fontId="5" fillId="0" borderId="0" xfId="29" applyNumberFormat="1" applyFont="1" applyBorder="1" applyAlignment="1">
      <alignment horizontal="left" vertical="center"/>
    </xf>
    <xf numFmtId="164" fontId="3" fillId="0" borderId="14" xfId="29" applyNumberFormat="1" applyFont="1" applyBorder="1" applyAlignment="1">
      <alignment horizontal="right" vertical="center"/>
    </xf>
    <xf numFmtId="164" fontId="3" fillId="0" borderId="14" xfId="29" applyNumberFormat="1" applyFont="1" applyBorder="1" applyAlignment="1">
      <alignment horizontal="right" vertical="center" wrapText="1"/>
    </xf>
    <xf numFmtId="164" fontId="0" fillId="0" borderId="15" xfId="0" applyNumberFormat="1" applyBorder="1"/>
    <xf numFmtId="164" fontId="1" fillId="0" borderId="16" xfId="29" applyNumberFormat="1" applyFont="1" applyBorder="1" applyAlignment="1">
      <alignment horizontal="right"/>
    </xf>
    <xf numFmtId="6" fontId="0" fillId="0" borderId="0" xfId="0" applyNumberFormat="1" applyBorder="1"/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horizontal="left" indent="2"/>
    </xf>
    <xf numFmtId="0" fontId="0" fillId="0" borderId="15" xfId="0" applyBorder="1"/>
    <xf numFmtId="164" fontId="5" fillId="0" borderId="0" xfId="29" applyNumberFormat="1" applyFont="1" applyBorder="1" applyAlignment="1">
      <alignment horizontal="right" vertical="center"/>
    </xf>
    <xf numFmtId="5" fontId="13" fillId="0" borderId="0" xfId="0" applyNumberFormat="1" applyFont="1" applyBorder="1"/>
    <xf numFmtId="5" fontId="1" fillId="0" borderId="12" xfId="28" applyNumberFormat="1" applyFont="1" applyFill="1" applyBorder="1"/>
    <xf numFmtId="164" fontId="1" fillId="0" borderId="0" xfId="28" applyNumberFormat="1" applyFont="1" applyFill="1" applyBorder="1"/>
    <xf numFmtId="5" fontId="1" fillId="0" borderId="14" xfId="28" applyNumberFormat="1" applyFont="1" applyFill="1" applyBorder="1"/>
    <xf numFmtId="5" fontId="1" fillId="0" borderId="0" xfId="28" applyNumberFormat="1" applyFont="1" applyFill="1" applyBorder="1"/>
    <xf numFmtId="5" fontId="1" fillId="0" borderId="15" xfId="28" applyNumberFormat="1" applyFont="1" applyFill="1" applyBorder="1"/>
    <xf numFmtId="164" fontId="1" fillId="0" borderId="12" xfId="28" applyNumberFormat="1" applyFont="1" applyFill="1" applyBorder="1"/>
    <xf numFmtId="164" fontId="0" fillId="0" borderId="14" xfId="0" applyNumberFormat="1" applyFill="1" applyBorder="1"/>
    <xf numFmtId="5" fontId="12" fillId="0" borderId="13" xfId="0" applyNumberFormat="1" applyFont="1" applyFill="1" applyBorder="1"/>
    <xf numFmtId="164" fontId="3" fillId="0" borderId="0" xfId="0" applyNumberFormat="1" applyFont="1" applyBorder="1" applyAlignment="1">
      <alignment horizontal="center"/>
    </xf>
    <xf numFmtId="5" fontId="1" fillId="0" borderId="10" xfId="28" applyNumberFormat="1" applyFont="1" applyFill="1" applyBorder="1"/>
    <xf numFmtId="5" fontId="1" fillId="0" borderId="16" xfId="28" applyNumberFormat="1" applyFont="1" applyFill="1" applyBorder="1"/>
    <xf numFmtId="5" fontId="1" fillId="0" borderId="14" xfId="28" applyNumberFormat="1" applyFont="1" applyBorder="1"/>
    <xf numFmtId="5" fontId="1" fillId="0" borderId="16" xfId="28" applyNumberFormat="1" applyFont="1" applyBorder="1"/>
    <xf numFmtId="164" fontId="1" fillId="0" borderId="14" xfId="0" applyNumberFormat="1" applyFont="1" applyBorder="1" applyAlignment="1">
      <alignment horizontal="right"/>
    </xf>
    <xf numFmtId="5" fontId="0" fillId="0" borderId="13" xfId="28" applyNumberFormat="1" applyFont="1" applyBorder="1"/>
    <xf numFmtId="5" fontId="1" fillId="0" borderId="0" xfId="28" applyNumberFormat="1" applyFont="1" applyBorder="1"/>
    <xf numFmtId="5" fontId="0" fillId="0" borderId="12" xfId="28" applyNumberFormat="1" applyFont="1" applyBorder="1"/>
    <xf numFmtId="5" fontId="1" fillId="0" borderId="15" xfId="0" applyNumberFormat="1" applyFont="1" applyFill="1" applyBorder="1" applyAlignment="1">
      <alignment horizontal="right"/>
    </xf>
    <xf numFmtId="164" fontId="3" fillId="0" borderId="15" xfId="0" applyNumberFormat="1" applyFont="1" applyFill="1" applyBorder="1"/>
    <xf numFmtId="5" fontId="1" fillId="0" borderId="15" xfId="28" applyNumberFormat="1" applyFont="1" applyBorder="1"/>
    <xf numFmtId="5" fontId="1" fillId="0" borderId="16" xfId="0" applyNumberFormat="1" applyFont="1" applyBorder="1" applyAlignment="1">
      <alignment horizontal="right"/>
    </xf>
    <xf numFmtId="5" fontId="1" fillId="0" borderId="12" xfId="28" applyNumberFormat="1" applyFont="1" applyBorder="1"/>
    <xf numFmtId="5" fontId="3" fillId="0" borderId="0" xfId="29" applyNumberFormat="1" applyFont="1" applyFill="1" applyBorder="1"/>
    <xf numFmtId="5" fontId="0" fillId="0" borderId="25" xfId="0" applyNumberFormat="1" applyFill="1" applyBorder="1"/>
    <xf numFmtId="5" fontId="0" fillId="0" borderId="12" xfId="0" applyNumberFormat="1" applyFill="1" applyBorder="1" applyAlignment="1">
      <alignment horizontal="right"/>
    </xf>
    <xf numFmtId="5" fontId="0" fillId="0" borderId="26" xfId="0" applyNumberFormat="1" applyFill="1" applyBorder="1"/>
    <xf numFmtId="5" fontId="3" fillId="0" borderId="10" xfId="0" applyNumberFormat="1" applyFont="1" applyFill="1" applyBorder="1"/>
    <xf numFmtId="5" fontId="3" fillId="0" borderId="12" xfId="0" applyNumberFormat="1" applyFont="1" applyFill="1" applyBorder="1" applyAlignment="1">
      <alignment horizontal="right"/>
    </xf>
    <xf numFmtId="164" fontId="0" fillId="0" borderId="12" xfId="0" applyNumberFormat="1" applyFill="1" applyBorder="1"/>
    <xf numFmtId="164" fontId="0" fillId="0" borderId="10" xfId="0" applyNumberFormat="1" applyFill="1" applyBorder="1"/>
    <xf numFmtId="5" fontId="0" fillId="0" borderId="15" xfId="0" applyNumberFormat="1" applyFill="1" applyBorder="1" applyAlignment="1">
      <alignment horizontal="center"/>
    </xf>
    <xf numFmtId="5" fontId="2" fillId="0" borderId="0" xfId="0" applyNumberFormat="1" applyFont="1"/>
    <xf numFmtId="6" fontId="0" fillId="0" borderId="0" xfId="0" applyNumberFormat="1"/>
    <xf numFmtId="5" fontId="0" fillId="0" borderId="15" xfId="0" applyNumberFormat="1" applyBorder="1" applyAlignment="1">
      <alignment horizontal="center"/>
    </xf>
    <xf numFmtId="5" fontId="10" fillId="0" borderId="15" xfId="0" applyNumberFormat="1" applyFont="1" applyFill="1" applyBorder="1" applyAlignment="1" applyProtection="1">
      <alignment horizontal="left" vertical="center"/>
    </xf>
    <xf numFmtId="6" fontId="0" fillId="0" borderId="0" xfId="0" applyNumberFormat="1" applyBorder="1" applyAlignment="1">
      <alignment horizontal="center" vertical="center"/>
    </xf>
    <xf numFmtId="5" fontId="37" fillId="0" borderId="0" xfId="0" applyNumberFormat="1" applyFont="1"/>
    <xf numFmtId="168" fontId="37" fillId="0" borderId="0" xfId="0" applyNumberFormat="1" applyFont="1"/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Fill="1" applyAlignment="1" applyProtection="1">
      <alignment horizontal="center" vertical="center"/>
    </xf>
    <xf numFmtId="164" fontId="3" fillId="0" borderId="0" xfId="29" applyNumberFormat="1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 applyProtection="1">
      <alignment horizontal="center" vertical="center"/>
    </xf>
    <xf numFmtId="5" fontId="3" fillId="0" borderId="16" xfId="28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29" applyNumberFormat="1" applyFont="1" applyAlignment="1">
      <alignment horizontal="center" vertical="center" wrapText="1"/>
    </xf>
    <xf numFmtId="164" fontId="3" fillId="0" borderId="16" xfId="28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/>
    </xf>
    <xf numFmtId="164" fontId="3" fillId="0" borderId="0" xfId="29" applyNumberFormat="1" applyFont="1" applyAlignment="1">
      <alignment horizontal="center" vertical="center"/>
    </xf>
    <xf numFmtId="164" fontId="3" fillId="0" borderId="0" xfId="29" applyNumberFormat="1" applyFont="1" applyFill="1" applyBorder="1" applyAlignment="1">
      <alignment horizontal="center" vertical="center"/>
    </xf>
    <xf numFmtId="164" fontId="3" fillId="0" borderId="0" xfId="29" applyNumberFormat="1" applyFon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3" fillId="0" borderId="12" xfId="0" applyNumberFormat="1" applyFont="1" applyBorder="1" applyAlignment="1">
      <alignment horizontal="center" vertical="center"/>
    </xf>
    <xf numFmtId="5" fontId="3" fillId="0" borderId="10" xfId="28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14" xfId="29" applyNumberFormat="1" applyFont="1" applyBorder="1" applyAlignment="1">
      <alignment horizontal="center" vertical="center" wrapText="1"/>
    </xf>
    <xf numFmtId="5" fontId="3" fillId="0" borderId="14" xfId="28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vertical="center" wrapText="1"/>
    </xf>
    <xf numFmtId="164" fontId="3" fillId="0" borderId="13" xfId="29" applyNumberFormat="1" applyFont="1" applyFill="1" applyBorder="1"/>
    <xf numFmtId="164" fontId="3" fillId="0" borderId="13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 indent="2"/>
    </xf>
    <xf numFmtId="164" fontId="3" fillId="0" borderId="12" xfId="0" applyNumberFormat="1" applyFont="1" applyBorder="1"/>
    <xf numFmtId="164" fontId="3" fillId="0" borderId="0" xfId="29" applyNumberFormat="1" applyFont="1" applyBorder="1" applyAlignment="1">
      <alignment horizontal="right" vertical="center" wrapText="1"/>
    </xf>
    <xf numFmtId="164" fontId="5" fillId="0" borderId="0" xfId="0" applyNumberFormat="1" applyFont="1" applyBorder="1"/>
    <xf numFmtId="164" fontId="5" fillId="0" borderId="13" xfId="0" applyNumberFormat="1" applyFont="1" applyFill="1" applyBorder="1"/>
    <xf numFmtId="0" fontId="0" fillId="0" borderId="0" xfId="0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3" fontId="5" fillId="0" borderId="0" xfId="0" applyNumberFormat="1" applyFont="1" applyFill="1" applyBorder="1" applyAlignment="1" applyProtection="1">
      <alignment vertical="center" wrapText="1"/>
      <protection locked="0"/>
    </xf>
    <xf numFmtId="0" fontId="14" fillId="26" borderId="0" xfId="0" applyFont="1" applyFill="1" applyBorder="1" applyAlignment="1">
      <alignment vertical="center" wrapText="1"/>
    </xf>
    <xf numFmtId="49" fontId="4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 wrapText="1"/>
    </xf>
    <xf numFmtId="0" fontId="42" fillId="0" borderId="0" xfId="0" applyFont="1" applyFill="1" applyBorder="1" applyAlignment="1">
      <alignment vertical="center" wrapText="1"/>
    </xf>
    <xf numFmtId="165" fontId="42" fillId="0" borderId="0" xfId="0" applyNumberFormat="1" applyFont="1" applyFill="1" applyBorder="1" applyAlignment="1">
      <alignment vertical="center" wrapText="1"/>
    </xf>
    <xf numFmtId="165" fontId="5" fillId="0" borderId="0" xfId="0" applyNumberFormat="1" applyFont="1" applyFill="1" applyBorder="1" applyAlignment="1" applyProtection="1">
      <alignment vertical="center" wrapText="1"/>
      <protection locked="0"/>
    </xf>
    <xf numFmtId="165" fontId="42" fillId="0" borderId="0" xfId="0" applyNumberFormat="1" applyFont="1" applyFill="1" applyBorder="1" applyAlignment="1" applyProtection="1">
      <alignment vertical="center" wrapText="1"/>
      <protection locked="0"/>
    </xf>
    <xf numFmtId="0" fontId="42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 applyProtection="1">
      <alignment vertical="center"/>
      <protection locked="0"/>
    </xf>
    <xf numFmtId="165" fontId="42" fillId="0" borderId="0" xfId="0" applyNumberFormat="1" applyFont="1" applyFill="1" applyBorder="1" applyAlignment="1" applyProtection="1">
      <alignment horizontal="left" wrapText="1"/>
      <protection locked="0"/>
    </xf>
    <xf numFmtId="0" fontId="14" fillId="0" borderId="0" xfId="0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vertical="center" wrapText="1"/>
    </xf>
    <xf numFmtId="165" fontId="5" fillId="0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54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1" fillId="0" borderId="0" xfId="55" applyFont="1" applyFill="1" applyAlignment="1">
      <alignment horizontal="left"/>
    </xf>
    <xf numFmtId="5" fontId="1" fillId="0" borderId="0" xfId="0" applyNumberFormat="1" applyFont="1" applyAlignment="1">
      <alignment horizontal="left"/>
    </xf>
    <xf numFmtId="5" fontId="1" fillId="0" borderId="0" xfId="0" applyNumberFormat="1" applyFont="1"/>
    <xf numFmtId="5" fontId="1" fillId="0" borderId="17" xfId="0" applyNumberFormat="1" applyFont="1" applyBorder="1"/>
    <xf numFmtId="0" fontId="37" fillId="0" borderId="0" xfId="0" applyFont="1" applyBorder="1" applyAlignment="1">
      <alignment horizontal="center" vertical="center"/>
    </xf>
    <xf numFmtId="5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5" fontId="1" fillId="0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168" fontId="0" fillId="0" borderId="0" xfId="0" applyNumberFormat="1" applyBorder="1" applyAlignment="1">
      <alignment horizontal="left"/>
    </xf>
    <xf numFmtId="0" fontId="1" fillId="0" borderId="0" xfId="0" applyFont="1" applyBorder="1" applyAlignment="1">
      <alignment horizontal="left"/>
    </xf>
    <xf numFmtId="6" fontId="0" fillId="0" borderId="0" xfId="0" applyNumberFormat="1" applyBorder="1" applyAlignment="1">
      <alignment horizontal="right" vertical="center"/>
    </xf>
    <xf numFmtId="5" fontId="1" fillId="0" borderId="0" xfId="0" applyNumberFormat="1" applyFont="1" applyBorder="1" applyAlignment="1">
      <alignment horizontal="right" vertical="center"/>
    </xf>
    <xf numFmtId="164" fontId="0" fillId="0" borderId="13" xfId="28" applyNumberFormat="1" applyFont="1" applyFill="1" applyBorder="1"/>
    <xf numFmtId="164" fontId="0" fillId="0" borderId="24" xfId="0" applyNumberFormat="1" applyFill="1" applyBorder="1"/>
    <xf numFmtId="164" fontId="0" fillId="0" borderId="24" xfId="0" applyNumberFormat="1" applyBorder="1"/>
    <xf numFmtId="164" fontId="36" fillId="0" borderId="0" xfId="39" applyNumberFormat="1" applyFont="1"/>
    <xf numFmtId="164" fontId="3" fillId="0" borderId="24" xfId="0" applyNumberFormat="1" applyFont="1" applyFill="1" applyBorder="1"/>
    <xf numFmtId="164" fontId="0" fillId="0" borderId="17" xfId="0" applyNumberFormat="1" applyFill="1" applyBorder="1"/>
    <xf numFmtId="164" fontId="0" fillId="0" borderId="15" xfId="0" applyNumberFormat="1" applyFill="1" applyBorder="1"/>
    <xf numFmtId="164" fontId="0" fillId="0" borderId="16" xfId="0" applyNumberFormat="1" applyFill="1" applyBorder="1"/>
    <xf numFmtId="164" fontId="0" fillId="0" borderId="11" xfId="0" applyNumberFormat="1" applyFill="1" applyBorder="1"/>
    <xf numFmtId="164" fontId="17" fillId="0" borderId="0" xfId="41" applyNumberFormat="1"/>
    <xf numFmtId="164" fontId="1" fillId="0" borderId="10" xfId="0" applyNumberFormat="1" applyFont="1" applyFill="1" applyBorder="1"/>
    <xf numFmtId="164" fontId="17" fillId="0" borderId="0" xfId="43" applyNumberFormat="1"/>
    <xf numFmtId="164" fontId="17" fillId="0" borderId="0" xfId="44" applyNumberFormat="1"/>
    <xf numFmtId="164" fontId="17" fillId="0" borderId="0" xfId="45" applyNumberFormat="1"/>
    <xf numFmtId="164" fontId="0" fillId="0" borderId="12" xfId="0" applyNumberFormat="1" applyBorder="1"/>
    <xf numFmtId="164" fontId="0" fillId="0" borderId="10" xfId="0" applyNumberFormat="1" applyBorder="1"/>
    <xf numFmtId="164" fontId="0" fillId="0" borderId="14" xfId="0" applyNumberFormat="1" applyBorder="1"/>
    <xf numFmtId="164" fontId="0" fillId="0" borderId="16" xfId="0" applyNumberFormat="1" applyBorder="1"/>
    <xf numFmtId="0" fontId="1" fillId="0" borderId="24" xfId="0" applyFont="1" applyBorder="1"/>
    <xf numFmtId="0" fontId="1" fillId="0" borderId="27" xfId="0" applyFont="1" applyBorder="1"/>
    <xf numFmtId="5" fontId="1" fillId="0" borderId="24" xfId="0" applyNumberFormat="1" applyFont="1" applyBorder="1" applyAlignment="1">
      <alignment horizontal="right"/>
    </xf>
    <xf numFmtId="5" fontId="1" fillId="0" borderId="27" xfId="0" applyNumberFormat="1" applyFont="1" applyBorder="1" applyAlignment="1">
      <alignment horizontal="center"/>
    </xf>
    <xf numFmtId="5" fontId="1" fillId="0" borderId="24" xfId="0" applyNumberFormat="1" applyFont="1" applyBorder="1"/>
    <xf numFmtId="5" fontId="0" fillId="0" borderId="0" xfId="0" applyNumberFormat="1" applyBorder="1" applyAlignment="1">
      <alignment horizontal="left"/>
    </xf>
    <xf numFmtId="5" fontId="0" fillId="0" borderId="27" xfId="0" applyNumberFormat="1" applyBorder="1" applyAlignment="1">
      <alignment horizontal="center"/>
    </xf>
    <xf numFmtId="5" fontId="0" fillId="0" borderId="28" xfId="0" applyNumberFormat="1" applyBorder="1"/>
    <xf numFmtId="5" fontId="0" fillId="0" borderId="0" xfId="0" applyNumberFormat="1" applyBorder="1" applyAlignment="1">
      <alignment horizontal="right"/>
    </xf>
    <xf numFmtId="5" fontId="0" fillId="0" borderId="27" xfId="0" applyNumberFormat="1" applyBorder="1" applyAlignment="1">
      <alignment horizontal="right"/>
    </xf>
    <xf numFmtId="5" fontId="0" fillId="0" borderId="29" xfId="0" applyNumberFormat="1" applyBorder="1" applyAlignment="1">
      <alignment horizontal="right"/>
    </xf>
    <xf numFmtId="5" fontId="0" fillId="0" borderId="22" xfId="0" applyNumberFormat="1" applyBorder="1" applyAlignment="1">
      <alignment horizontal="right"/>
    </xf>
    <xf numFmtId="168" fontId="0" fillId="0" borderId="30" xfId="0" applyNumberFormat="1" applyBorder="1"/>
    <xf numFmtId="168" fontId="1" fillId="0" borderId="12" xfId="0" applyNumberFormat="1" applyFont="1" applyBorder="1"/>
    <xf numFmtId="168" fontId="0" fillId="0" borderId="31" xfId="0" applyNumberFormat="1" applyBorder="1"/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5" fontId="1" fillId="0" borderId="34" xfId="0" applyNumberFormat="1" applyFont="1" applyBorder="1" applyAlignment="1">
      <alignment horizontal="right" vertical="center"/>
    </xf>
    <xf numFmtId="5" fontId="1" fillId="0" borderId="35" xfId="0" applyNumberFormat="1" applyFont="1" applyFill="1" applyBorder="1"/>
    <xf numFmtId="0" fontId="1" fillId="0" borderId="36" xfId="0" applyFont="1" applyBorder="1"/>
    <xf numFmtId="5" fontId="0" fillId="0" borderId="27" xfId="0" applyNumberFormat="1" applyBorder="1" applyAlignment="1">
      <alignment horizontal="center" wrapText="1"/>
    </xf>
    <xf numFmtId="5" fontId="0" fillId="0" borderId="35" xfId="0" applyNumberFormat="1" applyBorder="1"/>
    <xf numFmtId="5" fontId="0" fillId="0" borderId="36" xfId="0" applyNumberFormat="1" applyBorder="1"/>
    <xf numFmtId="6" fontId="1" fillId="0" borderId="0" xfId="56" applyNumberFormat="1" applyFont="1" applyFill="1" applyBorder="1" applyAlignment="1" applyProtection="1">
      <alignment vertical="center" wrapText="1"/>
    </xf>
    <xf numFmtId="0" fontId="0" fillId="0" borderId="0" xfId="0"/>
    <xf numFmtId="5" fontId="43" fillId="0" borderId="0" xfId="0" applyNumberFormat="1" applyFont="1" applyBorder="1"/>
    <xf numFmtId="5" fontId="43" fillId="0" borderId="0" xfId="0" applyNumberFormat="1" applyFont="1" applyFill="1" applyBorder="1"/>
    <xf numFmtId="5" fontId="43" fillId="0" borderId="14" xfId="0" applyNumberFormat="1" applyFont="1" applyFill="1" applyBorder="1"/>
    <xf numFmtId="5" fontId="0" fillId="0" borderId="13" xfId="0" applyNumberFormat="1" applyFill="1" applyBorder="1"/>
    <xf numFmtId="5" fontId="1" fillId="0" borderId="0" xfId="0" applyNumberFormat="1" applyFont="1" applyBorder="1"/>
    <xf numFmtId="5" fontId="1" fillId="0" borderId="15" xfId="0" applyNumberFormat="1" applyFont="1" applyBorder="1"/>
    <xf numFmtId="5" fontId="1" fillId="0" borderId="0" xfId="0" applyNumberFormat="1" applyFont="1"/>
    <xf numFmtId="5" fontId="0" fillId="0" borderId="15" xfId="0" applyNumberFormat="1" applyFill="1" applyBorder="1"/>
    <xf numFmtId="5" fontId="1" fillId="0" borderId="14" xfId="0" applyNumberFormat="1" applyFont="1" applyBorder="1"/>
    <xf numFmtId="5" fontId="1" fillId="0" borderId="16" xfId="0" applyNumberFormat="1" applyFont="1" applyBorder="1"/>
    <xf numFmtId="5" fontId="0" fillId="0" borderId="11" xfId="0" applyNumberFormat="1" applyFill="1" applyBorder="1"/>
    <xf numFmtId="5" fontId="0" fillId="0" borderId="17" xfId="0" applyNumberFormat="1" applyFill="1" applyBorder="1"/>
    <xf numFmtId="5" fontId="1" fillId="0" borderId="0" xfId="0" applyNumberFormat="1" applyFont="1" applyFill="1"/>
    <xf numFmtId="166" fontId="43" fillId="0" borderId="0" xfId="0" applyNumberFormat="1" applyFont="1" applyBorder="1"/>
    <xf numFmtId="164" fontId="43" fillId="0" borderId="12" xfId="0" applyNumberFormat="1" applyFont="1" applyFill="1" applyBorder="1"/>
    <xf numFmtId="164" fontId="43" fillId="0" borderId="0" xfId="0" applyNumberFormat="1" applyFont="1" applyFill="1" applyBorder="1"/>
    <xf numFmtId="168" fontId="1" fillId="0" borderId="0" xfId="0" applyNumberFormat="1" applyFont="1" applyBorder="1" applyAlignment="1">
      <alignment horizontal="left"/>
    </xf>
    <xf numFmtId="0" fontId="44" fillId="0" borderId="0" xfId="0" applyFont="1" applyBorder="1" applyAlignment="1">
      <alignment horizontal="left" vertical="center"/>
    </xf>
    <xf numFmtId="5" fontId="44" fillId="0" borderId="0" xfId="0" applyNumberFormat="1" applyFont="1" applyBorder="1" applyAlignment="1">
      <alignment horizontal="left" vertical="center"/>
    </xf>
    <xf numFmtId="5" fontId="1" fillId="0" borderId="0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 applyProtection="1">
      <alignment horizontal="center" vertical="center"/>
    </xf>
    <xf numFmtId="164" fontId="1" fillId="0" borderId="14" xfId="29" applyNumberFormat="1" applyFont="1" applyBorder="1" applyAlignment="1">
      <alignment horizontal="center" vertical="center" wrapText="1"/>
    </xf>
    <xf numFmtId="164" fontId="48" fillId="0" borderId="14" xfId="29" applyNumberFormat="1" applyFont="1" applyBorder="1" applyAlignment="1">
      <alignment horizontal="right" vertical="center" wrapText="1"/>
    </xf>
    <xf numFmtId="164" fontId="48" fillId="0" borderId="13" xfId="0" applyNumberFormat="1" applyFont="1" applyFill="1" applyBorder="1"/>
    <xf numFmtId="0" fontId="48" fillId="0" borderId="0" xfId="0" applyFont="1" applyAlignment="1">
      <alignment horizontal="left" indent="2"/>
    </xf>
    <xf numFmtId="5" fontId="48" fillId="0" borderId="0" xfId="0" applyNumberFormat="1" applyFont="1"/>
    <xf numFmtId="164" fontId="48" fillId="0" borderId="0" xfId="0" applyNumberFormat="1" applyFont="1"/>
    <xf numFmtId="6" fontId="48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7" borderId="22" xfId="0" applyFont="1" applyFill="1" applyBorder="1" applyAlignment="1">
      <alignment horizontal="center" vertical="center" wrapText="1"/>
    </xf>
    <xf numFmtId="164" fontId="49" fillId="0" borderId="23" xfId="0" applyNumberFormat="1" applyFont="1" applyFill="1" applyBorder="1" applyAlignment="1">
      <alignment horizontal="center" vertical="center" wrapText="1"/>
    </xf>
    <xf numFmtId="3" fontId="2" fillId="28" borderId="23" xfId="0" applyNumberFormat="1" applyFont="1" applyFill="1" applyBorder="1" applyAlignment="1">
      <alignment horizontal="center" vertical="center" wrapText="1"/>
    </xf>
    <xf numFmtId="2" fontId="2" fillId="28" borderId="23" xfId="0" applyNumberFormat="1" applyFont="1" applyFill="1" applyBorder="1" applyAlignment="1">
      <alignment horizontal="center" vertical="center" wrapText="1"/>
    </xf>
    <xf numFmtId="164" fontId="49" fillId="29" borderId="23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/>
    </xf>
    <xf numFmtId="0" fontId="45" fillId="0" borderId="0" xfId="0" applyFont="1" applyFill="1" applyBorder="1"/>
    <xf numFmtId="2" fontId="6" fillId="0" borderId="0" xfId="0" applyNumberFormat="1" applyFont="1" applyFill="1" applyBorder="1" applyAlignment="1">
      <alignment horizontal="right"/>
    </xf>
    <xf numFmtId="164" fontId="45" fillId="0" borderId="0" xfId="0" applyNumberFormat="1" applyFont="1" applyFill="1" applyBorder="1"/>
    <xf numFmtId="0" fontId="6" fillId="0" borderId="37" xfId="0" applyFont="1" applyFill="1" applyBorder="1"/>
    <xf numFmtId="0" fontId="6" fillId="0" borderId="37" xfId="0" applyFont="1" applyFill="1" applyBorder="1" applyAlignment="1"/>
    <xf numFmtId="164" fontId="6" fillId="0" borderId="37" xfId="0" applyNumberFormat="1" applyFont="1" applyFill="1" applyBorder="1" applyAlignment="1">
      <alignment horizontal="left"/>
    </xf>
    <xf numFmtId="164" fontId="50" fillId="0" borderId="37" xfId="0" applyNumberFormat="1" applyFont="1" applyFill="1" applyBorder="1" applyAlignment="1">
      <alignment horizontal="right" vertical="center" wrapText="1"/>
    </xf>
    <xf numFmtId="1" fontId="6" fillId="0" borderId="37" xfId="0" applyNumberFormat="1" applyFont="1" applyFill="1" applyBorder="1"/>
    <xf numFmtId="4" fontId="50" fillId="0" borderId="37" xfId="0" applyNumberFormat="1" applyFont="1" applyFill="1" applyBorder="1" applyAlignment="1">
      <alignment horizontal="right" vertical="center" wrapText="1"/>
    </xf>
    <xf numFmtId="167" fontId="6" fillId="0" borderId="37" xfId="0" applyNumberFormat="1" applyFont="1" applyFill="1" applyBorder="1"/>
    <xf numFmtId="164" fontId="6" fillId="0" borderId="37" xfId="0" applyNumberFormat="1" applyFont="1" applyFill="1" applyBorder="1" applyAlignment="1">
      <alignment vertical="center"/>
    </xf>
    <xf numFmtId="164" fontId="4" fillId="0" borderId="37" xfId="0" applyNumberFormat="1" applyFont="1" applyFill="1" applyBorder="1" applyAlignment="1">
      <alignment vertical="center"/>
    </xf>
    <xf numFmtId="0" fontId="6" fillId="0" borderId="37" xfId="0" applyFont="1" applyFill="1" applyBorder="1" applyAlignment="1">
      <alignment vertical="center"/>
    </xf>
    <xf numFmtId="0" fontId="4" fillId="28" borderId="37" xfId="0" applyFont="1" applyFill="1" applyBorder="1"/>
    <xf numFmtId="0" fontId="6" fillId="28" borderId="37" xfId="0" applyFont="1" applyFill="1" applyBorder="1"/>
    <xf numFmtId="165" fontId="6" fillId="28" borderId="37" xfId="0" applyNumberFormat="1" applyFont="1" applyFill="1" applyBorder="1"/>
    <xf numFmtId="1" fontId="6" fillId="28" borderId="37" xfId="0" applyNumberFormat="1" applyFont="1" applyFill="1" applyBorder="1"/>
    <xf numFmtId="2" fontId="6" fillId="28" borderId="37" xfId="0" applyNumberFormat="1" applyFont="1" applyFill="1" applyBorder="1" applyAlignment="1">
      <alignment horizontal="right"/>
    </xf>
    <xf numFmtId="164" fontId="6" fillId="28" borderId="37" xfId="0" applyNumberFormat="1" applyFont="1" applyFill="1" applyBorder="1"/>
    <xf numFmtId="167" fontId="6" fillId="28" borderId="37" xfId="0" applyNumberFormat="1" applyFont="1" applyFill="1" applyBorder="1" applyAlignment="1">
      <alignment vertical="center"/>
    </xf>
    <xf numFmtId="0" fontId="6" fillId="28" borderId="37" xfId="0" applyFont="1" applyFill="1" applyBorder="1" applyAlignment="1">
      <alignment vertical="center"/>
    </xf>
    <xf numFmtId="164" fontId="4" fillId="28" borderId="37" xfId="0" applyNumberFormat="1" applyFont="1" applyFill="1" applyBorder="1" applyAlignment="1">
      <alignment vertical="center"/>
    </xf>
    <xf numFmtId="0" fontId="4" fillId="0" borderId="37" xfId="0" applyFont="1" applyFill="1" applyBorder="1"/>
    <xf numFmtId="165" fontId="6" fillId="0" borderId="37" xfId="0" applyNumberFormat="1" applyFont="1" applyFill="1" applyBorder="1"/>
    <xf numFmtId="2" fontId="6" fillId="0" borderId="37" xfId="0" applyNumberFormat="1" applyFont="1" applyFill="1" applyBorder="1" applyAlignment="1">
      <alignment horizontal="right"/>
    </xf>
    <xf numFmtId="164" fontId="6" fillId="0" borderId="37" xfId="0" applyNumberFormat="1" applyFont="1" applyFill="1" applyBorder="1"/>
    <xf numFmtId="167" fontId="6" fillId="0" borderId="37" xfId="0" applyNumberFormat="1" applyFont="1" applyFill="1" applyBorder="1" applyAlignment="1">
      <alignment vertical="center"/>
    </xf>
    <xf numFmtId="165" fontId="6" fillId="0" borderId="37" xfId="0" applyNumberFormat="1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vertical="top"/>
    </xf>
    <xf numFmtId="0" fontId="5" fillId="0" borderId="0" xfId="0" applyFont="1" applyFill="1" applyBorder="1"/>
    <xf numFmtId="0" fontId="4" fillId="0" borderId="37" xfId="0" applyFont="1" applyFill="1" applyBorder="1" applyAlignment="1">
      <alignment vertical="center"/>
    </xf>
    <xf numFmtId="167" fontId="6" fillId="28" borderId="37" xfId="0" applyNumberFormat="1" applyFont="1" applyFill="1" applyBorder="1"/>
    <xf numFmtId="0" fontId="6" fillId="0" borderId="0" xfId="0" applyFont="1" applyFill="1" applyBorder="1"/>
    <xf numFmtId="164" fontId="50" fillId="0" borderId="37" xfId="0" applyNumberFormat="1" applyFont="1" applyFill="1" applyBorder="1" applyAlignment="1">
      <alignment horizontal="left" vertical="center" wrapText="1"/>
    </xf>
    <xf numFmtId="164" fontId="6" fillId="0" borderId="37" xfId="0" applyNumberFormat="1" applyFont="1" applyFill="1" applyBorder="1" applyAlignment="1">
      <alignment horizontal="left" vertical="center" wrapText="1"/>
    </xf>
    <xf numFmtId="164" fontId="6" fillId="0" borderId="37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/>
    <xf numFmtId="167" fontId="6" fillId="0" borderId="0" xfId="0" applyNumberFormat="1" applyFont="1" applyFill="1" applyBorder="1"/>
    <xf numFmtId="5" fontId="5" fillId="0" borderId="24" xfId="0" applyNumberFormat="1" applyFont="1" applyBorder="1" applyAlignment="1">
      <alignment horizontal="left" wrapText="1"/>
    </xf>
    <xf numFmtId="5" fontId="5" fillId="0" borderId="0" xfId="0" applyNumberFormat="1" applyFont="1" applyBorder="1" applyAlignment="1">
      <alignment horizontal="left" wrapText="1"/>
    </xf>
    <xf numFmtId="5" fontId="2" fillId="0" borderId="13" xfId="0" applyNumberFormat="1" applyFont="1" applyBorder="1" applyAlignment="1">
      <alignment horizontal="center" vertical="center"/>
    </xf>
    <xf numFmtId="0" fontId="0" fillId="0" borderId="0" xfId="0" applyAlignment="1"/>
    <xf numFmtId="5" fontId="2" fillId="0" borderId="1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5" fontId="4" fillId="0" borderId="20" xfId="0" applyNumberFormat="1" applyFont="1" applyFill="1" applyBorder="1" applyAlignment="1">
      <alignment horizontal="center" vertical="center" wrapText="1"/>
    </xf>
    <xf numFmtId="5" fontId="0" fillId="0" borderId="19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5" fontId="2" fillId="0" borderId="20" xfId="0" applyNumberFormat="1" applyFont="1" applyBorder="1" applyAlignment="1">
      <alignment horizontal="center" vertical="center"/>
    </xf>
    <xf numFmtId="5" fontId="2" fillId="0" borderId="19" xfId="0" applyNumberFormat="1" applyFont="1" applyBorder="1" applyAlignment="1">
      <alignment horizontal="center" vertical="center"/>
    </xf>
    <xf numFmtId="5" fontId="6" fillId="0" borderId="18" xfId="0" applyNumberFormat="1" applyFont="1" applyBorder="1" applyAlignment="1">
      <alignment horizontal="center" vertical="center"/>
    </xf>
    <xf numFmtId="5" fontId="6" fillId="0" borderId="20" xfId="0" applyNumberFormat="1" applyFont="1" applyBorder="1" applyAlignment="1">
      <alignment horizontal="center" vertical="center"/>
    </xf>
    <xf numFmtId="5" fontId="6" fillId="0" borderId="19" xfId="0" applyNumberFormat="1" applyFont="1" applyBorder="1" applyAlignment="1">
      <alignment horizontal="center" vertical="center"/>
    </xf>
    <xf numFmtId="5" fontId="2" fillId="0" borderId="18" xfId="0" applyNumberFormat="1" applyFont="1" applyFill="1" applyBorder="1" applyAlignment="1">
      <alignment horizontal="center" vertical="center"/>
    </xf>
    <xf numFmtId="5" fontId="6" fillId="0" borderId="12" xfId="0" applyNumberFormat="1" applyFont="1" applyBorder="1" applyAlignment="1">
      <alignment horizontal="center" vertical="center"/>
    </xf>
    <xf numFmtId="5" fontId="6" fillId="0" borderId="15" xfId="0" applyNumberFormat="1" applyFont="1" applyBorder="1" applyAlignment="1">
      <alignment horizontal="center" vertical="center"/>
    </xf>
    <xf numFmtId="5" fontId="4" fillId="0" borderId="15" xfId="0" applyNumberFormat="1" applyFont="1" applyFill="1" applyBorder="1" applyAlignment="1">
      <alignment horizontal="center" vertical="center" wrapText="1"/>
    </xf>
    <xf numFmtId="5" fontId="2" fillId="0" borderId="16" xfId="0" applyNumberFormat="1" applyFont="1" applyBorder="1" applyAlignment="1">
      <alignment horizontal="center" vertical="center" wrapText="1"/>
    </xf>
    <xf numFmtId="5" fontId="6" fillId="0" borderId="14" xfId="0" applyNumberFormat="1" applyFont="1" applyBorder="1" applyAlignment="1">
      <alignment horizontal="center" vertical="center"/>
    </xf>
    <xf numFmtId="5" fontId="6" fillId="0" borderId="16" xfId="0" applyNumberFormat="1" applyFont="1" applyBorder="1" applyAlignment="1">
      <alignment horizontal="center" vertical="center"/>
    </xf>
    <xf numFmtId="5" fontId="6" fillId="0" borderId="11" xfId="0" applyNumberFormat="1" applyFont="1" applyBorder="1" applyAlignment="1">
      <alignment horizontal="center" vertical="center"/>
    </xf>
    <xf numFmtId="5" fontId="6" fillId="0" borderId="17" xfId="0" applyNumberFormat="1" applyFont="1" applyBorder="1" applyAlignment="1">
      <alignment horizontal="center" vertical="center"/>
    </xf>
    <xf numFmtId="5" fontId="6" fillId="0" borderId="10" xfId="0" applyNumberFormat="1" applyFont="1" applyBorder="1" applyAlignment="1">
      <alignment horizontal="center" vertical="center"/>
    </xf>
    <xf numFmtId="5" fontId="6" fillId="0" borderId="0" xfId="0" applyNumberFormat="1" applyFont="1" applyBorder="1" applyAlignment="1">
      <alignment horizontal="center" vertical="center"/>
    </xf>
    <xf numFmtId="5" fontId="37" fillId="0" borderId="18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5" fontId="2" fillId="0" borderId="18" xfId="29" applyNumberFormat="1" applyFont="1" applyBorder="1" applyAlignment="1">
      <alignment horizontal="center" vertical="center"/>
    </xf>
    <xf numFmtId="164" fontId="37" fillId="0" borderId="18" xfId="0" applyNumberFormat="1" applyFont="1" applyBorder="1" applyAlignment="1">
      <alignment horizontal="center" vertical="center"/>
    </xf>
    <xf numFmtId="164" fontId="37" fillId="0" borderId="20" xfId="0" applyNumberFormat="1" applyFont="1" applyBorder="1" applyAlignment="1">
      <alignment horizontal="center" vertical="center"/>
    </xf>
    <xf numFmtId="164" fontId="37" fillId="0" borderId="19" xfId="0" applyNumberFormat="1" applyFont="1" applyBorder="1" applyAlignment="1">
      <alignment horizontal="center" vertical="center"/>
    </xf>
    <xf numFmtId="5" fontId="4" fillId="0" borderId="18" xfId="0" applyNumberFormat="1" applyFont="1" applyBorder="1" applyAlignment="1">
      <alignment horizontal="center" vertical="center" wrapText="1"/>
    </xf>
    <xf numFmtId="5" fontId="4" fillId="0" borderId="20" xfId="0" applyNumberFormat="1" applyFont="1" applyBorder="1" applyAlignment="1">
      <alignment horizontal="center" vertical="center" wrapText="1"/>
    </xf>
    <xf numFmtId="5" fontId="4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 indent="2"/>
    </xf>
    <xf numFmtId="5" fontId="37" fillId="0" borderId="18" xfId="0" applyNumberFormat="1" applyFont="1" applyFill="1" applyBorder="1" applyAlignment="1">
      <alignment horizontal="center" vertical="center" wrapText="1"/>
    </xf>
    <xf numFmtId="5" fontId="37" fillId="0" borderId="20" xfId="0" applyNumberFormat="1" applyFont="1" applyFill="1" applyBorder="1" applyAlignment="1">
      <alignment horizontal="center" vertical="center" wrapText="1"/>
    </xf>
    <xf numFmtId="5" fontId="37" fillId="0" borderId="19" xfId="0" applyNumberFormat="1" applyFont="1" applyFill="1" applyBorder="1" applyAlignment="1">
      <alignment horizontal="center" vertical="center" wrapText="1"/>
    </xf>
    <xf numFmtId="5" fontId="37" fillId="0" borderId="15" xfId="0" applyNumberFormat="1" applyFont="1" applyFill="1" applyBorder="1" applyAlignment="1">
      <alignment horizontal="center" vertical="center" wrapText="1"/>
    </xf>
    <xf numFmtId="5" fontId="37" fillId="0" borderId="16" xfId="0" applyNumberFormat="1" applyFont="1" applyBorder="1" applyAlignment="1">
      <alignment horizontal="center" vertical="center" wrapText="1"/>
    </xf>
    <xf numFmtId="5" fontId="6" fillId="0" borderId="13" xfId="0" applyNumberFormat="1" applyFont="1" applyBorder="1" applyAlignment="1">
      <alignment horizontal="center" vertical="center"/>
    </xf>
    <xf numFmtId="5" fontId="4" fillId="0" borderId="11" xfId="0" applyNumberFormat="1" applyFont="1" applyFill="1" applyBorder="1" applyAlignment="1">
      <alignment horizontal="center" vertical="center" wrapText="1"/>
    </xf>
    <xf numFmtId="5" fontId="4" fillId="0" borderId="12" xfId="0" applyNumberFormat="1" applyFont="1" applyFill="1" applyBorder="1" applyAlignment="1">
      <alignment horizontal="center" vertical="center" wrapText="1"/>
    </xf>
    <xf numFmtId="5" fontId="4" fillId="0" borderId="10" xfId="0" applyNumberFormat="1" applyFont="1" applyFill="1" applyBorder="1" applyAlignment="1">
      <alignment horizontal="center" vertical="center" wrapText="1"/>
    </xf>
    <xf numFmtId="5" fontId="4" fillId="0" borderId="17" xfId="0" applyNumberFormat="1" applyFont="1" applyFill="1" applyBorder="1" applyAlignment="1">
      <alignment horizontal="center" vertical="center" wrapText="1"/>
    </xf>
    <xf numFmtId="5" fontId="4" fillId="0" borderId="16" xfId="0" applyNumberFormat="1" applyFont="1" applyFill="1" applyBorder="1" applyAlignment="1">
      <alignment horizontal="center" vertical="center" wrapText="1"/>
    </xf>
    <xf numFmtId="5" fontId="14" fillId="0" borderId="18" xfId="0" applyNumberFormat="1" applyFont="1" applyFill="1" applyBorder="1" applyAlignment="1">
      <alignment horizontal="center" vertical="center" wrapText="1"/>
    </xf>
    <xf numFmtId="5" fontId="14" fillId="0" borderId="20" xfId="0" applyNumberFormat="1" applyFont="1" applyFill="1" applyBorder="1" applyAlignment="1">
      <alignment horizontal="center" vertical="center" wrapText="1"/>
    </xf>
    <xf numFmtId="5" fontId="14" fillId="0" borderId="19" xfId="0" applyNumberFormat="1" applyFont="1" applyFill="1" applyBorder="1" applyAlignment="1">
      <alignment horizontal="center" vertical="center" wrapText="1"/>
    </xf>
    <xf numFmtId="5" fontId="2" fillId="0" borderId="18" xfId="0" applyNumberFormat="1" applyFont="1" applyBorder="1" applyAlignment="1">
      <alignment horizontal="center" vertical="center" wrapText="1"/>
    </xf>
    <xf numFmtId="5" fontId="2" fillId="0" borderId="20" xfId="0" applyNumberFormat="1" applyFont="1" applyBorder="1" applyAlignment="1">
      <alignment horizontal="center" vertical="center" wrapText="1"/>
    </xf>
    <xf numFmtId="5" fontId="2" fillId="0" borderId="19" xfId="0" applyNumberFormat="1" applyFont="1" applyBorder="1" applyAlignment="1">
      <alignment horizontal="center" vertical="center" wrapText="1"/>
    </xf>
    <xf numFmtId="5" fontId="4" fillId="0" borderId="18" xfId="0" applyNumberFormat="1" applyFont="1" applyFill="1" applyBorder="1" applyAlignment="1">
      <alignment horizontal="center" vertical="center" wrapText="1"/>
    </xf>
    <xf numFmtId="5" fontId="4" fillId="0" borderId="19" xfId="0" applyNumberFormat="1" applyFont="1" applyFill="1" applyBorder="1" applyAlignment="1">
      <alignment horizontal="center" vertical="center" wrapText="1"/>
    </xf>
    <xf numFmtId="5" fontId="6" fillId="0" borderId="13" xfId="0" applyNumberFormat="1" applyFont="1" applyFill="1" applyBorder="1" applyAlignment="1">
      <alignment horizontal="center" vertical="center" wrapText="1"/>
    </xf>
    <xf numFmtId="5" fontId="6" fillId="0" borderId="17" xfId="0" applyNumberFormat="1" applyFont="1" applyFill="1" applyBorder="1" applyAlignment="1">
      <alignment horizontal="center" vertical="center" wrapText="1"/>
    </xf>
    <xf numFmtId="5" fontId="6" fillId="0" borderId="14" xfId="0" applyNumberFormat="1" applyFont="1" applyFill="1" applyBorder="1" applyAlignment="1">
      <alignment horizontal="center" vertical="center" wrapText="1"/>
    </xf>
    <xf numFmtId="5" fontId="6" fillId="0" borderId="16" xfId="0" applyNumberFormat="1" applyFont="1" applyFill="1" applyBorder="1" applyAlignment="1">
      <alignment horizontal="center" vertical="center" wrapText="1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51"/>
    <cellStyle name="Comma 2 2" xfId="59"/>
    <cellStyle name="Comma 3" xfId="56"/>
    <cellStyle name="Comma 3 2" xfId="62"/>
    <cellStyle name="Currency" xfId="29" builtinId="4"/>
    <cellStyle name="Currency 2" xfId="52"/>
    <cellStyle name="Currency 2 2" xfId="60"/>
    <cellStyle name="Currency 3" xfId="57"/>
    <cellStyle name="Currency 3 2" xfId="6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17" xfId="55"/>
    <cellStyle name="Normal 2" xfId="39"/>
    <cellStyle name="Normal 3" xfId="40"/>
    <cellStyle name="Normal 4" xfId="41"/>
    <cellStyle name="Normal 5" xfId="42"/>
    <cellStyle name="Normal 6" xfId="43"/>
    <cellStyle name="Normal 7" xfId="44"/>
    <cellStyle name="Normal 8" xfId="45"/>
    <cellStyle name="Normal 9" xfId="54"/>
    <cellStyle name="Note" xfId="46" builtinId="10" customBuiltin="1"/>
    <cellStyle name="Note 2" xfId="53"/>
    <cellStyle name="Note 2 2" xfId="61"/>
    <cellStyle name="Note 3" xfId="58"/>
    <cellStyle name="Note 3 2" xfId="64"/>
    <cellStyle name="Output" xfId="47" builtinId="21" customBuiltin="1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1769"/>
  <sheetViews>
    <sheetView tabSelected="1" zoomScaleNormal="100" zoomScaleSheetLayoutView="100" workbookViewId="0">
      <selection activeCell="B1" sqref="B1"/>
    </sheetView>
  </sheetViews>
  <sheetFormatPr defaultRowHeight="12.75" x14ac:dyDescent="0.2"/>
  <cols>
    <col min="1" max="1" width="7.140625" style="50" customWidth="1"/>
    <col min="2" max="2" width="8.42578125" style="49" customWidth="1"/>
    <col min="3" max="3" width="8.140625" style="49" customWidth="1"/>
    <col min="4" max="4" width="13.7109375" style="49" bestFit="1" customWidth="1"/>
    <col min="5" max="5" width="12.7109375" style="49" bestFit="1" customWidth="1"/>
    <col min="6" max="6" width="12.42578125" style="2" customWidth="1"/>
    <col min="7" max="7" width="10.7109375" style="2" customWidth="1"/>
    <col min="8" max="8" width="10.5703125" style="2" customWidth="1"/>
    <col min="9" max="9" width="8.7109375" style="2" customWidth="1"/>
    <col min="10" max="10" width="11.28515625" style="2" bestFit="1" customWidth="1"/>
    <col min="11" max="11" width="9.5703125" style="2" customWidth="1"/>
    <col min="12" max="12" width="10.42578125" style="10" bestFit="1" customWidth="1"/>
    <col min="13" max="13" width="11.7109375" style="2" customWidth="1"/>
    <col min="14" max="14" width="11.42578125" style="10" customWidth="1"/>
    <col min="15" max="15" width="9.5703125" style="10" customWidth="1"/>
    <col min="16" max="16" width="10.28515625" style="2" customWidth="1"/>
    <col min="17" max="17" width="12" style="2" customWidth="1"/>
    <col min="18" max="18" width="9.7109375" style="2" customWidth="1"/>
    <col min="19" max="19" width="10.7109375" style="2" bestFit="1" customWidth="1"/>
    <col min="20" max="20" width="10.85546875" style="2" customWidth="1"/>
    <col min="21" max="21" width="12.140625" style="2" customWidth="1"/>
    <col min="22" max="22" width="12.42578125" style="2" customWidth="1"/>
    <col min="23" max="23" width="12.5703125" style="2" customWidth="1"/>
    <col min="24" max="24" width="10.85546875" style="2" customWidth="1"/>
    <col min="25" max="25" width="11.7109375" style="2" customWidth="1"/>
    <col min="26" max="26" width="10.85546875" style="2" customWidth="1"/>
    <col min="27" max="27" width="12.7109375" style="2" bestFit="1" customWidth="1"/>
    <col min="28" max="28" width="13" style="2" customWidth="1"/>
    <col min="29" max="29" width="10.140625" style="2" customWidth="1"/>
    <col min="30" max="30" width="9.85546875" style="2" customWidth="1"/>
    <col min="31" max="31" width="11.7109375" style="2" customWidth="1"/>
    <col min="32" max="32" width="10.5703125" style="2" customWidth="1"/>
    <col min="33" max="33" width="10.140625" style="2" customWidth="1"/>
    <col min="34" max="34" width="12.42578125" style="2" customWidth="1"/>
    <col min="35" max="35" width="10" style="2" customWidth="1"/>
    <col min="36" max="36" width="10.7109375" style="2" customWidth="1"/>
    <col min="37" max="37" width="11.85546875" style="2" customWidth="1"/>
    <col min="38" max="38" width="10.140625" style="2" customWidth="1"/>
    <col min="39" max="39" width="11.7109375" style="50" customWidth="1"/>
    <col min="40" max="16384" width="9.140625" style="2"/>
  </cols>
  <sheetData>
    <row r="1" spans="1:40" ht="19.5" customHeight="1" thickBot="1" x14ac:dyDescent="0.25">
      <c r="A1" s="107" t="s">
        <v>609</v>
      </c>
      <c r="B1" s="107"/>
      <c r="C1" s="1"/>
      <c r="D1" s="414" t="s">
        <v>104</v>
      </c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A1" s="415"/>
      <c r="AB1" s="415"/>
      <c r="AC1" s="415"/>
      <c r="AD1" s="415"/>
      <c r="AE1" s="415"/>
      <c r="AF1" s="415"/>
      <c r="AG1" s="415"/>
      <c r="AH1" s="415"/>
      <c r="AI1" s="415"/>
      <c r="AJ1" s="415"/>
      <c r="AK1" s="415"/>
      <c r="AL1" s="415"/>
      <c r="AM1" s="415"/>
    </row>
    <row r="2" spans="1:40" s="6" customFormat="1" ht="48.75" customHeight="1" thickBot="1" x14ac:dyDescent="0.25">
      <c r="A2" s="3" t="s">
        <v>112</v>
      </c>
      <c r="B2" s="99" t="s">
        <v>105</v>
      </c>
      <c r="C2" s="100" t="s">
        <v>71</v>
      </c>
      <c r="D2" s="79" t="s">
        <v>424</v>
      </c>
      <c r="E2" s="66" t="s">
        <v>75</v>
      </c>
      <c r="F2" s="65" t="s">
        <v>93</v>
      </c>
      <c r="G2" s="79" t="s">
        <v>80</v>
      </c>
      <c r="H2" s="79" t="s">
        <v>81</v>
      </c>
      <c r="I2" s="79" t="s">
        <v>78</v>
      </c>
      <c r="J2" s="79" t="s">
        <v>76</v>
      </c>
      <c r="K2" s="79" t="s">
        <v>77</v>
      </c>
      <c r="L2" s="66" t="s">
        <v>69</v>
      </c>
      <c r="M2" s="65" t="s">
        <v>94</v>
      </c>
      <c r="N2" s="80" t="s">
        <v>55</v>
      </c>
      <c r="O2" s="80" t="s">
        <v>56</v>
      </c>
      <c r="P2" s="81" t="s">
        <v>83</v>
      </c>
      <c r="Q2" s="65" t="s">
        <v>95</v>
      </c>
      <c r="R2" s="79" t="s">
        <v>72</v>
      </c>
      <c r="S2" s="79" t="s">
        <v>73</v>
      </c>
      <c r="T2" s="66" t="s">
        <v>82</v>
      </c>
      <c r="U2" s="65" t="s">
        <v>96</v>
      </c>
      <c r="V2" s="79" t="s">
        <v>54</v>
      </c>
      <c r="W2" s="79" t="s">
        <v>46</v>
      </c>
      <c r="X2" s="66" t="s">
        <v>70</v>
      </c>
      <c r="Y2" s="3" t="s">
        <v>97</v>
      </c>
      <c r="Z2" s="5" t="s">
        <v>101</v>
      </c>
      <c r="AA2" s="4" t="s">
        <v>47</v>
      </c>
      <c r="AB2" s="65" t="s">
        <v>98</v>
      </c>
      <c r="AC2" s="155" t="s">
        <v>169</v>
      </c>
      <c r="AD2" s="66" t="s">
        <v>48</v>
      </c>
      <c r="AE2" s="65" t="s">
        <v>99</v>
      </c>
      <c r="AF2" s="155" t="s">
        <v>170</v>
      </c>
      <c r="AG2" s="81" t="s">
        <v>49</v>
      </c>
      <c r="AH2" s="65" t="s">
        <v>100</v>
      </c>
      <c r="AI2" s="5" t="s">
        <v>171</v>
      </c>
      <c r="AJ2" s="66" t="s">
        <v>50</v>
      </c>
      <c r="AK2" s="65" t="s">
        <v>102</v>
      </c>
      <c r="AL2" s="79" t="s">
        <v>172</v>
      </c>
      <c r="AM2" s="66" t="s">
        <v>51</v>
      </c>
    </row>
    <row r="3" spans="1:40" ht="14.25" customHeight="1" x14ac:dyDescent="0.2">
      <c r="A3" s="101" t="s">
        <v>106</v>
      </c>
      <c r="B3" s="11" t="s">
        <v>5</v>
      </c>
      <c r="C3" s="102" t="s">
        <v>57</v>
      </c>
      <c r="D3" s="151">
        <f>SUM(F3,G3,I3,J3,L3,M3,N3,P3,Q3,R3,T3,U3,V3,X3,Y3,Z3,AB3,AC3,AE3,AF3,AH3,AI3,AK3,AL3)</f>
        <v>374175.42610171705</v>
      </c>
      <c r="E3" s="12">
        <f>SUM(H3,K3,O3,W3,S3,AA3,AD3,AG3,AJ3,AM3,)</f>
        <v>20676.36</v>
      </c>
      <c r="F3" s="208">
        <v>7551.9126442332799</v>
      </c>
      <c r="G3" s="208">
        <v>75515</v>
      </c>
      <c r="H3" s="208">
        <v>12091.499999999998</v>
      </c>
      <c r="I3" s="208">
        <v>0</v>
      </c>
      <c r="J3" s="61">
        <v>25177.168589777069</v>
      </c>
      <c r="K3" s="208">
        <v>8584.86</v>
      </c>
      <c r="L3" s="124">
        <v>0</v>
      </c>
      <c r="M3" s="28"/>
      <c r="N3" s="23"/>
      <c r="O3" s="23"/>
      <c r="P3" s="26"/>
      <c r="Q3" s="28"/>
      <c r="R3" s="29"/>
      <c r="S3" s="29"/>
      <c r="T3" s="40"/>
      <c r="U3" s="224">
        <f t="shared" ref="U3:U49" si="0">(V3+X3)*0.04</f>
        <v>7805.0517256810281</v>
      </c>
      <c r="V3" s="225">
        <v>15936.266263976937</v>
      </c>
      <c r="W3" s="225">
        <v>0</v>
      </c>
      <c r="X3" s="226">
        <v>179190.02687804878</v>
      </c>
      <c r="Y3" s="59"/>
      <c r="Z3" s="120"/>
      <c r="AA3" s="195"/>
      <c r="AB3" s="161"/>
      <c r="AC3" s="29"/>
      <c r="AD3" s="40"/>
      <c r="AE3" s="83"/>
      <c r="AF3" s="28"/>
      <c r="AG3" s="84"/>
      <c r="AH3" s="123"/>
      <c r="AI3" s="186"/>
      <c r="AJ3" s="124"/>
      <c r="AK3" s="137"/>
      <c r="AL3" s="76">
        <v>63000</v>
      </c>
      <c r="AM3" s="127"/>
    </row>
    <row r="4" spans="1:40" x14ac:dyDescent="0.2">
      <c r="A4" s="103" t="s">
        <v>107</v>
      </c>
      <c r="B4" s="19" t="s">
        <v>8</v>
      </c>
      <c r="C4" s="104" t="s">
        <v>57</v>
      </c>
      <c r="D4" s="152">
        <f t="shared" ref="D4:D62" si="1">SUM(F4,G4,I4,J4,L4,M4,N4,P4,Q4,R4,T4,U4,V4,X4,Y4,Z4,AB4,AC4,AE4,AF4,AH4,AI4,AK4,AL4)</f>
        <v>605188.97937683808</v>
      </c>
      <c r="E4" s="20">
        <f t="shared" ref="E4:E48" si="2">SUM(H4,K4,O4,W4,S4,AA4,AD4,AG4,AJ4,AM4,)</f>
        <v>58359.6</v>
      </c>
      <c r="F4" s="61">
        <v>25696.995380935685</v>
      </c>
      <c r="G4" s="61">
        <v>193443</v>
      </c>
      <c r="H4" s="61">
        <v>49774.74</v>
      </c>
      <c r="I4" s="61">
        <v>29692</v>
      </c>
      <c r="J4" s="61">
        <v>27776.800079142427</v>
      </c>
      <c r="K4" s="61">
        <v>8584.86</v>
      </c>
      <c r="L4" s="84">
        <v>91714.805000000022</v>
      </c>
      <c r="M4" s="28"/>
      <c r="N4" s="23"/>
      <c r="O4" s="23"/>
      <c r="P4" s="26"/>
      <c r="Q4" s="28"/>
      <c r="R4" s="29"/>
      <c r="S4" s="29"/>
      <c r="T4" s="40"/>
      <c r="U4" s="224">
        <f t="shared" si="0"/>
        <v>8533.2838044907694</v>
      </c>
      <c r="V4" s="227">
        <v>25830.145112269274</v>
      </c>
      <c r="W4" s="224">
        <v>0</v>
      </c>
      <c r="X4" s="226">
        <v>187501.94999999998</v>
      </c>
      <c r="Y4" s="60"/>
      <c r="Z4" s="76"/>
      <c r="AA4" s="125"/>
      <c r="AB4" s="126"/>
      <c r="AC4" s="29"/>
      <c r="AD4" s="40"/>
      <c r="AE4" s="83"/>
      <c r="AF4" s="28"/>
      <c r="AG4" s="84"/>
      <c r="AH4" s="56"/>
      <c r="AI4" s="187">
        <v>15000</v>
      </c>
      <c r="AJ4" s="84"/>
      <c r="AK4" s="137"/>
      <c r="AL4" s="76"/>
      <c r="AM4" s="192"/>
    </row>
    <row r="5" spans="1:40" x14ac:dyDescent="0.2">
      <c r="A5" s="103" t="s">
        <v>113</v>
      </c>
      <c r="B5" s="19" t="s">
        <v>12</v>
      </c>
      <c r="C5" s="104" t="s">
        <v>57</v>
      </c>
      <c r="D5" s="152">
        <f t="shared" si="1"/>
        <v>429211.89077230345</v>
      </c>
      <c r="E5" s="20">
        <f t="shared" si="2"/>
        <v>58359.6</v>
      </c>
      <c r="F5" s="61">
        <v>17500.889388491254</v>
      </c>
      <c r="G5" s="61">
        <v>199154</v>
      </c>
      <c r="H5" s="61">
        <v>49774.74</v>
      </c>
      <c r="I5" s="61">
        <v>12552</v>
      </c>
      <c r="J5" s="61">
        <v>21639.191846550064</v>
      </c>
      <c r="K5" s="61">
        <v>8584.86</v>
      </c>
      <c r="L5" s="84">
        <v>0</v>
      </c>
      <c r="M5" s="28"/>
      <c r="N5" s="23"/>
      <c r="O5" s="23"/>
      <c r="P5" s="26"/>
      <c r="Q5" s="28"/>
      <c r="R5" s="29"/>
      <c r="S5" s="29"/>
      <c r="T5" s="40"/>
      <c r="U5" s="224">
        <f t="shared" si="0"/>
        <v>1090.9926745100822</v>
      </c>
      <c r="V5" s="227">
        <v>27274.816862752054</v>
      </c>
      <c r="W5" s="224">
        <v>0</v>
      </c>
      <c r="X5" s="228">
        <v>0</v>
      </c>
      <c r="Y5" s="60"/>
      <c r="Z5" s="76"/>
      <c r="AA5" s="125"/>
      <c r="AB5" s="126"/>
      <c r="AC5" s="29"/>
      <c r="AD5" s="127"/>
      <c r="AE5" s="128"/>
      <c r="AF5" s="28"/>
      <c r="AG5" s="84"/>
      <c r="AH5" s="56"/>
      <c r="AI5" s="187">
        <v>150000</v>
      </c>
      <c r="AJ5" s="188"/>
      <c r="AK5" s="294"/>
      <c r="AL5" s="76"/>
      <c r="AM5" s="192"/>
    </row>
    <row r="6" spans="1:40" x14ac:dyDescent="0.2">
      <c r="A6" s="103" t="s">
        <v>114</v>
      </c>
      <c r="B6" s="19" t="s">
        <v>14</v>
      </c>
      <c r="C6" s="104" t="s">
        <v>57</v>
      </c>
      <c r="D6" s="152">
        <f t="shared" si="1"/>
        <v>621342.27810551599</v>
      </c>
      <c r="E6" s="20">
        <f t="shared" si="2"/>
        <v>24550.43</v>
      </c>
      <c r="F6" s="61">
        <v>28220.49056808768</v>
      </c>
      <c r="G6" s="61">
        <v>81933</v>
      </c>
      <c r="H6" s="61">
        <v>15965.57</v>
      </c>
      <c r="I6" s="61">
        <v>14144</v>
      </c>
      <c r="J6" s="61">
        <v>39625.207574502376</v>
      </c>
      <c r="K6" s="61">
        <v>8584.86</v>
      </c>
      <c r="L6" s="84">
        <v>240571</v>
      </c>
      <c r="M6" s="28"/>
      <c r="N6" s="29"/>
      <c r="O6" s="29"/>
      <c r="P6" s="40"/>
      <c r="Q6" s="28"/>
      <c r="R6" s="29"/>
      <c r="S6" s="29"/>
      <c r="T6" s="40"/>
      <c r="U6" s="224">
        <f t="shared" si="0"/>
        <v>538.10408626638218</v>
      </c>
      <c r="V6" s="227">
        <v>13452.602156659555</v>
      </c>
      <c r="W6" s="224">
        <v>0</v>
      </c>
      <c r="X6" s="229">
        <v>0</v>
      </c>
      <c r="Y6" s="60"/>
      <c r="Z6" s="129"/>
      <c r="AA6" s="188"/>
      <c r="AB6" s="161"/>
      <c r="AC6" s="93">
        <v>135000</v>
      </c>
      <c r="AD6" s="127"/>
      <c r="AE6" s="128"/>
      <c r="AF6" s="28">
        <v>67857.873720000018</v>
      </c>
      <c r="AG6" s="84"/>
      <c r="AH6" s="56"/>
      <c r="AI6" s="187"/>
      <c r="AJ6" s="84"/>
      <c r="AK6" s="137"/>
      <c r="AL6" s="76"/>
      <c r="AM6" s="192"/>
    </row>
    <row r="7" spans="1:40" x14ac:dyDescent="0.2">
      <c r="A7" s="103" t="s">
        <v>108</v>
      </c>
      <c r="B7" s="19" t="s">
        <v>16</v>
      </c>
      <c r="C7" s="104" t="s">
        <v>58</v>
      </c>
      <c r="D7" s="152">
        <f t="shared" si="1"/>
        <v>560451.91131084552</v>
      </c>
      <c r="E7" s="20">
        <f t="shared" si="2"/>
        <v>20258</v>
      </c>
      <c r="F7" s="61">
        <v>9101.29613796597</v>
      </c>
      <c r="G7" s="61">
        <v>77820</v>
      </c>
      <c r="H7" s="61">
        <v>15965.57</v>
      </c>
      <c r="I7" s="61">
        <v>29600</v>
      </c>
      <c r="J7" s="61">
        <v>13930.615172879601</v>
      </c>
      <c r="K7" s="61">
        <v>4292.43</v>
      </c>
      <c r="L7" s="84">
        <v>0</v>
      </c>
      <c r="M7" s="28"/>
      <c r="N7" s="29"/>
      <c r="O7" s="29"/>
      <c r="P7" s="40"/>
      <c r="Q7" s="28"/>
      <c r="R7" s="29"/>
      <c r="S7" s="29"/>
      <c r="T7" s="40"/>
      <c r="U7" s="224">
        <f t="shared" si="0"/>
        <v>0</v>
      </c>
      <c r="V7" s="225">
        <v>0</v>
      </c>
      <c r="W7" s="224">
        <v>0</v>
      </c>
      <c r="X7" s="229">
        <v>0</v>
      </c>
      <c r="Y7" s="60"/>
      <c r="Z7" s="28"/>
      <c r="AA7" s="188"/>
      <c r="AB7" s="161"/>
      <c r="AC7" s="93">
        <v>430000</v>
      </c>
      <c r="AD7" s="127"/>
      <c r="AE7" s="128"/>
      <c r="AF7" s="28"/>
      <c r="AG7" s="84"/>
      <c r="AH7" s="56"/>
      <c r="AI7" s="189"/>
      <c r="AJ7" s="84"/>
      <c r="AK7" s="295"/>
      <c r="AL7" s="76"/>
      <c r="AM7" s="192"/>
    </row>
    <row r="8" spans="1:40" x14ac:dyDescent="0.2">
      <c r="A8" s="103" t="s">
        <v>116</v>
      </c>
      <c r="B8" s="19" t="s">
        <v>17</v>
      </c>
      <c r="C8" s="104" t="s">
        <v>58</v>
      </c>
      <c r="D8" s="152">
        <f t="shared" si="1"/>
        <v>272646.15530955797</v>
      </c>
      <c r="E8" s="20">
        <f t="shared" si="2"/>
        <v>23996.149999999998</v>
      </c>
      <c r="F8" s="61">
        <v>11581.968955932085</v>
      </c>
      <c r="G8" s="61">
        <v>117473</v>
      </c>
      <c r="H8" s="61">
        <v>19703.719999999998</v>
      </c>
      <c r="I8" s="61">
        <v>16328</v>
      </c>
      <c r="J8" s="61">
        <v>20625.252745761114</v>
      </c>
      <c r="K8" s="61">
        <v>4292.43</v>
      </c>
      <c r="L8" s="84">
        <v>0</v>
      </c>
      <c r="M8" s="28"/>
      <c r="N8" s="29"/>
      <c r="O8" s="29"/>
      <c r="P8" s="40"/>
      <c r="Q8" s="28"/>
      <c r="R8" s="29"/>
      <c r="S8" s="29"/>
      <c r="T8" s="40"/>
      <c r="U8" s="224">
        <f t="shared" si="0"/>
        <v>639.92052337941482</v>
      </c>
      <c r="V8" s="225">
        <v>15998.01308448537</v>
      </c>
      <c r="W8" s="224">
        <v>0</v>
      </c>
      <c r="X8" s="229">
        <v>0</v>
      </c>
      <c r="Y8" s="60"/>
      <c r="Z8" s="129"/>
      <c r="AA8" s="188"/>
      <c r="AB8" s="161"/>
      <c r="AC8" s="93">
        <v>90000</v>
      </c>
      <c r="AD8" s="127"/>
      <c r="AE8" s="128"/>
      <c r="AF8" s="28"/>
      <c r="AG8" s="84"/>
      <c r="AH8" s="56"/>
      <c r="AI8" s="189"/>
      <c r="AJ8" s="84"/>
      <c r="AK8" s="295"/>
      <c r="AL8" s="76"/>
      <c r="AM8" s="192"/>
    </row>
    <row r="9" spans="1:40" ht="15" x14ac:dyDescent="0.25">
      <c r="A9" s="103" t="s">
        <v>115</v>
      </c>
      <c r="B9" s="19" t="s">
        <v>18</v>
      </c>
      <c r="C9" s="104" t="s">
        <v>58</v>
      </c>
      <c r="D9" s="152">
        <f t="shared" si="1"/>
        <v>498552.54589203373</v>
      </c>
      <c r="E9" s="20">
        <f t="shared" si="2"/>
        <v>15965.57</v>
      </c>
      <c r="F9" s="61">
        <v>24281.325000000001</v>
      </c>
      <c r="G9" s="61">
        <v>109929</v>
      </c>
      <c r="H9" s="61">
        <v>15965.57</v>
      </c>
      <c r="I9" s="61">
        <v>0</v>
      </c>
      <c r="J9" s="61">
        <v>0</v>
      </c>
      <c r="K9" s="61">
        <v>0</v>
      </c>
      <c r="L9" s="84">
        <v>213822</v>
      </c>
      <c r="M9" s="28"/>
      <c r="N9" s="23"/>
      <c r="O9" s="23"/>
      <c r="P9" s="40"/>
      <c r="Q9" s="28"/>
      <c r="R9" s="29"/>
      <c r="S9" s="29"/>
      <c r="T9" s="40"/>
      <c r="U9" s="224">
        <f t="shared" si="0"/>
        <v>2123.8546496936051</v>
      </c>
      <c r="V9" s="225">
        <v>22195.827501599386</v>
      </c>
      <c r="W9" s="224">
        <v>0</v>
      </c>
      <c r="X9" s="226">
        <v>30900.53874074074</v>
      </c>
      <c r="Y9" s="60"/>
      <c r="Z9" s="28"/>
      <c r="AA9" s="188"/>
      <c r="AB9" s="161"/>
      <c r="AC9" s="93"/>
      <c r="AD9" s="127"/>
      <c r="AE9" s="128"/>
      <c r="AF9" s="28"/>
      <c r="AG9" s="84"/>
      <c r="AH9" s="56"/>
      <c r="AI9" s="189"/>
      <c r="AJ9" s="84"/>
      <c r="AK9" s="296"/>
      <c r="AL9" s="297">
        <v>95300</v>
      </c>
      <c r="AM9" s="192"/>
    </row>
    <row r="10" spans="1:40" x14ac:dyDescent="0.2">
      <c r="A10" s="103" t="s">
        <v>117</v>
      </c>
      <c r="B10" s="19" t="s">
        <v>19</v>
      </c>
      <c r="C10" s="104" t="s">
        <v>58</v>
      </c>
      <c r="D10" s="152">
        <f t="shared" si="1"/>
        <v>288539.96093268233</v>
      </c>
      <c r="E10" s="20">
        <f t="shared" si="2"/>
        <v>19806.319999999996</v>
      </c>
      <c r="F10" s="61">
        <v>6200.7749999999996</v>
      </c>
      <c r="G10" s="61">
        <v>82677</v>
      </c>
      <c r="H10" s="61">
        <v>19806.319999999996</v>
      </c>
      <c r="I10" s="61">
        <v>0</v>
      </c>
      <c r="J10" s="61">
        <v>0</v>
      </c>
      <c r="K10" s="61">
        <v>0</v>
      </c>
      <c r="L10" s="84">
        <v>0</v>
      </c>
      <c r="M10" s="28"/>
      <c r="N10" s="29"/>
      <c r="O10" s="29"/>
      <c r="P10" s="40"/>
      <c r="Q10" s="28"/>
      <c r="R10" s="29"/>
      <c r="S10" s="29"/>
      <c r="T10" s="40"/>
      <c r="U10" s="224">
        <f t="shared" si="0"/>
        <v>7679.3148435647054</v>
      </c>
      <c r="V10" s="225">
        <v>14315.343648154148</v>
      </c>
      <c r="W10" s="224">
        <v>0</v>
      </c>
      <c r="X10" s="226">
        <v>177667.52744096349</v>
      </c>
      <c r="Y10" s="60"/>
      <c r="Z10" s="28"/>
      <c r="AA10" s="188"/>
      <c r="AB10" s="161"/>
      <c r="AC10" s="29"/>
      <c r="AD10" s="40"/>
      <c r="AE10" s="83"/>
      <c r="AF10" s="28"/>
      <c r="AG10" s="84"/>
      <c r="AH10" s="56"/>
      <c r="AI10" s="189"/>
      <c r="AJ10" s="84"/>
      <c r="AK10" s="298"/>
      <c r="AL10" s="76"/>
      <c r="AM10" s="192"/>
      <c r="AN10" s="30"/>
    </row>
    <row r="11" spans="1:40" x14ac:dyDescent="0.2">
      <c r="A11" s="103" t="s">
        <v>115</v>
      </c>
      <c r="B11" s="19" t="s">
        <v>31</v>
      </c>
      <c r="C11" s="104" t="s">
        <v>59</v>
      </c>
      <c r="D11" s="152">
        <f t="shared" si="1"/>
        <v>306274.83510750439</v>
      </c>
      <c r="E11" s="20">
        <f>SUM(H11,K11,O11,W11,S11,AA11,AD11,AG11,AJ11,AM11,)</f>
        <v>86113.42</v>
      </c>
      <c r="F11" s="61">
        <v>7367.8494422889926</v>
      </c>
      <c r="G11" s="61">
        <v>73004</v>
      </c>
      <c r="H11" s="61">
        <v>12091.499999999998</v>
      </c>
      <c r="I11" s="61">
        <v>0</v>
      </c>
      <c r="J11" s="61">
        <v>25233.992563853251</v>
      </c>
      <c r="K11" s="61">
        <v>8584.86</v>
      </c>
      <c r="L11" s="84">
        <v>0</v>
      </c>
      <c r="M11" s="28"/>
      <c r="N11" s="28"/>
      <c r="O11" s="29"/>
      <c r="P11" s="40"/>
      <c r="Q11" s="28"/>
      <c r="R11" s="29"/>
      <c r="S11" s="29"/>
      <c r="T11" s="40"/>
      <c r="U11" s="224">
        <f t="shared" si="0"/>
        <v>7718.0381962062374</v>
      </c>
      <c r="V11" s="225">
        <v>192950.95490515593</v>
      </c>
      <c r="W11" s="225">
        <v>65437.06</v>
      </c>
      <c r="X11" s="229">
        <v>0</v>
      </c>
      <c r="Y11" s="60"/>
      <c r="Z11" s="28"/>
      <c r="AA11" s="188"/>
      <c r="AB11" s="161"/>
      <c r="AC11" s="29"/>
      <c r="AD11" s="40"/>
      <c r="AE11" s="83"/>
      <c r="AF11" s="28"/>
      <c r="AG11" s="84"/>
      <c r="AH11" s="56"/>
      <c r="AI11" s="189"/>
      <c r="AJ11" s="84"/>
      <c r="AK11" s="295"/>
      <c r="AL11" s="76"/>
      <c r="AM11" s="192"/>
    </row>
    <row r="12" spans="1:40" x14ac:dyDescent="0.2">
      <c r="A12" s="103" t="s">
        <v>109</v>
      </c>
      <c r="B12" s="19" t="s">
        <v>34</v>
      </c>
      <c r="C12" s="104" t="s">
        <v>59</v>
      </c>
      <c r="D12" s="152">
        <f t="shared" si="1"/>
        <v>469930.63760646561</v>
      </c>
      <c r="E12" s="20">
        <f t="shared" si="2"/>
        <v>0</v>
      </c>
      <c r="F12" s="61">
        <v>10727.066562177601</v>
      </c>
      <c r="G12" s="61">
        <v>0</v>
      </c>
      <c r="H12" s="61">
        <v>0</v>
      </c>
      <c r="I12" s="118">
        <v>0</v>
      </c>
      <c r="J12" s="61">
        <v>0</v>
      </c>
      <c r="K12" s="61">
        <v>0</v>
      </c>
      <c r="L12" s="84">
        <v>143027.554162368</v>
      </c>
      <c r="M12" s="28"/>
      <c r="O12" s="29"/>
      <c r="P12" s="40"/>
      <c r="Q12" s="28"/>
      <c r="R12" s="29"/>
      <c r="S12" s="29"/>
      <c r="T12" s="40"/>
      <c r="U12" s="224">
        <f t="shared" si="0"/>
        <v>5204.21603392</v>
      </c>
      <c r="V12" s="358">
        <v>26374.42</v>
      </c>
      <c r="W12" s="357">
        <v>0</v>
      </c>
      <c r="X12" s="226">
        <v>103730.98084799999</v>
      </c>
      <c r="Y12" s="60"/>
      <c r="Z12" s="28"/>
      <c r="AA12" s="188"/>
      <c r="AB12" s="161"/>
      <c r="AC12" s="29"/>
      <c r="AD12" s="40"/>
      <c r="AE12" s="83"/>
      <c r="AF12" s="28">
        <v>180866.4</v>
      </c>
      <c r="AG12" s="84"/>
      <c r="AH12" s="56"/>
      <c r="AI12" s="189"/>
      <c r="AJ12" s="84"/>
      <c r="AK12" s="295"/>
      <c r="AL12" s="76"/>
      <c r="AM12" s="192"/>
    </row>
    <row r="13" spans="1:40" ht="13.5" thickBot="1" x14ac:dyDescent="0.25">
      <c r="A13" s="103" t="s">
        <v>117</v>
      </c>
      <c r="B13" s="19" t="s">
        <v>39</v>
      </c>
      <c r="C13" s="104" t="s">
        <v>59</v>
      </c>
      <c r="D13" s="153">
        <f t="shared" si="1"/>
        <v>151720.38916625912</v>
      </c>
      <c r="E13" s="154">
        <f t="shared" si="2"/>
        <v>85116.88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84">
        <v>0</v>
      </c>
      <c r="M13" s="73"/>
      <c r="N13" s="35"/>
      <c r="O13" s="35"/>
      <c r="P13" s="41"/>
      <c r="Q13" s="73"/>
      <c r="R13" s="35"/>
      <c r="S13" s="35"/>
      <c r="T13" s="41"/>
      <c r="U13" s="230">
        <f t="shared" si="0"/>
        <v>5835.3995833176587</v>
      </c>
      <c r="V13" s="231">
        <v>145884.98958294146</v>
      </c>
      <c r="W13" s="230">
        <v>85116.88</v>
      </c>
      <c r="X13" s="232">
        <v>0</v>
      </c>
      <c r="Y13" s="130"/>
      <c r="Z13" s="344"/>
      <c r="AA13" s="196"/>
      <c r="AB13" s="162"/>
      <c r="AC13" s="35"/>
      <c r="AD13" s="41"/>
      <c r="AE13" s="131"/>
      <c r="AF13" s="344"/>
      <c r="AG13" s="37"/>
      <c r="AH13" s="132"/>
      <c r="AI13" s="190"/>
      <c r="AJ13" s="37"/>
      <c r="AK13" s="299"/>
      <c r="AL13" s="300"/>
      <c r="AM13" s="301"/>
    </row>
    <row r="14" spans="1:40" x14ac:dyDescent="0.2">
      <c r="A14" s="101" t="s">
        <v>118</v>
      </c>
      <c r="B14" s="11" t="s">
        <v>1</v>
      </c>
      <c r="C14" s="102" t="s">
        <v>60</v>
      </c>
      <c r="D14" s="152">
        <f t="shared" si="1"/>
        <v>240641.63541946231</v>
      </c>
      <c r="E14" s="20">
        <f t="shared" si="2"/>
        <v>52316.6</v>
      </c>
      <c r="F14" s="209">
        <v>15663.664347828875</v>
      </c>
      <c r="G14" s="146">
        <v>144625</v>
      </c>
      <c r="H14" s="146">
        <v>43731.74</v>
      </c>
      <c r="I14" s="210">
        <v>43920</v>
      </c>
      <c r="J14" s="61">
        <v>20303.857971051679</v>
      </c>
      <c r="K14" s="146">
        <v>8584.86</v>
      </c>
      <c r="L14" s="124">
        <v>0</v>
      </c>
      <c r="M14" s="120"/>
      <c r="N14" s="15"/>
      <c r="O14" s="15"/>
      <c r="P14" s="16"/>
      <c r="Q14" s="120"/>
      <c r="R14" s="38"/>
      <c r="S14" s="38"/>
      <c r="T14" s="18"/>
      <c r="U14" s="224">
        <f t="shared" si="0"/>
        <v>620.35050386852777</v>
      </c>
      <c r="V14" s="225">
        <v>15508.762596713193</v>
      </c>
      <c r="W14" s="225">
        <v>0</v>
      </c>
      <c r="X14" s="233">
        <v>0</v>
      </c>
      <c r="Y14" s="59"/>
      <c r="Z14" s="120"/>
      <c r="AA14" s="195"/>
      <c r="AB14" s="133"/>
      <c r="AC14" s="38"/>
      <c r="AD14" s="18"/>
      <c r="AE14" s="134"/>
      <c r="AF14" s="120"/>
      <c r="AG14" s="124"/>
      <c r="AH14" s="123"/>
      <c r="AI14" s="191"/>
      <c r="AJ14" s="124"/>
      <c r="AK14" s="302"/>
      <c r="AL14" s="214"/>
      <c r="AM14" s="215"/>
    </row>
    <row r="15" spans="1:40" x14ac:dyDescent="0.2">
      <c r="A15" s="103" t="s">
        <v>119</v>
      </c>
      <c r="B15" s="19" t="s">
        <v>2</v>
      </c>
      <c r="C15" s="104" t="s">
        <v>60</v>
      </c>
      <c r="D15" s="152">
        <f t="shared" si="1"/>
        <v>798018.43918783357</v>
      </c>
      <c r="E15" s="20">
        <f t="shared" si="2"/>
        <v>46626.67</v>
      </c>
      <c r="F15" s="209">
        <v>21632.454727157001</v>
      </c>
      <c r="G15" s="118">
        <v>156237</v>
      </c>
      <c r="H15" s="118">
        <v>42334.239999999998</v>
      </c>
      <c r="I15" s="121">
        <v>14627</v>
      </c>
      <c r="J15" s="61">
        <v>15741.364801119013</v>
      </c>
      <c r="K15" s="118">
        <v>4292.43</v>
      </c>
      <c r="L15" s="84">
        <v>101827.36489430768</v>
      </c>
      <c r="M15" s="28"/>
      <c r="N15" s="23"/>
      <c r="O15" s="23"/>
      <c r="P15" s="26"/>
      <c r="Q15" s="28"/>
      <c r="R15" s="29"/>
      <c r="S15" s="29"/>
      <c r="T15" s="40"/>
      <c r="U15" s="224">
        <f t="shared" si="0"/>
        <v>2714.9234643557675</v>
      </c>
      <c r="V15" s="225">
        <v>14683.086608894188</v>
      </c>
      <c r="W15" s="225">
        <v>0</v>
      </c>
      <c r="X15" s="226">
        <v>53190</v>
      </c>
      <c r="Y15" s="60"/>
      <c r="Z15" s="28"/>
      <c r="AA15" s="188"/>
      <c r="AB15" s="82"/>
      <c r="AC15" s="29"/>
      <c r="AD15" s="40"/>
      <c r="AE15" s="83"/>
      <c r="AF15" s="28">
        <v>417365.24469199998</v>
      </c>
      <c r="AG15" s="84"/>
      <c r="AH15" s="56"/>
      <c r="AI15" s="189"/>
      <c r="AJ15" s="84"/>
      <c r="AK15" s="137"/>
      <c r="AL15" s="76"/>
      <c r="AM15" s="192"/>
    </row>
    <row r="16" spans="1:40" ht="15" x14ac:dyDescent="0.25">
      <c r="A16" s="103" t="s">
        <v>111</v>
      </c>
      <c r="B16" s="19" t="s">
        <v>6</v>
      </c>
      <c r="C16" s="104" t="s">
        <v>60</v>
      </c>
      <c r="D16" s="152">
        <f t="shared" si="1"/>
        <v>426567.56014865235</v>
      </c>
      <c r="E16" s="20">
        <f t="shared" si="2"/>
        <v>15447.019999999999</v>
      </c>
      <c r="F16" s="209">
        <v>4884.1499999999996</v>
      </c>
      <c r="G16" s="118">
        <v>65122</v>
      </c>
      <c r="H16" s="118">
        <v>15447.019999999999</v>
      </c>
      <c r="I16" s="149">
        <v>0</v>
      </c>
      <c r="J16" s="61">
        <v>0</v>
      </c>
      <c r="K16" s="118">
        <v>0</v>
      </c>
      <c r="L16" s="84">
        <v>0</v>
      </c>
      <c r="M16" s="28"/>
      <c r="N16" s="29"/>
      <c r="O16" s="29"/>
      <c r="P16" s="40"/>
      <c r="Q16" s="28"/>
      <c r="R16" s="29"/>
      <c r="S16" s="29"/>
      <c r="T16" s="40"/>
      <c r="U16" s="224">
        <f t="shared" si="0"/>
        <v>11079.285005717398</v>
      </c>
      <c r="V16" s="229">
        <v>10525.033378229135</v>
      </c>
      <c r="W16" s="224">
        <v>0</v>
      </c>
      <c r="X16" s="234">
        <v>266457.09176470584</v>
      </c>
      <c r="Y16" s="60"/>
      <c r="Z16" s="129"/>
      <c r="AA16" s="188"/>
      <c r="AB16" s="82"/>
      <c r="AC16" s="29"/>
      <c r="AD16" s="127"/>
      <c r="AE16" s="128"/>
      <c r="AF16" s="28"/>
      <c r="AG16" s="84"/>
      <c r="AH16" s="56"/>
      <c r="AI16" s="189"/>
      <c r="AJ16" s="84"/>
      <c r="AK16" s="296"/>
      <c r="AL16" s="303">
        <v>68500</v>
      </c>
      <c r="AM16" s="127"/>
    </row>
    <row r="17" spans="1:39" x14ac:dyDescent="0.2">
      <c r="A17" s="103" t="s">
        <v>120</v>
      </c>
      <c r="B17" s="19" t="s">
        <v>20</v>
      </c>
      <c r="C17" s="104" t="s">
        <v>61</v>
      </c>
      <c r="D17" s="152">
        <f t="shared" si="1"/>
        <v>330075.43601565214</v>
      </c>
      <c r="E17" s="20">
        <f t="shared" si="2"/>
        <v>23841.739999999998</v>
      </c>
      <c r="F17" s="209">
        <v>12642</v>
      </c>
      <c r="G17" s="118">
        <v>79177</v>
      </c>
      <c r="H17" s="118">
        <v>23841.739999999998</v>
      </c>
      <c r="I17" s="145">
        <v>0</v>
      </c>
      <c r="J17" s="61">
        <v>0</v>
      </c>
      <c r="K17" s="118">
        <v>0</v>
      </c>
      <c r="L17" s="84">
        <v>89383</v>
      </c>
      <c r="M17" s="28"/>
      <c r="N17" s="29"/>
      <c r="O17" s="29"/>
      <c r="P17" s="40"/>
      <c r="Q17" s="28"/>
      <c r="R17" s="29"/>
      <c r="S17" s="29"/>
      <c r="T17" s="40"/>
      <c r="U17" s="224">
        <f t="shared" si="0"/>
        <v>2264.3629236789297</v>
      </c>
      <c r="V17" s="225">
        <v>13802.673091973244</v>
      </c>
      <c r="W17" s="224">
        <v>0</v>
      </c>
      <c r="X17" s="226">
        <v>42806.399999999994</v>
      </c>
      <c r="Y17" s="60"/>
      <c r="Z17" s="76">
        <v>90000</v>
      </c>
      <c r="AA17" s="188"/>
      <c r="AB17" s="82"/>
      <c r="AC17" s="29"/>
      <c r="AD17" s="127"/>
      <c r="AE17" s="128"/>
      <c r="AF17" s="28"/>
      <c r="AG17" s="84"/>
      <c r="AH17" s="56"/>
      <c r="AI17" s="189"/>
      <c r="AJ17" s="84"/>
      <c r="AK17" s="137"/>
      <c r="AL17" s="76"/>
      <c r="AM17" s="192"/>
    </row>
    <row r="18" spans="1:39" x14ac:dyDescent="0.2">
      <c r="A18" s="103" t="s">
        <v>121</v>
      </c>
      <c r="B18" s="19" t="s">
        <v>25</v>
      </c>
      <c r="C18" s="104" t="s">
        <v>61</v>
      </c>
      <c r="D18" s="152">
        <f t="shared" si="1"/>
        <v>734562.95990522602</v>
      </c>
      <c r="E18" s="20">
        <f t="shared" si="2"/>
        <v>28324.309999999998</v>
      </c>
      <c r="F18" s="209">
        <v>11159.582707297186</v>
      </c>
      <c r="G18" s="118">
        <v>61515</v>
      </c>
      <c r="H18" s="118">
        <v>15447.019999999999</v>
      </c>
      <c r="I18" s="121">
        <v>51993</v>
      </c>
      <c r="J18" s="61">
        <v>35286.436097295817</v>
      </c>
      <c r="K18" s="118">
        <v>12877.29</v>
      </c>
      <c r="L18" s="84">
        <v>0</v>
      </c>
      <c r="M18" s="28"/>
      <c r="N18" s="29"/>
      <c r="O18" s="29"/>
      <c r="P18" s="40"/>
      <c r="Q18" s="28"/>
      <c r="R18" s="29"/>
      <c r="S18" s="29"/>
      <c r="T18" s="40"/>
      <c r="U18" s="224">
        <f t="shared" si="0"/>
        <v>5561.8823500243461</v>
      </c>
      <c r="V18" s="227">
        <v>20235.574454312373</v>
      </c>
      <c r="W18" s="224">
        <v>0</v>
      </c>
      <c r="X18" s="226">
        <v>118811.48429629627</v>
      </c>
      <c r="Y18" s="60"/>
      <c r="Z18" s="129"/>
      <c r="AA18" s="188"/>
      <c r="AB18" s="82"/>
      <c r="AC18" s="29">
        <v>430000</v>
      </c>
      <c r="AD18" s="127"/>
      <c r="AE18" s="128"/>
      <c r="AF18" s="28"/>
      <c r="AG18" s="84"/>
      <c r="AH18" s="56"/>
      <c r="AI18" s="189"/>
      <c r="AJ18" s="84"/>
      <c r="AK18" s="137"/>
      <c r="AL18" s="76"/>
      <c r="AM18" s="192"/>
    </row>
    <row r="19" spans="1:39" x14ac:dyDescent="0.2">
      <c r="A19" s="103" t="s">
        <v>110</v>
      </c>
      <c r="B19" s="19" t="s">
        <v>33</v>
      </c>
      <c r="C19" s="104" t="s">
        <v>62</v>
      </c>
      <c r="D19" s="152">
        <f t="shared" si="1"/>
        <v>247898.1915214886</v>
      </c>
      <c r="E19" s="20">
        <f t="shared" si="2"/>
        <v>111307.04000000001</v>
      </c>
      <c r="F19" s="209">
        <v>7694.1749999999993</v>
      </c>
      <c r="G19" s="118">
        <v>86053</v>
      </c>
      <c r="H19" s="118">
        <v>15447.019999999999</v>
      </c>
      <c r="I19" s="145">
        <v>16536</v>
      </c>
      <c r="J19" s="61">
        <v>0</v>
      </c>
      <c r="K19" s="118">
        <v>0</v>
      </c>
      <c r="L19" s="84">
        <v>0</v>
      </c>
      <c r="M19" s="28"/>
      <c r="N19" s="28"/>
      <c r="O19" s="29"/>
      <c r="P19" s="40"/>
      <c r="Q19" s="28"/>
      <c r="R19" s="29"/>
      <c r="S19" s="29"/>
      <c r="T19" s="40"/>
      <c r="U19" s="224">
        <f t="shared" si="0"/>
        <v>5292.8852508264836</v>
      </c>
      <c r="V19" s="225">
        <v>132322.1312706621</v>
      </c>
      <c r="W19" s="224">
        <v>95860.02</v>
      </c>
      <c r="X19" s="229">
        <v>0</v>
      </c>
      <c r="Y19" s="60"/>
      <c r="Z19" s="28"/>
      <c r="AA19" s="188"/>
      <c r="AB19" s="82"/>
      <c r="AC19" s="29"/>
      <c r="AD19" s="127"/>
      <c r="AE19" s="128"/>
      <c r="AF19" s="28"/>
      <c r="AG19" s="84"/>
      <c r="AH19" s="56"/>
      <c r="AI19" s="189"/>
      <c r="AJ19" s="84"/>
      <c r="AK19" s="137"/>
      <c r="AL19" s="76"/>
      <c r="AM19" s="192"/>
    </row>
    <row r="20" spans="1:39" x14ac:dyDescent="0.2">
      <c r="A20" s="103" t="s">
        <v>111</v>
      </c>
      <c r="B20" s="19" t="s">
        <v>36</v>
      </c>
      <c r="C20" s="104" t="s">
        <v>62</v>
      </c>
      <c r="D20" s="152">
        <f t="shared" si="1"/>
        <v>26714.838082423481</v>
      </c>
      <c r="E20" s="20">
        <f t="shared" si="2"/>
        <v>0</v>
      </c>
      <c r="F20" s="209">
        <v>0</v>
      </c>
      <c r="G20" s="118">
        <v>0</v>
      </c>
      <c r="H20" s="118">
        <v>0</v>
      </c>
      <c r="I20" s="121">
        <v>0</v>
      </c>
      <c r="J20" s="61">
        <v>0</v>
      </c>
      <c r="K20" s="118">
        <v>0</v>
      </c>
      <c r="L20" s="84">
        <v>0</v>
      </c>
      <c r="M20" s="28"/>
      <c r="N20" s="29"/>
      <c r="O20" s="29"/>
      <c r="P20" s="40"/>
      <c r="R20" s="28"/>
      <c r="S20" s="29"/>
      <c r="T20" s="40"/>
      <c r="U20" s="224">
        <f t="shared" si="0"/>
        <v>1027.493772400903</v>
      </c>
      <c r="V20" s="227">
        <v>25687.344310022578</v>
      </c>
      <c r="W20" s="224">
        <v>0</v>
      </c>
      <c r="X20" s="229">
        <v>0</v>
      </c>
      <c r="Y20" s="60"/>
      <c r="Z20" s="129"/>
      <c r="AA20" s="188"/>
      <c r="AB20" s="82"/>
      <c r="AC20" s="29"/>
      <c r="AD20" s="127"/>
      <c r="AE20" s="128"/>
      <c r="AF20" s="28"/>
      <c r="AG20" s="84"/>
      <c r="AH20" s="56"/>
      <c r="AI20" s="189"/>
      <c r="AJ20" s="84"/>
      <c r="AK20" s="137"/>
      <c r="AL20" s="76"/>
      <c r="AM20" s="192"/>
    </row>
    <row r="21" spans="1:39" ht="13.5" thickBot="1" x14ac:dyDescent="0.25">
      <c r="A21" s="105" t="s">
        <v>122</v>
      </c>
      <c r="B21" s="31" t="s">
        <v>37</v>
      </c>
      <c r="C21" s="106" t="s">
        <v>62</v>
      </c>
      <c r="D21" s="153">
        <f t="shared" si="1"/>
        <v>676232.08526627719</v>
      </c>
      <c r="E21" s="154">
        <f t="shared" si="2"/>
        <v>112228.74</v>
      </c>
      <c r="F21" s="211">
        <v>27930.66120935763</v>
      </c>
      <c r="G21" s="118">
        <v>149558</v>
      </c>
      <c r="H21" s="118">
        <v>19703.719999999998</v>
      </c>
      <c r="I21" s="145">
        <v>16632</v>
      </c>
      <c r="J21" s="62">
        <v>0</v>
      </c>
      <c r="K21" s="118">
        <v>0</v>
      </c>
      <c r="L21" s="84">
        <v>206218.8161247684</v>
      </c>
      <c r="M21" s="28"/>
      <c r="N21" s="29"/>
      <c r="O21" s="29"/>
      <c r="P21" s="40"/>
      <c r="Q21" s="56"/>
      <c r="R21" s="29"/>
      <c r="S21" s="29"/>
      <c r="T21" s="40"/>
      <c r="U21" s="230">
        <f t="shared" si="0"/>
        <v>10611.254151236584</v>
      </c>
      <c r="V21" s="231">
        <v>139671.97778091463</v>
      </c>
      <c r="W21" s="230">
        <v>92525.02</v>
      </c>
      <c r="X21" s="235">
        <v>125609.37599999999</v>
      </c>
      <c r="Y21" s="130"/>
      <c r="Z21" s="344"/>
      <c r="AA21" s="196"/>
      <c r="AB21" s="135"/>
      <c r="AC21" s="35"/>
      <c r="AD21" s="41"/>
      <c r="AE21" s="131"/>
      <c r="AF21" s="344"/>
      <c r="AG21" s="37"/>
      <c r="AH21" s="132"/>
      <c r="AI21" s="190"/>
      <c r="AJ21" s="37"/>
      <c r="AK21" s="299"/>
      <c r="AL21" s="300"/>
      <c r="AM21" s="301"/>
    </row>
    <row r="22" spans="1:39" x14ac:dyDescent="0.2">
      <c r="A22" s="101" t="s">
        <v>123</v>
      </c>
      <c r="B22" s="11" t="s">
        <v>0</v>
      </c>
      <c r="C22" s="102" t="s">
        <v>63</v>
      </c>
      <c r="D22" s="151">
        <f t="shared" si="1"/>
        <v>311089.61473159574</v>
      </c>
      <c r="E22" s="12">
        <f t="shared" si="2"/>
        <v>11286.83</v>
      </c>
      <c r="F22" s="209">
        <v>0</v>
      </c>
      <c r="G22" s="146">
        <v>0</v>
      </c>
      <c r="H22" s="146">
        <v>0</v>
      </c>
      <c r="I22" s="210">
        <v>0</v>
      </c>
      <c r="J22" s="61">
        <v>0</v>
      </c>
      <c r="K22" s="146">
        <v>0</v>
      </c>
      <c r="L22" s="212">
        <v>0</v>
      </c>
      <c r="M22" s="123"/>
      <c r="N22" s="38"/>
      <c r="O22" s="38"/>
      <c r="P22" s="18"/>
      <c r="Q22" s="123"/>
      <c r="R22" s="38"/>
      <c r="S22" s="38"/>
      <c r="T22" s="18"/>
      <c r="U22" s="224">
        <f t="shared" si="0"/>
        <v>11964.985181984452</v>
      </c>
      <c r="V22" s="225">
        <v>58212.459549611318</v>
      </c>
      <c r="W22" s="236">
        <v>11286.83</v>
      </c>
      <c r="X22" s="233">
        <f>161685.88+79226.29</f>
        <v>240912.16999999998</v>
      </c>
      <c r="Y22" s="59"/>
      <c r="Z22" s="120"/>
      <c r="AA22" s="195"/>
      <c r="AB22" s="133"/>
      <c r="AC22" s="38"/>
      <c r="AD22" s="18"/>
      <c r="AE22" s="134"/>
      <c r="AF22" s="120"/>
      <c r="AG22" s="124"/>
      <c r="AH22" s="123"/>
      <c r="AI22" s="120"/>
      <c r="AJ22" s="124"/>
      <c r="AK22" s="94"/>
      <c r="AL22" s="76"/>
      <c r="AM22" s="304"/>
    </row>
    <row r="23" spans="1:39" x14ac:dyDescent="0.2">
      <c r="A23" s="103" t="s">
        <v>124</v>
      </c>
      <c r="B23" s="19" t="s">
        <v>4</v>
      </c>
      <c r="C23" s="104" t="s">
        <v>63</v>
      </c>
      <c r="D23" s="152">
        <f t="shared" si="1"/>
        <v>226491.45235313903</v>
      </c>
      <c r="E23" s="20">
        <f t="shared" si="2"/>
        <v>49075.490000000005</v>
      </c>
      <c r="F23" s="209">
        <v>15424.164956651102</v>
      </c>
      <c r="G23" s="118">
        <v>163923</v>
      </c>
      <c r="H23" s="118">
        <v>40490.630000000005</v>
      </c>
      <c r="I23" s="145">
        <v>12151</v>
      </c>
      <c r="J23" s="61">
        <v>29581.532755348057</v>
      </c>
      <c r="K23" s="118">
        <v>8584.86</v>
      </c>
      <c r="L23" s="147">
        <v>0</v>
      </c>
      <c r="M23" s="56"/>
      <c r="N23" s="29"/>
      <c r="O23" s="29"/>
      <c r="P23" s="40"/>
      <c r="Q23" s="56"/>
      <c r="R23" s="29"/>
      <c r="S23" s="29"/>
      <c r="T23" s="40"/>
      <c r="U23" s="224">
        <f t="shared" si="0"/>
        <v>208.14440927461027</v>
      </c>
      <c r="V23" s="225">
        <v>5203.6102318652565</v>
      </c>
      <c r="W23" s="225">
        <v>0</v>
      </c>
      <c r="X23" s="229">
        <v>0</v>
      </c>
      <c r="Y23" s="60"/>
      <c r="Z23" s="76"/>
      <c r="AA23" s="125"/>
      <c r="AB23" s="136"/>
      <c r="AC23" s="29"/>
      <c r="AD23" s="40"/>
      <c r="AE23" s="83"/>
      <c r="AF23" s="28"/>
      <c r="AG23" s="84"/>
      <c r="AH23" s="56"/>
      <c r="AI23" s="187"/>
      <c r="AJ23" s="192"/>
      <c r="AK23" s="137"/>
      <c r="AL23" s="58"/>
      <c r="AM23" s="192"/>
    </row>
    <row r="24" spans="1:39" x14ac:dyDescent="0.2">
      <c r="A24" s="103" t="s">
        <v>123</v>
      </c>
      <c r="B24" s="19" t="s">
        <v>10</v>
      </c>
      <c r="C24" s="104" t="s">
        <v>63</v>
      </c>
      <c r="D24" s="152">
        <f t="shared" si="1"/>
        <v>738707.9671570278</v>
      </c>
      <c r="E24" s="20">
        <f t="shared" si="2"/>
        <v>20210.11</v>
      </c>
      <c r="F24" s="209">
        <v>11925</v>
      </c>
      <c r="G24" s="118">
        <v>0</v>
      </c>
      <c r="H24" s="118">
        <v>0</v>
      </c>
      <c r="I24" s="121">
        <v>0</v>
      </c>
      <c r="J24" s="61">
        <v>0</v>
      </c>
      <c r="K24" s="118">
        <v>0</v>
      </c>
      <c r="L24" s="147">
        <v>159000</v>
      </c>
      <c r="M24" s="56"/>
      <c r="N24" s="29"/>
      <c r="O24" s="29"/>
      <c r="P24" s="40"/>
      <c r="Q24" s="56"/>
      <c r="R24" s="29"/>
      <c r="S24" s="29"/>
      <c r="T24" s="40"/>
      <c r="U24" s="224">
        <f t="shared" si="0"/>
        <v>21837.806429116456</v>
      </c>
      <c r="V24" s="227">
        <v>83829.948904405755</v>
      </c>
      <c r="W24" s="224">
        <v>20210.11</v>
      </c>
      <c r="X24" s="226">
        <v>462115.21182350558</v>
      </c>
      <c r="Y24" s="60"/>
      <c r="Z24" s="93"/>
      <c r="AA24" s="188"/>
      <c r="AB24" s="82"/>
      <c r="AC24" s="93"/>
      <c r="AD24" s="40"/>
      <c r="AE24" s="83"/>
      <c r="AF24" s="28"/>
      <c r="AG24" s="84"/>
      <c r="AH24" s="56"/>
      <c r="AI24" s="187"/>
      <c r="AJ24" s="192"/>
      <c r="AK24" s="137"/>
      <c r="AL24" s="76"/>
      <c r="AM24" s="192"/>
    </row>
    <row r="25" spans="1:39" x14ac:dyDescent="0.2">
      <c r="A25" s="103" t="s">
        <v>125</v>
      </c>
      <c r="B25" s="19" t="s">
        <v>11</v>
      </c>
      <c r="C25" s="104" t="s">
        <v>63</v>
      </c>
      <c r="D25" s="152">
        <f t="shared" si="1"/>
        <v>297696.9655436108</v>
      </c>
      <c r="E25" s="20">
        <f t="shared" si="2"/>
        <v>19739.449999999997</v>
      </c>
      <c r="F25" s="209">
        <v>19679.039738424286</v>
      </c>
      <c r="G25" s="118">
        <v>99018</v>
      </c>
      <c r="H25" s="118">
        <v>15447.019999999999</v>
      </c>
      <c r="I25" s="121">
        <v>0</v>
      </c>
      <c r="J25" s="61">
        <v>23450.196512323804</v>
      </c>
      <c r="K25" s="118">
        <v>4292.43</v>
      </c>
      <c r="L25" s="147">
        <v>139919</v>
      </c>
      <c r="M25" s="56"/>
      <c r="N25" s="23"/>
      <c r="O25" s="23"/>
      <c r="P25" s="26"/>
      <c r="Q25" s="56"/>
      <c r="R25" s="29"/>
      <c r="S25" s="29"/>
      <c r="T25" s="40"/>
      <c r="U25" s="224">
        <f t="shared" si="0"/>
        <v>601.18189587933489</v>
      </c>
      <c r="V25" s="227">
        <v>15029.547396983371</v>
      </c>
      <c r="W25" s="224">
        <v>0</v>
      </c>
      <c r="X25" s="229">
        <v>0</v>
      </c>
      <c r="Y25" s="60"/>
      <c r="Z25" s="76"/>
      <c r="AA25" s="188"/>
      <c r="AB25" s="82"/>
      <c r="AC25" s="29"/>
      <c r="AD25" s="40"/>
      <c r="AE25" s="83"/>
      <c r="AF25" s="28"/>
      <c r="AG25" s="84"/>
      <c r="AH25" s="56"/>
      <c r="AI25" s="187"/>
      <c r="AJ25" s="192"/>
      <c r="AK25" s="137"/>
      <c r="AL25" s="76"/>
      <c r="AM25" s="192"/>
    </row>
    <row r="26" spans="1:39" x14ac:dyDescent="0.2">
      <c r="A26" s="103" t="s">
        <v>126</v>
      </c>
      <c r="B26" s="19" t="s">
        <v>15</v>
      </c>
      <c r="C26" s="104" t="s">
        <v>64</v>
      </c>
      <c r="D26" s="152">
        <f t="shared" si="1"/>
        <v>265945.89522748318</v>
      </c>
      <c r="E26" s="20">
        <f t="shared" si="2"/>
        <v>57539.51</v>
      </c>
      <c r="F26" s="209">
        <v>15915.599680566344</v>
      </c>
      <c r="G26" s="118">
        <v>171536.5</v>
      </c>
      <c r="H26" s="118">
        <v>53247.08</v>
      </c>
      <c r="I26" s="121">
        <v>23587</v>
      </c>
      <c r="J26" s="61">
        <v>17084.495740884591</v>
      </c>
      <c r="K26" s="118">
        <v>4292.43</v>
      </c>
      <c r="L26" s="147">
        <v>0</v>
      </c>
      <c r="M26" s="56"/>
      <c r="N26" s="29"/>
      <c r="O26" s="29"/>
      <c r="P26" s="40"/>
      <c r="Q26" s="56"/>
      <c r="R26" s="29"/>
      <c r="S26" s="29"/>
      <c r="T26" s="40"/>
      <c r="U26" s="224">
        <f t="shared" si="0"/>
        <v>531.62691561662473</v>
      </c>
      <c r="V26" s="225">
        <v>13290.672890415617</v>
      </c>
      <c r="W26" s="224">
        <v>0</v>
      </c>
      <c r="X26" s="237">
        <v>0</v>
      </c>
      <c r="Y26" s="60"/>
      <c r="Z26" s="76">
        <v>24000</v>
      </c>
      <c r="AA26" s="188"/>
      <c r="AB26" s="82"/>
      <c r="AC26" s="29"/>
      <c r="AD26" s="40"/>
      <c r="AE26" s="83"/>
      <c r="AF26" s="28"/>
      <c r="AG26" s="84"/>
      <c r="AH26" s="56"/>
      <c r="AI26" s="187"/>
      <c r="AJ26" s="192"/>
      <c r="AK26" s="296"/>
      <c r="AL26" s="76"/>
      <c r="AM26" s="192"/>
    </row>
    <row r="27" spans="1:39" x14ac:dyDescent="0.2">
      <c r="A27" s="103" t="s">
        <v>127</v>
      </c>
      <c r="B27" s="19" t="s">
        <v>21</v>
      </c>
      <c r="C27" s="104" t="s">
        <v>64</v>
      </c>
      <c r="D27" s="152">
        <f t="shared" si="1"/>
        <v>70549.391839917022</v>
      </c>
      <c r="E27" s="20">
        <f t="shared" si="2"/>
        <v>7607.08</v>
      </c>
      <c r="F27" s="209">
        <v>4547.0223326473006</v>
      </c>
      <c r="G27" s="118">
        <v>25942</v>
      </c>
      <c r="H27" s="118">
        <v>3314.6499999999996</v>
      </c>
      <c r="I27" s="145">
        <v>14872</v>
      </c>
      <c r="J27" s="61">
        <v>19812.964435297337</v>
      </c>
      <c r="K27" s="118">
        <v>4292.43</v>
      </c>
      <c r="L27" s="147">
        <v>0</v>
      </c>
      <c r="M27" s="56"/>
      <c r="N27" s="29"/>
      <c r="O27" s="29"/>
      <c r="P27" s="40"/>
      <c r="Q27" s="56"/>
      <c r="R27" s="29"/>
      <c r="S27" s="29"/>
      <c r="T27" s="40"/>
      <c r="U27" s="224">
        <f t="shared" si="0"/>
        <v>206.74634892201493</v>
      </c>
      <c r="V27" s="227">
        <v>5168.6587230503728</v>
      </c>
      <c r="W27" s="224">
        <v>0</v>
      </c>
      <c r="X27" s="237">
        <v>0</v>
      </c>
      <c r="Y27" s="60"/>
      <c r="Z27" s="28"/>
      <c r="AA27" s="188"/>
      <c r="AB27" s="82"/>
      <c r="AC27" s="29"/>
      <c r="AD27" s="40"/>
      <c r="AE27" s="83"/>
      <c r="AF27" s="28"/>
      <c r="AG27" s="84"/>
      <c r="AH27" s="56"/>
      <c r="AI27" s="187"/>
      <c r="AJ27" s="192"/>
      <c r="AK27" s="296"/>
      <c r="AL27" s="76"/>
      <c r="AM27" s="192"/>
    </row>
    <row r="28" spans="1:39" ht="15" x14ac:dyDescent="0.25">
      <c r="A28" s="103" t="s">
        <v>128</v>
      </c>
      <c r="B28" s="19" t="s">
        <v>23</v>
      </c>
      <c r="C28" s="104" t="s">
        <v>64</v>
      </c>
      <c r="D28" s="152">
        <f t="shared" si="1"/>
        <v>391060.55913010467</v>
      </c>
      <c r="E28" s="20">
        <f t="shared" si="2"/>
        <v>44047.65</v>
      </c>
      <c r="F28" s="209">
        <v>7132.9838710911536</v>
      </c>
      <c r="G28" s="118">
        <v>70195</v>
      </c>
      <c r="H28" s="118">
        <v>12304.19</v>
      </c>
      <c r="I28" s="121">
        <v>0</v>
      </c>
      <c r="J28" s="61">
        <v>24911.451614548718</v>
      </c>
      <c r="K28" s="118">
        <v>4292.43</v>
      </c>
      <c r="L28" s="147">
        <v>0</v>
      </c>
      <c r="M28" s="56"/>
      <c r="N28" s="29"/>
      <c r="O28" s="29"/>
      <c r="P28" s="40"/>
      <c r="Q28" s="56"/>
      <c r="R28" s="29"/>
      <c r="S28" s="29"/>
      <c r="T28" s="40"/>
      <c r="U28" s="224">
        <f t="shared" si="0"/>
        <v>6416.1970632486464</v>
      </c>
      <c r="V28" s="227">
        <v>135282.29554121615</v>
      </c>
      <c r="W28" s="224">
        <v>27451.03</v>
      </c>
      <c r="X28" s="226">
        <v>25122.63104</v>
      </c>
      <c r="Y28" s="60"/>
      <c r="Z28" s="129"/>
      <c r="AA28" s="188"/>
      <c r="AB28" s="82"/>
      <c r="AC28" s="29"/>
      <c r="AD28" s="40"/>
      <c r="AE28" s="83"/>
      <c r="AF28" s="28"/>
      <c r="AG28" s="84"/>
      <c r="AH28" s="56"/>
      <c r="AI28" s="187"/>
      <c r="AJ28" s="192"/>
      <c r="AK28" s="296"/>
      <c r="AL28" s="305">
        <v>122000</v>
      </c>
      <c r="AM28" s="192"/>
    </row>
    <row r="29" spans="1:39" ht="15" x14ac:dyDescent="0.25">
      <c r="A29" s="103" t="s">
        <v>125</v>
      </c>
      <c r="B29" s="19" t="s">
        <v>26</v>
      </c>
      <c r="C29" s="104" t="s">
        <v>64</v>
      </c>
      <c r="D29" s="152">
        <f t="shared" si="1"/>
        <v>265643.43171608832</v>
      </c>
      <c r="E29" s="20">
        <f t="shared" si="2"/>
        <v>25514.14</v>
      </c>
      <c r="F29" s="209">
        <v>7910.3702183974128</v>
      </c>
      <c r="G29" s="118">
        <v>78215</v>
      </c>
      <c r="H29" s="118">
        <v>16929.28</v>
      </c>
      <c r="I29" s="121">
        <v>0</v>
      </c>
      <c r="J29" s="61">
        <v>27256.60291196551</v>
      </c>
      <c r="K29" s="118">
        <v>8584.86</v>
      </c>
      <c r="L29" s="147">
        <v>0</v>
      </c>
      <c r="M29" s="56"/>
      <c r="N29" s="29"/>
      <c r="O29" s="29"/>
      <c r="P29" s="40"/>
      <c r="Q29" s="56"/>
      <c r="R29" s="29"/>
      <c r="S29" s="29"/>
      <c r="T29" s="40"/>
      <c r="U29" s="224">
        <f t="shared" si="0"/>
        <v>1202.3637917586698</v>
      </c>
      <c r="V29" s="227">
        <v>30059.094793966742</v>
      </c>
      <c r="W29" s="224">
        <v>0</v>
      </c>
      <c r="X29" s="238">
        <v>0</v>
      </c>
      <c r="Y29" s="60"/>
      <c r="Z29" s="28"/>
      <c r="AA29" s="188"/>
      <c r="AB29" s="82"/>
      <c r="AC29" s="29"/>
      <c r="AD29" s="40"/>
      <c r="AE29" s="83"/>
      <c r="AF29" s="28"/>
      <c r="AG29" s="84"/>
      <c r="AH29" s="56"/>
      <c r="AI29" s="187"/>
      <c r="AJ29" s="192"/>
      <c r="AK29" s="296"/>
      <c r="AL29" s="306">
        <v>121000</v>
      </c>
      <c r="AM29" s="127"/>
    </row>
    <row r="30" spans="1:39" x14ac:dyDescent="0.2">
      <c r="A30" s="103" t="s">
        <v>129</v>
      </c>
      <c r="B30" s="19" t="s">
        <v>27</v>
      </c>
      <c r="C30" s="104" t="s">
        <v>64</v>
      </c>
      <c r="D30" s="152">
        <f t="shared" si="1"/>
        <v>156884.84615994617</v>
      </c>
      <c r="E30" s="20">
        <f t="shared" si="2"/>
        <v>20258</v>
      </c>
      <c r="F30" s="209">
        <v>9307.1448340042516</v>
      </c>
      <c r="G30" s="118">
        <v>73830</v>
      </c>
      <c r="H30" s="118">
        <v>15965.57</v>
      </c>
      <c r="I30" s="121">
        <v>36264</v>
      </c>
      <c r="J30" s="61">
        <v>14001.264453390027</v>
      </c>
      <c r="K30" s="118">
        <v>4292.43</v>
      </c>
      <c r="L30" s="147">
        <v>0</v>
      </c>
      <c r="M30" s="56"/>
      <c r="N30" s="29"/>
      <c r="O30" s="29"/>
      <c r="P30" s="40"/>
      <c r="Q30" s="56"/>
      <c r="R30" s="29"/>
      <c r="S30" s="29"/>
      <c r="T30" s="40"/>
      <c r="U30" s="224">
        <f t="shared" si="0"/>
        <v>903.17064894430405</v>
      </c>
      <c r="V30" s="229">
        <v>22579.266223607599</v>
      </c>
      <c r="W30" s="224">
        <v>0</v>
      </c>
      <c r="X30" s="228">
        <v>0</v>
      </c>
      <c r="Y30" s="60"/>
      <c r="Z30" s="28"/>
      <c r="AB30" s="82"/>
      <c r="AC30" s="29"/>
      <c r="AD30" s="40"/>
      <c r="AE30" s="83"/>
      <c r="AF30" s="28"/>
      <c r="AG30" s="84"/>
      <c r="AH30" s="56"/>
      <c r="AI30" s="187"/>
      <c r="AJ30" s="192"/>
      <c r="AK30" s="137"/>
      <c r="AL30" s="76"/>
      <c r="AM30" s="192"/>
    </row>
    <row r="31" spans="1:39" x14ac:dyDescent="0.2">
      <c r="A31" s="103" t="s">
        <v>130</v>
      </c>
      <c r="B31" s="19" t="s">
        <v>29</v>
      </c>
      <c r="C31" s="104" t="s">
        <v>65</v>
      </c>
      <c r="D31" s="152">
        <f t="shared" si="1"/>
        <v>262581.28612945066</v>
      </c>
      <c r="E31" s="20">
        <f t="shared" si="2"/>
        <v>77030.38</v>
      </c>
      <c r="F31" s="209">
        <v>3866.5107495490515</v>
      </c>
      <c r="G31" s="118">
        <v>30475</v>
      </c>
      <c r="H31" s="118">
        <v>3314.6499999999996</v>
      </c>
      <c r="I31" s="121">
        <v>0</v>
      </c>
      <c r="J31" s="61">
        <v>21078.476660654022</v>
      </c>
      <c r="K31" s="118">
        <v>4292.43</v>
      </c>
      <c r="L31" s="147">
        <v>0</v>
      </c>
      <c r="M31" s="56"/>
      <c r="N31" s="29"/>
      <c r="O31" s="29"/>
      <c r="P31" s="40"/>
      <c r="Q31" s="56"/>
      <c r="R31" s="29"/>
      <c r="S31" s="118"/>
      <c r="T31" s="40"/>
      <c r="U31" s="224">
        <f t="shared" si="0"/>
        <v>7967.7422584325986</v>
      </c>
      <c r="V31" s="225">
        <v>199193.55646081496</v>
      </c>
      <c r="W31" s="225">
        <v>69423.3</v>
      </c>
      <c r="X31" s="233">
        <v>0</v>
      </c>
      <c r="Y31" s="60"/>
      <c r="Z31" s="129"/>
      <c r="AA31" s="188"/>
      <c r="AB31" s="82"/>
      <c r="AC31" s="29"/>
      <c r="AD31" s="40"/>
      <c r="AE31"/>
      <c r="AF31" s="28"/>
      <c r="AG31" s="84"/>
      <c r="AH31" s="56"/>
      <c r="AI31" s="187"/>
      <c r="AJ31" s="192"/>
      <c r="AK31" s="137"/>
      <c r="AL31" s="76"/>
      <c r="AM31" s="192"/>
    </row>
    <row r="32" spans="1:39" x14ac:dyDescent="0.2">
      <c r="A32" s="103" t="s">
        <v>123</v>
      </c>
      <c r="B32" s="19" t="s">
        <v>38</v>
      </c>
      <c r="C32" s="104" t="s">
        <v>65</v>
      </c>
      <c r="D32" s="152">
        <f t="shared" si="1"/>
        <v>104903.123430291</v>
      </c>
      <c r="E32" s="20">
        <f t="shared" si="2"/>
        <v>21331.629999999997</v>
      </c>
      <c r="F32" s="209">
        <v>4277.55</v>
      </c>
      <c r="G32" s="118">
        <v>57034</v>
      </c>
      <c r="H32" s="118">
        <v>8502.56</v>
      </c>
      <c r="I32" s="145">
        <v>0</v>
      </c>
      <c r="J32" s="61">
        <v>0</v>
      </c>
      <c r="K32" s="118">
        <v>0</v>
      </c>
      <c r="L32" s="147">
        <v>0</v>
      </c>
      <c r="M32" s="56"/>
      <c r="N32" s="29"/>
      <c r="O32" s="29"/>
      <c r="P32" s="40"/>
      <c r="Q32" s="56"/>
      <c r="R32" s="29"/>
      <c r="S32" s="29"/>
      <c r="T32" s="40"/>
      <c r="U32" s="224">
        <f t="shared" si="0"/>
        <v>1676.5989780881155</v>
      </c>
      <c r="V32" s="227">
        <v>41914.974452202885</v>
      </c>
      <c r="W32" s="224">
        <v>12829.07</v>
      </c>
      <c r="X32" s="238">
        <v>0</v>
      </c>
      <c r="Y32" s="60"/>
      <c r="Z32" s="28"/>
      <c r="AA32" s="188"/>
      <c r="AB32" s="82"/>
      <c r="AC32" s="29"/>
      <c r="AD32" s="40"/>
      <c r="AE32" s="83"/>
      <c r="AF32" s="28"/>
      <c r="AG32" s="84"/>
      <c r="AH32" s="56"/>
      <c r="AI32" s="187"/>
      <c r="AJ32" s="192"/>
      <c r="AK32" s="137"/>
      <c r="AL32" s="76"/>
      <c r="AM32" s="192"/>
    </row>
    <row r="33" spans="1:39" ht="13.5" thickBot="1" x14ac:dyDescent="0.25">
      <c r="A33" s="105" t="s">
        <v>131</v>
      </c>
      <c r="B33" s="31" t="s">
        <v>40</v>
      </c>
      <c r="C33" s="106" t="s">
        <v>65</v>
      </c>
      <c r="D33" s="153">
        <f t="shared" si="1"/>
        <v>132452.37770963513</v>
      </c>
      <c r="E33" s="154">
        <f t="shared" si="2"/>
        <v>21631.87</v>
      </c>
      <c r="F33" s="211">
        <v>6090.6620047445676</v>
      </c>
      <c r="G33" s="28">
        <v>54868</v>
      </c>
      <c r="H33" s="118">
        <v>8502.56</v>
      </c>
      <c r="I33" s="121">
        <v>0</v>
      </c>
      <c r="J33" s="62">
        <v>26340.826729927572</v>
      </c>
      <c r="K33" s="118">
        <v>4292.43</v>
      </c>
      <c r="L33" s="147">
        <v>0</v>
      </c>
      <c r="M33" s="132"/>
      <c r="N33" s="39"/>
      <c r="O33" s="39"/>
      <c r="P33" s="74"/>
      <c r="Q33" s="132"/>
      <c r="R33" s="35"/>
      <c r="S33" s="35"/>
      <c r="T33" s="41"/>
      <c r="U33" s="230">
        <f t="shared" si="0"/>
        <v>1736.6495759601157</v>
      </c>
      <c r="V33" s="231">
        <v>43416.239399002894</v>
      </c>
      <c r="W33" s="230">
        <v>8836.8799999999992</v>
      </c>
      <c r="X33" s="239">
        <v>0</v>
      </c>
      <c r="Y33" s="130"/>
      <c r="Z33" s="344"/>
      <c r="AA33" s="196"/>
      <c r="AB33" s="135"/>
      <c r="AC33" s="35"/>
      <c r="AD33" s="41"/>
      <c r="AE33" s="131"/>
      <c r="AF33" s="344"/>
      <c r="AG33" s="37"/>
      <c r="AH33" s="132"/>
      <c r="AI33" s="190"/>
      <c r="AJ33" s="37"/>
      <c r="AK33" s="299"/>
      <c r="AL33" s="300"/>
      <c r="AM33" s="301"/>
    </row>
    <row r="34" spans="1:39" x14ac:dyDescent="0.2">
      <c r="A34" s="101" t="s">
        <v>132</v>
      </c>
      <c r="B34" s="11" t="s">
        <v>3</v>
      </c>
      <c r="C34" s="102" t="s">
        <v>67</v>
      </c>
      <c r="D34" s="151">
        <f t="shared" si="1"/>
        <v>549692.82126720774</v>
      </c>
      <c r="E34" s="12">
        <f t="shared" si="2"/>
        <v>47558.559999999998</v>
      </c>
      <c r="F34" s="209">
        <v>9846.1278213796704</v>
      </c>
      <c r="G34" s="146">
        <v>72044</v>
      </c>
      <c r="H34" s="146">
        <v>12091.499999999998</v>
      </c>
      <c r="I34" s="213">
        <v>31036</v>
      </c>
      <c r="J34" s="61">
        <v>28201.704285062275</v>
      </c>
      <c r="K34" s="146">
        <v>8584.86</v>
      </c>
      <c r="L34" s="212">
        <v>0</v>
      </c>
      <c r="M34" s="120"/>
      <c r="N34" s="38"/>
      <c r="O34" s="38"/>
      <c r="P34" s="18"/>
      <c r="Q34" s="120"/>
      <c r="R34" s="38"/>
      <c r="S34" s="38"/>
      <c r="T34" s="18"/>
      <c r="U34" s="224">
        <f t="shared" si="0"/>
        <v>8598.6534292602246</v>
      </c>
      <c r="V34" s="227">
        <v>133351.79608444675</v>
      </c>
      <c r="W34" s="225">
        <v>26882.2</v>
      </c>
      <c r="X34" s="240">
        <v>81614.539647058831</v>
      </c>
      <c r="Y34" s="59"/>
      <c r="Z34" s="351">
        <v>85000</v>
      </c>
      <c r="AA34" s="138"/>
      <c r="AB34" s="139"/>
      <c r="AC34" s="38"/>
      <c r="AD34" s="18"/>
      <c r="AE34" s="134"/>
      <c r="AF34" s="120"/>
      <c r="AG34" s="124"/>
      <c r="AH34" s="123"/>
      <c r="AI34" s="191">
        <v>100000</v>
      </c>
      <c r="AJ34" s="124"/>
      <c r="AK34" s="302"/>
      <c r="AL34" s="214"/>
      <c r="AM34" s="215"/>
    </row>
    <row r="35" spans="1:39" x14ac:dyDescent="0.2">
      <c r="A35" s="103" t="s">
        <v>133</v>
      </c>
      <c r="B35" s="19" t="s">
        <v>7</v>
      </c>
      <c r="C35" s="104" t="s">
        <v>67</v>
      </c>
      <c r="D35" s="152">
        <f t="shared" si="1"/>
        <v>246854.84391565519</v>
      </c>
      <c r="E35" s="20">
        <f t="shared" si="2"/>
        <v>40218.15</v>
      </c>
      <c r="F35" s="209">
        <v>4984.2</v>
      </c>
      <c r="G35" s="118">
        <v>66456</v>
      </c>
      <c r="H35" s="118">
        <v>15447.019999999999</v>
      </c>
      <c r="I35" s="145">
        <v>0</v>
      </c>
      <c r="J35" s="61">
        <v>0</v>
      </c>
      <c r="K35" s="118">
        <v>0</v>
      </c>
      <c r="L35" s="147">
        <v>0</v>
      </c>
      <c r="M35" s="28"/>
      <c r="N35" s="23"/>
      <c r="O35" s="23"/>
      <c r="P35" s="26"/>
      <c r="Q35" s="28"/>
      <c r="R35" s="29"/>
      <c r="S35" s="29"/>
      <c r="T35" s="40"/>
      <c r="U35" s="224">
        <f t="shared" si="0"/>
        <v>6746.7170736790449</v>
      </c>
      <c r="V35" s="227">
        <v>90456.302068970035</v>
      </c>
      <c r="W35" s="241">
        <v>24771.13</v>
      </c>
      <c r="X35" s="226">
        <f>18864.1747730061+59347.45</f>
        <v>78211.6247730061</v>
      </c>
      <c r="Y35" s="60"/>
      <c r="Z35" s="76"/>
      <c r="AA35" s="188"/>
      <c r="AB35" s="82"/>
      <c r="AC35" s="29"/>
      <c r="AD35" s="40"/>
      <c r="AE35" s="83"/>
      <c r="AF35" s="28"/>
      <c r="AG35" s="84"/>
      <c r="AH35" s="56"/>
      <c r="AI35" s="187"/>
      <c r="AJ35" s="84"/>
      <c r="AK35" s="137"/>
      <c r="AL35" s="76"/>
      <c r="AM35" s="192"/>
    </row>
    <row r="36" spans="1:39" ht="15" x14ac:dyDescent="0.25">
      <c r="A36" s="103" t="s">
        <v>134</v>
      </c>
      <c r="B36" s="19" t="s">
        <v>9</v>
      </c>
      <c r="C36" s="104" t="s">
        <v>67</v>
      </c>
      <c r="D36" s="152">
        <f t="shared" si="1"/>
        <v>758090.54344575049</v>
      </c>
      <c r="E36" s="20">
        <f t="shared" si="2"/>
        <v>72463.87</v>
      </c>
      <c r="F36" s="209">
        <v>32894.72729952466</v>
      </c>
      <c r="G36" s="118">
        <v>98065</v>
      </c>
      <c r="H36" s="118">
        <v>26769.959999999995</v>
      </c>
      <c r="I36" s="119">
        <v>18306</v>
      </c>
      <c r="J36" s="61">
        <v>31558.363993662177</v>
      </c>
      <c r="K36" s="118">
        <v>8584.86</v>
      </c>
      <c r="L36" s="147">
        <v>290667</v>
      </c>
      <c r="M36" s="28"/>
      <c r="N36" s="29"/>
      <c r="O36" s="29"/>
      <c r="P36" s="26"/>
      <c r="Q36" s="28"/>
      <c r="R36" s="29"/>
      <c r="S36" s="29"/>
      <c r="T36" s="40"/>
      <c r="U36" s="242">
        <f t="shared" si="0"/>
        <v>7449.1690827909115</v>
      </c>
      <c r="V36" s="242">
        <v>186229.22706977278</v>
      </c>
      <c r="W36" s="243">
        <v>37109.050000000003</v>
      </c>
      <c r="X36" s="224">
        <v>0</v>
      </c>
      <c r="Y36" s="60"/>
      <c r="Z36" s="352"/>
      <c r="AA36" s="125"/>
      <c r="AB36" s="136"/>
      <c r="AC36" s="29"/>
      <c r="AD36" s="40"/>
      <c r="AE36" s="83"/>
      <c r="AF36" s="28">
        <v>46921.055999999997</v>
      </c>
      <c r="AG36" s="84"/>
      <c r="AH36" s="56"/>
      <c r="AI36" s="187"/>
      <c r="AJ36" s="84"/>
      <c r="AK36" s="94"/>
      <c r="AL36" s="307">
        <v>46000</v>
      </c>
      <c r="AM36" s="127"/>
    </row>
    <row r="37" spans="1:39" x14ac:dyDescent="0.2">
      <c r="A37" s="103" t="s">
        <v>135</v>
      </c>
      <c r="B37" s="19" t="s">
        <v>13</v>
      </c>
      <c r="C37" s="104" t="s">
        <v>67</v>
      </c>
      <c r="D37" s="152">
        <f t="shared" si="1"/>
        <v>683149.07650713366</v>
      </c>
      <c r="E37" s="20">
        <f t="shared" si="2"/>
        <v>55063.669999999991</v>
      </c>
      <c r="F37" s="209">
        <v>27525.006818029382</v>
      </c>
      <c r="G37" s="118">
        <v>175670</v>
      </c>
      <c r="H37" s="118">
        <v>41934.359999999993</v>
      </c>
      <c r="I37" s="119">
        <v>37930</v>
      </c>
      <c r="J37" s="61">
        <v>14507.090907058468</v>
      </c>
      <c r="K37" s="118">
        <v>4292.43</v>
      </c>
      <c r="L37" s="147">
        <v>138893</v>
      </c>
      <c r="M37" s="28"/>
      <c r="N37" s="23"/>
      <c r="O37" s="23"/>
      <c r="P37" s="26"/>
      <c r="Q37" s="28"/>
      <c r="R37" s="29"/>
      <c r="S37" s="29"/>
      <c r="T37" s="40"/>
      <c r="U37" s="224">
        <f t="shared" si="0"/>
        <v>11100.922260847912</v>
      </c>
      <c r="V37" s="227">
        <v>40540.208141822797</v>
      </c>
      <c r="W37" s="241">
        <v>8836.8799999999992</v>
      </c>
      <c r="X37" s="244">
        <v>236982.84837937501</v>
      </c>
      <c r="Y37" s="60"/>
      <c r="Z37" s="76"/>
      <c r="AA37" s="188"/>
      <c r="AB37" s="82"/>
      <c r="AC37" s="29"/>
      <c r="AD37" s="127"/>
      <c r="AE37" s="128"/>
      <c r="AF37" s="28"/>
      <c r="AG37" s="140"/>
      <c r="AH37" s="193"/>
      <c r="AI37" s="187"/>
      <c r="AJ37" s="84"/>
      <c r="AK37" s="60"/>
      <c r="AL37" s="76"/>
      <c r="AM37" s="192"/>
    </row>
    <row r="38" spans="1:39" x14ac:dyDescent="0.2">
      <c r="A38" s="103" t="s">
        <v>132</v>
      </c>
      <c r="B38" s="19" t="s">
        <v>22</v>
      </c>
      <c r="C38" s="104" t="s">
        <v>66</v>
      </c>
      <c r="D38" s="152">
        <f t="shared" si="1"/>
        <v>106536.40472894793</v>
      </c>
      <c r="E38" s="20">
        <f t="shared" si="2"/>
        <v>29063.56</v>
      </c>
      <c r="F38" s="209">
        <v>1722.3770089831346</v>
      </c>
      <c r="G38" s="118">
        <v>0</v>
      </c>
      <c r="H38" s="118">
        <v>0</v>
      </c>
      <c r="I38" s="145">
        <v>14860</v>
      </c>
      <c r="J38" s="61">
        <v>8105.0267864417938</v>
      </c>
      <c r="K38" s="118">
        <v>4292.43</v>
      </c>
      <c r="L38" s="147">
        <v>0</v>
      </c>
      <c r="M38" s="28"/>
      <c r="N38" s="29"/>
      <c r="O38" s="29"/>
      <c r="P38" s="40"/>
      <c r="Q38" s="28"/>
      <c r="R38" s="29"/>
      <c r="S38" s="29"/>
      <c r="T38" s="40"/>
      <c r="U38" s="224">
        <f t="shared" si="0"/>
        <v>3148.0384974431927</v>
      </c>
      <c r="V38" s="227">
        <v>78700.962436079819</v>
      </c>
      <c r="W38" s="241">
        <v>24771.13</v>
      </c>
      <c r="X38" s="238">
        <v>0</v>
      </c>
      <c r="Y38" s="60"/>
      <c r="Z38" s="28"/>
      <c r="AA38" s="188"/>
      <c r="AB38" s="82"/>
      <c r="AC38" s="29"/>
      <c r="AD38" s="40"/>
      <c r="AE38" s="83"/>
      <c r="AF38" s="28"/>
      <c r="AG38" s="84"/>
      <c r="AH38" s="56"/>
      <c r="AI38" s="187"/>
      <c r="AJ38" s="84"/>
      <c r="AK38" s="137"/>
      <c r="AL38" s="76"/>
      <c r="AM38" s="192"/>
    </row>
    <row r="39" spans="1:39" x14ac:dyDescent="0.2">
      <c r="A39" s="103" t="s">
        <v>134</v>
      </c>
      <c r="B39" s="19" t="s">
        <v>24</v>
      </c>
      <c r="C39" s="104" t="s">
        <v>66</v>
      </c>
      <c r="D39" s="152">
        <f t="shared" si="1"/>
        <v>589901.14886703365</v>
      </c>
      <c r="E39" s="20">
        <f t="shared" si="2"/>
        <v>47877.539999999994</v>
      </c>
      <c r="F39" s="209">
        <v>30722.279656918934</v>
      </c>
      <c r="G39" s="118">
        <v>90774</v>
      </c>
      <c r="H39" s="118">
        <v>17206.039999999997</v>
      </c>
      <c r="I39" s="145">
        <v>24693</v>
      </c>
      <c r="J39" s="61">
        <v>13163.395425585773</v>
      </c>
      <c r="K39" s="118">
        <v>4292.43</v>
      </c>
      <c r="L39" s="147">
        <v>281000</v>
      </c>
      <c r="M39" s="28"/>
      <c r="N39" s="29"/>
      <c r="O39" s="29"/>
      <c r="P39" s="40"/>
      <c r="Q39" s="173"/>
      <c r="R39" s="29"/>
      <c r="S39" s="29"/>
      <c r="T39" s="40"/>
      <c r="U39" s="224">
        <f t="shared" si="0"/>
        <v>5751.8643763280334</v>
      </c>
      <c r="V39" s="227">
        <v>143796.60940820083</v>
      </c>
      <c r="W39" s="241">
        <v>26379.07</v>
      </c>
      <c r="X39" s="238">
        <v>0</v>
      </c>
      <c r="Y39" s="60"/>
      <c r="Z39" s="29"/>
      <c r="AA39" s="188"/>
      <c r="AB39" s="82"/>
      <c r="AC39" s="29"/>
      <c r="AD39" s="40"/>
      <c r="AE39" s="83"/>
      <c r="AF39" s="28"/>
      <c r="AG39" s="84"/>
      <c r="AH39" s="56"/>
      <c r="AI39" s="187"/>
      <c r="AJ39" s="84"/>
      <c r="AK39" s="137"/>
      <c r="AL39" s="76"/>
      <c r="AM39" s="192"/>
    </row>
    <row r="40" spans="1:39" x14ac:dyDescent="0.2">
      <c r="A40" s="103" t="s">
        <v>136</v>
      </c>
      <c r="B40" s="19" t="s">
        <v>28</v>
      </c>
      <c r="C40" s="104" t="s">
        <v>66</v>
      </c>
      <c r="D40" s="152">
        <f t="shared" si="1"/>
        <v>279748.10152069636</v>
      </c>
      <c r="E40" s="20">
        <f t="shared" si="2"/>
        <v>34128.379999999997</v>
      </c>
      <c r="F40" s="209">
        <v>9008.8305234531836</v>
      </c>
      <c r="G40" s="118">
        <v>68093</v>
      </c>
      <c r="H40" s="118">
        <v>12091.499999999998</v>
      </c>
      <c r="I40" s="119">
        <v>33910</v>
      </c>
      <c r="J40" s="61">
        <v>18114.740312709131</v>
      </c>
      <c r="K40" s="118">
        <v>4292.43</v>
      </c>
      <c r="L40" s="147">
        <v>0</v>
      </c>
      <c r="M40" s="28"/>
      <c r="N40" s="29"/>
      <c r="O40" s="29"/>
      <c r="P40" s="40"/>
      <c r="Q40" s="28"/>
      <c r="R40" s="29"/>
      <c r="S40" s="29"/>
      <c r="T40" s="40"/>
      <c r="U40" s="224">
        <f t="shared" si="0"/>
        <v>5793.1357955590029</v>
      </c>
      <c r="V40" s="227">
        <v>84259.751232175084</v>
      </c>
      <c r="W40" s="243">
        <v>17744.45</v>
      </c>
      <c r="X40" s="234">
        <v>60568.643656799999</v>
      </c>
      <c r="Y40" s="60"/>
      <c r="Z40" s="28"/>
      <c r="AA40" s="188"/>
      <c r="AB40" s="82"/>
      <c r="AC40" s="29"/>
      <c r="AD40" s="40"/>
      <c r="AE40" s="83"/>
      <c r="AF40" s="28"/>
      <c r="AG40" s="84"/>
      <c r="AH40" s="56"/>
      <c r="AI40" s="187"/>
      <c r="AJ40" s="84"/>
      <c r="AK40" s="137"/>
      <c r="AL40" s="76"/>
      <c r="AM40" s="192"/>
    </row>
    <row r="41" spans="1:39" x14ac:dyDescent="0.2">
      <c r="A41" s="103" t="s">
        <v>137</v>
      </c>
      <c r="B41" s="19" t="s">
        <v>30</v>
      </c>
      <c r="C41" s="104" t="s">
        <v>68</v>
      </c>
      <c r="D41" s="152">
        <f t="shared" si="1"/>
        <v>170202.99562608459</v>
      </c>
      <c r="E41" s="20">
        <f t="shared" si="2"/>
        <v>18893.91</v>
      </c>
      <c r="F41" s="209">
        <v>6465.9358302264955</v>
      </c>
      <c r="G41" s="118">
        <v>21880</v>
      </c>
      <c r="H41" s="118">
        <v>3314.6499999999996</v>
      </c>
      <c r="I41" s="119">
        <v>0</v>
      </c>
      <c r="J41" s="61">
        <v>19113.477736353274</v>
      </c>
      <c r="K41" s="118">
        <v>4292.43</v>
      </c>
      <c r="L41" s="147">
        <v>45219</v>
      </c>
      <c r="M41" s="28"/>
      <c r="N41" s="29"/>
      <c r="O41" s="29"/>
      <c r="P41" s="40"/>
      <c r="Q41" s="28"/>
      <c r="R41" s="29"/>
      <c r="S41" s="29"/>
      <c r="T41" s="40"/>
      <c r="U41" s="224">
        <f t="shared" si="0"/>
        <v>2981.7146945963386</v>
      </c>
      <c r="V41" s="225">
        <v>50704.388014508469</v>
      </c>
      <c r="W41" s="225">
        <v>11286.83</v>
      </c>
      <c r="X41" s="226">
        <v>23838.479350400001</v>
      </c>
      <c r="Y41" s="60"/>
      <c r="Z41" s="28"/>
      <c r="AA41" s="188"/>
      <c r="AB41" s="82"/>
      <c r="AC41" s="29"/>
      <c r="AD41" s="40"/>
      <c r="AE41" s="83"/>
      <c r="AF41" s="28"/>
      <c r="AG41" s="84"/>
      <c r="AH41" s="56"/>
      <c r="AI41" s="187"/>
      <c r="AJ41" s="84"/>
      <c r="AK41" s="137"/>
      <c r="AL41" s="76"/>
      <c r="AM41" s="192"/>
    </row>
    <row r="42" spans="1:39" x14ac:dyDescent="0.2">
      <c r="A42" s="103" t="s">
        <v>138</v>
      </c>
      <c r="B42" s="19" t="s">
        <v>32</v>
      </c>
      <c r="C42" s="104" t="s">
        <v>68</v>
      </c>
      <c r="D42" s="152">
        <f t="shared" si="1"/>
        <v>622230.97734821541</v>
      </c>
      <c r="E42" s="20">
        <f t="shared" si="2"/>
        <v>131322.71</v>
      </c>
      <c r="F42" s="209">
        <v>15583.696742884751</v>
      </c>
      <c r="G42" s="118">
        <v>19784</v>
      </c>
      <c r="H42" s="118">
        <v>3314.6499999999996</v>
      </c>
      <c r="I42" s="145">
        <v>15931</v>
      </c>
      <c r="J42" s="61">
        <v>7383.6232384633786</v>
      </c>
      <c r="K42" s="118">
        <v>4292.43</v>
      </c>
      <c r="L42" s="147">
        <v>164684</v>
      </c>
      <c r="M42" s="28"/>
      <c r="N42" s="29"/>
      <c r="O42" s="29"/>
      <c r="P42" s="40"/>
      <c r="Q42" s="28"/>
      <c r="R42" s="29"/>
      <c r="S42" s="29"/>
      <c r="T42" s="40"/>
      <c r="U42" s="224">
        <f t="shared" si="0"/>
        <v>15340.948360264125</v>
      </c>
      <c r="V42" s="225">
        <v>205894.63660660308</v>
      </c>
      <c r="W42" s="241">
        <v>123715.63</v>
      </c>
      <c r="X42" s="238">
        <v>177629.0724</v>
      </c>
      <c r="Y42" s="60"/>
      <c r="Z42" s="28"/>
      <c r="AA42" s="188"/>
      <c r="AB42" s="82"/>
      <c r="AC42" s="29"/>
      <c r="AD42" s="40"/>
      <c r="AE42" s="83"/>
      <c r="AF42" s="28"/>
      <c r="AG42" s="84"/>
      <c r="AH42" s="56"/>
      <c r="AI42" s="189"/>
      <c r="AJ42" s="84"/>
      <c r="AK42" s="137"/>
      <c r="AL42" s="76"/>
      <c r="AM42" s="192"/>
    </row>
    <row r="43" spans="1:39" ht="13.5" thickBot="1" x14ac:dyDescent="0.25">
      <c r="A43" s="105" t="s">
        <v>134</v>
      </c>
      <c r="B43" s="31" t="s">
        <v>35</v>
      </c>
      <c r="C43" s="106" t="s">
        <v>68</v>
      </c>
      <c r="D43" s="153">
        <f t="shared" si="1"/>
        <v>216826.43614326935</v>
      </c>
      <c r="E43" s="154">
        <f t="shared" si="2"/>
        <v>41494.5</v>
      </c>
      <c r="F43" s="211">
        <v>6344.6440497453987</v>
      </c>
      <c r="G43" s="118">
        <v>74252</v>
      </c>
      <c r="H43" s="118">
        <v>15515.42</v>
      </c>
      <c r="I43" s="119">
        <v>0</v>
      </c>
      <c r="J43" s="62">
        <v>10343.253996605319</v>
      </c>
      <c r="K43" s="118">
        <v>4292.43</v>
      </c>
      <c r="L43" s="147">
        <v>0</v>
      </c>
      <c r="M43" s="73"/>
      <c r="N43" s="35"/>
      <c r="O43" s="35"/>
      <c r="P43" s="41"/>
      <c r="Q43" s="73"/>
      <c r="R43" s="35"/>
      <c r="S43" s="35"/>
      <c r="T43" s="41"/>
      <c r="U43" s="230">
        <f t="shared" si="0"/>
        <v>4841.7899268045639</v>
      </c>
      <c r="V43" s="231">
        <v>117862.74817011409</v>
      </c>
      <c r="W43" s="230">
        <v>21686.65</v>
      </c>
      <c r="X43" s="245">
        <v>3182</v>
      </c>
      <c r="Y43" s="130"/>
      <c r="Z43" s="73"/>
      <c r="AA43" s="196"/>
      <c r="AB43" s="135"/>
      <c r="AC43" s="35"/>
      <c r="AD43" s="41"/>
      <c r="AE43" s="131"/>
      <c r="AF43" s="344"/>
      <c r="AG43" s="37"/>
      <c r="AH43" s="132"/>
      <c r="AI43" s="190"/>
      <c r="AJ43" s="37"/>
      <c r="AK43" s="299"/>
      <c r="AL43" s="300"/>
      <c r="AM43" s="301"/>
    </row>
    <row r="44" spans="1:39" x14ac:dyDescent="0.2">
      <c r="A44" s="101" t="s">
        <v>139</v>
      </c>
      <c r="B44" s="11" t="s">
        <v>85</v>
      </c>
      <c r="C44" s="11"/>
      <c r="D44" s="151">
        <f t="shared" si="1"/>
        <v>295260.03401476308</v>
      </c>
      <c r="E44" s="12">
        <f t="shared" si="2"/>
        <v>0</v>
      </c>
      <c r="F44" s="214"/>
      <c r="G44" s="214"/>
      <c r="H44" s="214"/>
      <c r="I44" s="214"/>
      <c r="J44" s="214"/>
      <c r="K44" s="214"/>
      <c r="L44" s="215"/>
      <c r="M44" s="123"/>
      <c r="N44" s="38"/>
      <c r="O44" s="38"/>
      <c r="P44" s="18"/>
      <c r="Q44" s="347"/>
      <c r="R44" s="14"/>
      <c r="S44" s="14"/>
      <c r="T44" s="16"/>
      <c r="U44" s="224">
        <f t="shared" si="0"/>
        <v>11356.155154413966</v>
      </c>
      <c r="V44" s="227">
        <v>0</v>
      </c>
      <c r="W44" s="246">
        <v>0</v>
      </c>
      <c r="X44" s="247">
        <v>283903.87886034913</v>
      </c>
      <c r="Y44" s="146"/>
      <c r="Z44" s="120"/>
      <c r="AA44" s="207"/>
      <c r="AB44" s="133"/>
      <c r="AC44" s="14"/>
      <c r="AD44" s="16"/>
      <c r="AE44" s="134"/>
      <c r="AF44" s="13"/>
      <c r="AG44" s="17"/>
      <c r="AH44" s="123"/>
      <c r="AI44" s="202"/>
      <c r="AJ44" s="17"/>
      <c r="AK44" s="214"/>
      <c r="AL44" s="308"/>
      <c r="AM44" s="309"/>
    </row>
    <row r="45" spans="1:39" x14ac:dyDescent="0.2">
      <c r="A45" s="103" t="s">
        <v>140</v>
      </c>
      <c r="B45" s="19" t="s">
        <v>89</v>
      </c>
      <c r="C45" s="19"/>
      <c r="D45" s="152">
        <f t="shared" si="1"/>
        <v>184982.99920000002</v>
      </c>
      <c r="E45" s="20">
        <f t="shared" si="2"/>
        <v>0</v>
      </c>
      <c r="F45" s="76"/>
      <c r="G45" s="76"/>
      <c r="H45" s="76"/>
      <c r="I45" s="150">
        <v>12479</v>
      </c>
      <c r="J45" s="76"/>
      <c r="K45" s="76"/>
      <c r="L45" s="192"/>
      <c r="M45" s="56"/>
      <c r="N45" s="29"/>
      <c r="O45" s="29"/>
      <c r="P45" s="40"/>
      <c r="Q45" s="340"/>
      <c r="R45" s="341"/>
      <c r="S45" s="341"/>
      <c r="T45" s="345"/>
      <c r="U45" s="224">
        <f t="shared" si="0"/>
        <v>6634.7692000000006</v>
      </c>
      <c r="V45" s="233">
        <v>0</v>
      </c>
      <c r="W45" s="248">
        <v>0</v>
      </c>
      <c r="X45" s="359">
        <v>165869.23000000001</v>
      </c>
      <c r="Y45" s="118"/>
      <c r="Z45" s="28"/>
      <c r="AA45" s="201"/>
      <c r="AB45" s="82"/>
      <c r="AC45" s="22"/>
      <c r="AD45" s="26"/>
      <c r="AE45" s="83"/>
      <c r="AF45" s="21"/>
      <c r="AG45" s="27"/>
      <c r="AH45" s="56"/>
      <c r="AI45" s="42"/>
      <c r="AJ45" s="27"/>
      <c r="AK45" s="76"/>
      <c r="AL45" s="57"/>
      <c r="AM45" s="310"/>
    </row>
    <row r="46" spans="1:39" x14ac:dyDescent="0.2">
      <c r="A46" s="103" t="s">
        <v>141</v>
      </c>
      <c r="B46" s="19" t="s">
        <v>87</v>
      </c>
      <c r="C46" s="19"/>
      <c r="D46" s="152">
        <f t="shared" si="1"/>
        <v>0</v>
      </c>
      <c r="E46" s="20">
        <f t="shared" si="2"/>
        <v>0</v>
      </c>
      <c r="F46" s="76"/>
      <c r="G46" s="76"/>
      <c r="H46" s="76"/>
      <c r="I46" s="76"/>
      <c r="J46" s="76"/>
      <c r="K46" s="76"/>
      <c r="L46" s="192"/>
      <c r="M46" s="56"/>
      <c r="N46" s="29"/>
      <c r="O46" s="29"/>
      <c r="P46" s="40"/>
      <c r="Q46" s="340"/>
      <c r="R46" s="341"/>
      <c r="S46" s="341"/>
      <c r="T46" s="345"/>
      <c r="U46" s="224">
        <f t="shared" si="0"/>
        <v>0</v>
      </c>
      <c r="V46" s="227">
        <v>0</v>
      </c>
      <c r="W46" s="248">
        <v>0</v>
      </c>
      <c r="X46" s="249">
        <v>0</v>
      </c>
      <c r="Y46" s="118"/>
      <c r="Z46" s="129"/>
      <c r="AA46" s="201"/>
      <c r="AB46" s="82"/>
      <c r="AC46" s="22"/>
      <c r="AD46" s="26"/>
      <c r="AE46" s="83"/>
      <c r="AF46" s="21"/>
      <c r="AG46" s="27"/>
      <c r="AH46" s="56"/>
      <c r="AI46" s="21"/>
      <c r="AJ46" s="27"/>
      <c r="AK46" s="76"/>
      <c r="AL46" s="57"/>
      <c r="AM46" s="310"/>
    </row>
    <row r="47" spans="1:39" x14ac:dyDescent="0.2">
      <c r="A47" s="103" t="s">
        <v>146</v>
      </c>
      <c r="B47" s="19" t="s">
        <v>145</v>
      </c>
      <c r="C47" s="19"/>
      <c r="D47" s="152">
        <f t="shared" si="1"/>
        <v>0</v>
      </c>
      <c r="E47" s="20">
        <f t="shared" si="2"/>
        <v>0</v>
      </c>
      <c r="F47" s="76"/>
      <c r="G47" s="76"/>
      <c r="H47" s="76"/>
      <c r="I47" s="76"/>
      <c r="J47" s="76"/>
      <c r="K47" s="76"/>
      <c r="L47" s="192"/>
      <c r="M47" s="56"/>
      <c r="N47" s="29"/>
      <c r="O47" s="29"/>
      <c r="P47" s="40"/>
      <c r="Q47" s="340"/>
      <c r="R47" s="341"/>
      <c r="S47" s="341"/>
      <c r="T47" s="345"/>
      <c r="U47" s="224">
        <f t="shared" si="0"/>
        <v>0</v>
      </c>
      <c r="V47" s="225">
        <v>0</v>
      </c>
      <c r="W47" s="248">
        <v>0</v>
      </c>
      <c r="X47" s="250">
        <v>0</v>
      </c>
      <c r="Y47" s="58"/>
      <c r="Z47" s="28"/>
      <c r="AA47" s="201"/>
      <c r="AB47" s="82"/>
      <c r="AC47" s="22"/>
      <c r="AD47" s="26"/>
      <c r="AE47" s="83"/>
      <c r="AF47" s="21"/>
      <c r="AG47" s="27"/>
      <c r="AH47" s="56"/>
      <c r="AI47" s="21"/>
      <c r="AJ47" s="27"/>
      <c r="AK47" s="76"/>
      <c r="AL47" s="57"/>
      <c r="AM47" s="310"/>
    </row>
    <row r="48" spans="1:39" x14ac:dyDescent="0.2">
      <c r="A48" s="103"/>
      <c r="B48" s="19" t="s">
        <v>279</v>
      </c>
      <c r="C48" s="19"/>
      <c r="D48" s="152">
        <f t="shared" si="1"/>
        <v>0</v>
      </c>
      <c r="E48" s="20">
        <f t="shared" si="2"/>
        <v>0</v>
      </c>
      <c r="F48" s="28"/>
      <c r="G48" s="28"/>
      <c r="H48" s="28"/>
      <c r="I48" s="122"/>
      <c r="J48" s="28"/>
      <c r="K48" s="28"/>
      <c r="L48" s="84"/>
      <c r="M48" s="56"/>
      <c r="N48" s="29"/>
      <c r="O48" s="29"/>
      <c r="P48" s="40"/>
      <c r="Q48" s="340"/>
      <c r="R48" s="341"/>
      <c r="S48" s="341"/>
      <c r="T48" s="345"/>
      <c r="U48" s="224">
        <f t="shared" si="0"/>
        <v>0</v>
      </c>
      <c r="V48" s="225">
        <v>0</v>
      </c>
      <c r="W48" s="225">
        <v>0</v>
      </c>
      <c r="X48" s="251">
        <v>0</v>
      </c>
      <c r="Y48" s="118"/>
      <c r="Z48" s="21"/>
      <c r="AA48" s="201"/>
      <c r="AB48" s="82"/>
      <c r="AC48" s="22"/>
      <c r="AD48" s="26"/>
      <c r="AE48" s="83"/>
      <c r="AF48" s="21"/>
      <c r="AG48" s="27"/>
      <c r="AH48" s="56"/>
      <c r="AI48" s="21"/>
      <c r="AJ48" s="27"/>
      <c r="AK48" s="76"/>
      <c r="AL48" s="57"/>
      <c r="AM48" s="310"/>
    </row>
    <row r="49" spans="1:41" x14ac:dyDescent="0.2">
      <c r="A49" s="103"/>
      <c r="B49" s="19" t="s">
        <v>280</v>
      </c>
      <c r="C49" s="19"/>
      <c r="D49" s="152">
        <f>SUM(F49,G49,I49,J49,L49,M49,N49,P49,Q49,R49,T49,U49,V49,X49,Y49,Z49,AB49,AC49,AE49,AF49,AH49,AI49,AK49,AL49)</f>
        <v>5433.2851835861893</v>
      </c>
      <c r="E49" s="20">
        <f>SUM(H49,K49,O49,W49,S49,AA49,AD49,AG49,AJ49,AM49,)</f>
        <v>0</v>
      </c>
      <c r="F49" s="28"/>
      <c r="G49" s="28"/>
      <c r="H49" s="28"/>
      <c r="I49" s="122"/>
      <c r="J49" s="28"/>
      <c r="K49" s="28"/>
      <c r="L49" s="84"/>
      <c r="M49" s="56"/>
      <c r="N49" s="29"/>
      <c r="O49" s="29"/>
      <c r="P49" s="40"/>
      <c r="Q49" s="340"/>
      <c r="R49" s="341"/>
      <c r="S49" s="341"/>
      <c r="T49" s="345"/>
      <c r="U49" s="224">
        <f t="shared" si="0"/>
        <v>208.97250706100726</v>
      </c>
      <c r="V49" s="225">
        <v>5224.3126765251818</v>
      </c>
      <c r="W49" s="248">
        <v>0</v>
      </c>
      <c r="X49" s="251">
        <v>0</v>
      </c>
      <c r="Y49" s="58"/>
      <c r="Z49" s="21"/>
      <c r="AA49" s="201"/>
      <c r="AB49" s="82"/>
      <c r="AC49" s="22"/>
      <c r="AD49" s="26"/>
      <c r="AE49" s="83"/>
      <c r="AF49" s="21"/>
      <c r="AG49" s="27"/>
      <c r="AH49" s="56"/>
      <c r="AI49" s="21"/>
      <c r="AJ49" s="27"/>
      <c r="AK49" s="76"/>
      <c r="AL49" s="57"/>
      <c r="AM49" s="310"/>
      <c r="AO49"/>
    </row>
    <row r="50" spans="1:41" s="21" customFormat="1" ht="13.5" thickBot="1" x14ac:dyDescent="0.25">
      <c r="A50" s="219" t="s">
        <v>425</v>
      </c>
      <c r="B50" s="220"/>
      <c r="C50" s="106"/>
      <c r="D50" s="153">
        <f>SUM(F50,G50,I50,J50,L50,M50,N50,P50,Q50,R50,T50,U50,V50,X50,Y50,Z50,AB50,AC50,AE50,AF50,AH50,AI50,AK50,AL50)</f>
        <v>39884</v>
      </c>
      <c r="E50" s="98">
        <f>SUM(H50,K50,O50,W50,S50,AA50,AD50,AG50,AJ50,AM50,)</f>
        <v>0</v>
      </c>
      <c r="F50" s="73"/>
      <c r="G50" s="73"/>
      <c r="H50" s="73"/>
      <c r="I50" s="216"/>
      <c r="J50" s="73"/>
      <c r="K50" s="73"/>
      <c r="L50" s="37">
        <v>39884</v>
      </c>
      <c r="M50" s="132"/>
      <c r="N50" s="35"/>
      <c r="O50" s="35"/>
      <c r="P50" s="41"/>
      <c r="Q50" s="348"/>
      <c r="R50" s="342"/>
      <c r="S50" s="342"/>
      <c r="T50" s="346"/>
      <c r="U50" s="344"/>
      <c r="V50" s="203"/>
      <c r="W50" s="33"/>
      <c r="X50" s="206"/>
      <c r="Y50" s="204"/>
      <c r="Z50" s="32"/>
      <c r="AA50" s="205"/>
      <c r="AB50" s="135"/>
      <c r="AC50" s="33"/>
      <c r="AD50" s="36"/>
      <c r="AE50" s="131"/>
      <c r="AF50" s="32"/>
      <c r="AG50" s="34"/>
      <c r="AH50" s="132"/>
      <c r="AI50" s="32"/>
      <c r="AJ50" s="34"/>
      <c r="AK50" s="300"/>
      <c r="AL50" s="178"/>
      <c r="AM50" s="311"/>
      <c r="AO50" s="143"/>
    </row>
    <row r="51" spans="1:41" x14ac:dyDescent="0.2">
      <c r="A51" s="116" t="s">
        <v>88</v>
      </c>
      <c r="C51" s="19"/>
      <c r="D51" s="97"/>
      <c r="E51" s="20"/>
      <c r="F51" s="24"/>
      <c r="G51" s="21"/>
      <c r="H51" s="21"/>
      <c r="I51" s="95"/>
      <c r="J51" s="21"/>
      <c r="K51" s="21"/>
      <c r="L51" s="27"/>
      <c r="M51" s="24"/>
      <c r="N51" s="29"/>
      <c r="O51" s="29"/>
      <c r="P51" s="40"/>
      <c r="Q51" s="29"/>
      <c r="R51" s="22"/>
      <c r="S51" s="22"/>
      <c r="T51" s="22"/>
      <c r="U51" s="128"/>
      <c r="V51" s="75"/>
      <c r="W51" s="75"/>
      <c r="X51" s="199"/>
      <c r="Y51" s="60"/>
      <c r="Z51" s="21"/>
      <c r="AA51" s="197"/>
      <c r="AB51" s="200"/>
      <c r="AC51" s="22"/>
      <c r="AD51" s="26"/>
      <c r="AE51" s="25"/>
      <c r="AF51" s="21"/>
      <c r="AG51" s="27"/>
      <c r="AH51" s="24"/>
      <c r="AI51" s="21"/>
      <c r="AJ51" s="21"/>
      <c r="AK51" s="24"/>
      <c r="AL51" s="21"/>
      <c r="AM51" s="27"/>
      <c r="AO51"/>
    </row>
    <row r="52" spans="1:41" x14ac:dyDescent="0.2">
      <c r="A52" s="115" t="s">
        <v>103</v>
      </c>
      <c r="B52" s="19"/>
      <c r="C52" s="19"/>
      <c r="D52" s="97">
        <f t="shared" si="1"/>
        <v>1975890.3276014761</v>
      </c>
      <c r="E52" s="20">
        <f t="shared" ref="E52:E61" si="3">SUM(H52,K52,O52,S52,W52,AA52,AD52,AG52,AJ52,AM52)</f>
        <v>0</v>
      </c>
      <c r="F52" s="356">
        <v>285500</v>
      </c>
      <c r="G52" s="19" t="s">
        <v>103</v>
      </c>
      <c r="H52" s="21"/>
      <c r="I52" s="95"/>
      <c r="J52" s="21"/>
      <c r="K52" s="21"/>
      <c r="L52" s="27"/>
      <c r="M52" s="335">
        <v>69242</v>
      </c>
      <c r="N52" s="338" t="s">
        <v>167</v>
      </c>
      <c r="O52" s="336"/>
      <c r="P52" s="339"/>
      <c r="Q52" s="350">
        <v>128592</v>
      </c>
      <c r="R52" s="337" t="s">
        <v>167</v>
      </c>
      <c r="T52" s="22"/>
      <c r="U52" s="60">
        <v>170297.28</v>
      </c>
      <c r="V52" s="160" t="s">
        <v>168</v>
      </c>
      <c r="W52" s="175" t="s">
        <v>274</v>
      </c>
      <c r="X52" s="176">
        <v>87297.747601476003</v>
      </c>
      <c r="Y52" s="160">
        <v>345000</v>
      </c>
      <c r="Z52" s="68" t="s">
        <v>422</v>
      </c>
      <c r="AA52" s="197"/>
      <c r="AB52" s="22">
        <v>326000</v>
      </c>
      <c r="AC52" s="22"/>
      <c r="AD52" s="26"/>
      <c r="AE52"/>
      <c r="AF52"/>
      <c r="AG52" s="27"/>
      <c r="AH52" s="25">
        <v>350000</v>
      </c>
      <c r="AI52" s="21" t="s">
        <v>287</v>
      </c>
      <c r="AJ52" s="21"/>
      <c r="AK52" s="56">
        <v>213961.3</v>
      </c>
      <c r="AL52" s="283" t="s">
        <v>284</v>
      </c>
      <c r="AM52" s="27"/>
      <c r="AO52"/>
    </row>
    <row r="53" spans="1:41" x14ac:dyDescent="0.2">
      <c r="A53" s="115" t="s">
        <v>84</v>
      </c>
      <c r="B53" s="19"/>
      <c r="C53" s="19"/>
      <c r="D53" s="97">
        <f t="shared" si="1"/>
        <v>585814.98093566741</v>
      </c>
      <c r="E53" s="20">
        <f t="shared" si="3"/>
        <v>0</v>
      </c>
      <c r="F53" s="356">
        <v>176123</v>
      </c>
      <c r="G53" s="19" t="s">
        <v>158</v>
      </c>
      <c r="H53" s="21"/>
      <c r="I53" s="95"/>
      <c r="J53" s="21"/>
      <c r="K53" s="21"/>
      <c r="L53" s="27"/>
      <c r="M53" s="335">
        <v>25444</v>
      </c>
      <c r="N53" s="338" t="s">
        <v>152</v>
      </c>
      <c r="O53" s="336"/>
      <c r="P53" s="339"/>
      <c r="Q53" s="350">
        <v>47253</v>
      </c>
      <c r="R53" s="338" t="s">
        <v>152</v>
      </c>
      <c r="T53" s="22"/>
      <c r="U53" s="60">
        <v>136002.54701686749</v>
      </c>
      <c r="V53" s="160" t="s">
        <v>208</v>
      </c>
      <c r="W53" s="175" t="s">
        <v>413</v>
      </c>
      <c r="X53" s="176">
        <v>15081.433918799998</v>
      </c>
      <c r="Y53" s="60">
        <v>87000</v>
      </c>
      <c r="Z53" s="61" t="s">
        <v>423</v>
      </c>
      <c r="AA53" s="197"/>
      <c r="AB53" s="22">
        <v>23000</v>
      </c>
      <c r="AC53" s="22" t="s">
        <v>595</v>
      </c>
      <c r="AD53" s="26"/>
      <c r="AE53"/>
      <c r="AF53"/>
      <c r="AG53" s="27"/>
      <c r="AH53" s="24">
        <v>25000</v>
      </c>
      <c r="AI53" s="21" t="s">
        <v>147</v>
      </c>
      <c r="AJ53" s="21"/>
      <c r="AK53" s="56">
        <v>50911</v>
      </c>
      <c r="AL53" s="21" t="s">
        <v>164</v>
      </c>
      <c r="AM53" s="27"/>
      <c r="AO53"/>
    </row>
    <row r="54" spans="1:41" x14ac:dyDescent="0.2">
      <c r="A54" s="115" t="s">
        <v>84</v>
      </c>
      <c r="B54" s="19"/>
      <c r="C54" s="19"/>
      <c r="D54" s="97">
        <f t="shared" si="1"/>
        <v>667259</v>
      </c>
      <c r="E54" s="20">
        <f t="shared" si="3"/>
        <v>0</v>
      </c>
      <c r="F54" s="83">
        <v>10000</v>
      </c>
      <c r="G54" s="19" t="s">
        <v>426</v>
      </c>
      <c r="H54" s="61"/>
      <c r="I54" s="108"/>
      <c r="J54" s="61"/>
      <c r="K54" s="61"/>
      <c r="L54" s="109"/>
      <c r="M54" s="335">
        <v>22332</v>
      </c>
      <c r="N54" s="338" t="s">
        <v>153</v>
      </c>
      <c r="O54" s="336"/>
      <c r="P54" s="339"/>
      <c r="Q54" s="350">
        <v>41473</v>
      </c>
      <c r="R54" s="338" t="s">
        <v>153</v>
      </c>
      <c r="T54" s="22"/>
      <c r="U54" s="60">
        <v>300000</v>
      </c>
      <c r="V54" s="160" t="s">
        <v>275</v>
      </c>
      <c r="W54" s="175" t="s">
        <v>549</v>
      </c>
      <c r="X54" s="157">
        <v>148000</v>
      </c>
      <c r="Y54" s="137"/>
      <c r="Z54" s="21"/>
      <c r="AA54" s="197"/>
      <c r="AB54" s="21"/>
      <c r="AC54" s="21"/>
      <c r="AD54" s="26"/>
      <c r="AE54"/>
      <c r="AF54"/>
      <c r="AG54" s="27"/>
      <c r="AH54" s="24">
        <v>120000</v>
      </c>
      <c r="AI54" s="21" t="s">
        <v>148</v>
      </c>
      <c r="AJ54" s="21"/>
      <c r="AK54" s="158">
        <v>25454</v>
      </c>
      <c r="AL54" s="2" t="s">
        <v>224</v>
      </c>
      <c r="AM54" s="27"/>
    </row>
    <row r="55" spans="1:41" x14ac:dyDescent="0.2">
      <c r="A55" s="115" t="s">
        <v>84</v>
      </c>
      <c r="B55" s="19"/>
      <c r="C55" s="19"/>
      <c r="D55" s="97">
        <f t="shared" si="1"/>
        <v>164384</v>
      </c>
      <c r="E55" s="20">
        <f t="shared" si="3"/>
        <v>0</v>
      </c>
      <c r="F55" s="341">
        <v>6000</v>
      </c>
      <c r="G55" s="19" t="s">
        <v>427</v>
      </c>
      <c r="H55" s="61"/>
      <c r="I55" s="108"/>
      <c r="J55" s="61"/>
      <c r="K55" s="61"/>
      <c r="L55" s="109"/>
      <c r="M55" s="335">
        <v>40863</v>
      </c>
      <c r="N55" s="338" t="s">
        <v>154</v>
      </c>
      <c r="O55" s="336"/>
      <c r="P55" s="339"/>
      <c r="Q55" s="350">
        <v>75888</v>
      </c>
      <c r="R55" s="338" t="s">
        <v>154</v>
      </c>
      <c r="T55" s="22"/>
      <c r="U55" s="60">
        <v>0</v>
      </c>
      <c r="V55" s="160" t="s">
        <v>276</v>
      </c>
      <c r="W55" s="175" t="s">
        <v>416</v>
      </c>
      <c r="X55" s="177" t="s">
        <v>193</v>
      </c>
      <c r="Y55" s="56"/>
      <c r="Z55" s="61"/>
      <c r="AA55" s="197"/>
      <c r="AB55" s="57"/>
      <c r="AC55" s="57"/>
      <c r="AD55" s="26"/>
      <c r="AE55"/>
      <c r="AF55"/>
      <c r="AG55" s="27"/>
      <c r="AH55" s="24">
        <v>20000</v>
      </c>
      <c r="AI55" s="160" t="s">
        <v>149</v>
      </c>
      <c r="AJ55" s="21"/>
      <c r="AK55" s="56">
        <v>21633</v>
      </c>
      <c r="AL55" s="21" t="s">
        <v>162</v>
      </c>
      <c r="AM55" s="27"/>
    </row>
    <row r="56" spans="1:41" x14ac:dyDescent="0.2">
      <c r="A56" s="115" t="s">
        <v>84</v>
      </c>
      <c r="B56" s="19"/>
      <c r="C56" s="19"/>
      <c r="D56" s="97">
        <f t="shared" si="1"/>
        <v>151301</v>
      </c>
      <c r="E56" s="20">
        <f t="shared" si="3"/>
        <v>0</v>
      </c>
      <c r="F56" s="341"/>
      <c r="G56" s="19" t="s">
        <v>293</v>
      </c>
      <c r="H56" s="61"/>
      <c r="I56" s="108"/>
      <c r="J56" s="61"/>
      <c r="K56" s="61"/>
      <c r="L56" s="27"/>
      <c r="M56" s="335">
        <v>5308</v>
      </c>
      <c r="N56" s="338" t="s">
        <v>155</v>
      </c>
      <c r="O56" s="336"/>
      <c r="P56" s="339"/>
      <c r="Q56" s="350">
        <v>9858</v>
      </c>
      <c r="R56" s="338" t="s">
        <v>155</v>
      </c>
      <c r="T56" s="143"/>
      <c r="U56" s="253">
        <v>85000</v>
      </c>
      <c r="V56" s="57" t="s">
        <v>277</v>
      </c>
      <c r="Y56" s="56"/>
      <c r="Z56" s="28"/>
      <c r="AA56" s="188"/>
      <c r="AB56" s="28"/>
      <c r="AC56" s="28"/>
      <c r="AD56" s="40"/>
      <c r="AE56"/>
      <c r="AF56"/>
      <c r="AG56" s="84"/>
      <c r="AH56" s="56">
        <v>20000</v>
      </c>
      <c r="AI56" s="28" t="s">
        <v>150</v>
      </c>
      <c r="AJ56" s="28"/>
      <c r="AK56" s="56">
        <v>31135</v>
      </c>
      <c r="AL56" s="21" t="s">
        <v>163</v>
      </c>
      <c r="AM56" s="84"/>
    </row>
    <row r="57" spans="1:41" x14ac:dyDescent="0.2">
      <c r="A57" s="115" t="s">
        <v>84</v>
      </c>
      <c r="B57" s="19"/>
      <c r="C57" s="19"/>
      <c r="D57" s="97">
        <f t="shared" si="1"/>
        <v>98273</v>
      </c>
      <c r="E57" s="20">
        <f t="shared" si="3"/>
        <v>0</v>
      </c>
      <c r="F57" s="61"/>
      <c r="G57" s="19" t="s">
        <v>428</v>
      </c>
      <c r="H57" s="61"/>
      <c r="I57" s="108"/>
      <c r="J57" s="61"/>
      <c r="K57" s="61"/>
      <c r="L57" s="109"/>
      <c r="M57" s="335">
        <v>15664</v>
      </c>
      <c r="N57" s="338" t="s">
        <v>156</v>
      </c>
      <c r="O57" s="336"/>
      <c r="P57" s="339"/>
      <c r="Q57" s="350">
        <v>29090</v>
      </c>
      <c r="R57" s="338" t="s">
        <v>156</v>
      </c>
      <c r="T57" s="22"/>
      <c r="U57" s="253">
        <v>10000</v>
      </c>
      <c r="V57" s="160" t="s">
        <v>278</v>
      </c>
      <c r="Y57" s="56"/>
      <c r="Z57" s="28"/>
      <c r="AA57" s="188"/>
      <c r="AB57" s="28"/>
      <c r="AC57" s="28"/>
      <c r="AD57" s="40"/>
      <c r="AE57"/>
      <c r="AF57"/>
      <c r="AG57" s="84"/>
      <c r="AH57" s="56">
        <v>20000</v>
      </c>
      <c r="AI57" s="160" t="s">
        <v>151</v>
      </c>
      <c r="AJ57" s="28"/>
      <c r="AK57" s="56">
        <v>23519</v>
      </c>
      <c r="AL57" s="28" t="s">
        <v>165</v>
      </c>
      <c r="AM57" s="147" t="s">
        <v>367</v>
      </c>
    </row>
    <row r="58" spans="1:41" x14ac:dyDescent="0.2">
      <c r="A58" s="115" t="s">
        <v>84</v>
      </c>
      <c r="B58" s="19"/>
      <c r="C58" s="19"/>
      <c r="D58" s="97">
        <f t="shared" si="1"/>
        <v>264366</v>
      </c>
      <c r="E58" s="20">
        <f t="shared" si="3"/>
        <v>0</v>
      </c>
      <c r="F58" s="61"/>
      <c r="G58" s="19" t="s">
        <v>429</v>
      </c>
      <c r="H58" s="61"/>
      <c r="I58" s="108"/>
      <c r="J58" s="61"/>
      <c r="K58" s="61"/>
      <c r="L58" s="109"/>
      <c r="M58" s="335">
        <v>50528</v>
      </c>
      <c r="N58" s="349" t="s">
        <v>282</v>
      </c>
      <c r="O58" s="336"/>
      <c r="P58" s="339"/>
      <c r="Q58" s="350">
        <v>93838</v>
      </c>
      <c r="R58" s="343" t="s">
        <v>282</v>
      </c>
      <c r="T58" s="22"/>
      <c r="U58" s="254" t="s">
        <v>193</v>
      </c>
      <c r="V58" s="175" t="s">
        <v>550</v>
      </c>
      <c r="Y58" s="56"/>
      <c r="Z58" s="76"/>
      <c r="AA58" s="197"/>
      <c r="AB58" s="21"/>
      <c r="AC58" s="21"/>
      <c r="AD58" s="26"/>
      <c r="AE58"/>
      <c r="AF58"/>
      <c r="AG58" s="27"/>
      <c r="AH58" s="24">
        <v>120000</v>
      </c>
      <c r="AI58" s="160" t="s">
        <v>288</v>
      </c>
      <c r="AJ58" s="21"/>
      <c r="AK58" s="159"/>
      <c r="AL58" s="21"/>
      <c r="AM58" s="27"/>
    </row>
    <row r="59" spans="1:41" x14ac:dyDescent="0.2">
      <c r="A59" s="116" t="s">
        <v>92</v>
      </c>
      <c r="B59" s="63"/>
      <c r="C59" s="19"/>
      <c r="D59" s="97">
        <f t="shared" si="1"/>
        <v>-118875.00000000003</v>
      </c>
      <c r="E59" s="20">
        <f t="shared" si="3"/>
        <v>0</v>
      </c>
      <c r="F59" s="61"/>
      <c r="G59" s="19" t="s">
        <v>430</v>
      </c>
      <c r="H59" s="61"/>
      <c r="I59" s="108"/>
      <c r="J59" s="61"/>
      <c r="K59" s="61"/>
      <c r="L59" s="109"/>
      <c r="M59" s="335">
        <v>51711</v>
      </c>
      <c r="N59" s="349" t="s">
        <v>283</v>
      </c>
      <c r="O59" s="336"/>
      <c r="P59" s="339"/>
      <c r="Q59" s="350">
        <v>96035</v>
      </c>
      <c r="R59" s="341" t="s">
        <v>283</v>
      </c>
      <c r="T59" s="22"/>
      <c r="U59" s="361">
        <v>-12177.73</v>
      </c>
      <c r="V59" s="75"/>
      <c r="W59" s="184"/>
      <c r="X59" s="360">
        <v>-304443.27</v>
      </c>
      <c r="Y59" s="56"/>
      <c r="Z59" s="76"/>
      <c r="AA59" s="197"/>
      <c r="AB59" s="21"/>
      <c r="AC59" s="21"/>
      <c r="AD59" s="26"/>
      <c r="AE59"/>
      <c r="AF59"/>
      <c r="AG59" s="27"/>
      <c r="AH59" s="24">
        <v>50000</v>
      </c>
      <c r="AI59" s="57" t="s">
        <v>420</v>
      </c>
      <c r="AJ59" s="21"/>
      <c r="AK59" s="56"/>
      <c r="AL59" s="21"/>
      <c r="AM59" s="27"/>
    </row>
    <row r="60" spans="1:41" x14ac:dyDescent="0.2">
      <c r="A60" s="115" t="s">
        <v>91</v>
      </c>
      <c r="B60" s="19"/>
      <c r="C60" s="19"/>
      <c r="D60" s="97">
        <f t="shared" si="1"/>
        <v>423820.15213392553</v>
      </c>
      <c r="E60" s="20">
        <f t="shared" si="3"/>
        <v>0</v>
      </c>
      <c r="F60" s="61"/>
      <c r="G60" s="19" t="s">
        <v>431</v>
      </c>
      <c r="H60" s="61"/>
      <c r="I60" s="108"/>
      <c r="J60" s="61"/>
      <c r="K60" s="61"/>
      <c r="L60" s="109"/>
      <c r="M60" s="335">
        <v>8704</v>
      </c>
      <c r="N60" s="341" t="s">
        <v>368</v>
      </c>
      <c r="O60" s="336"/>
      <c r="P60" s="339"/>
      <c r="Q60" s="350">
        <v>16165</v>
      </c>
      <c r="R60" s="341" t="s">
        <v>368</v>
      </c>
      <c r="T60" s="22"/>
      <c r="U60" s="259" t="s">
        <v>561</v>
      </c>
      <c r="V60" s="75"/>
      <c r="W60" s="75"/>
      <c r="X60" s="21">
        <f>SUM(X74:X76)</f>
        <v>378951.15213392553</v>
      </c>
      <c r="Y60" s="56"/>
      <c r="Z60" s="76"/>
      <c r="AA60" s="197"/>
      <c r="AB60" s="21"/>
      <c r="AC60" s="21"/>
      <c r="AD60" s="26"/>
      <c r="AE60"/>
      <c r="AF60"/>
      <c r="AG60" s="27"/>
      <c r="AH60" s="24">
        <v>20000</v>
      </c>
      <c r="AI60" s="194" t="s">
        <v>419</v>
      </c>
      <c r="AJ60" s="21"/>
      <c r="AK60" s="56"/>
      <c r="AL60" s="21"/>
      <c r="AM60" s="27"/>
    </row>
    <row r="61" spans="1:41" s="21" customFormat="1" x14ac:dyDescent="0.2">
      <c r="A61" s="115" t="s">
        <v>90</v>
      </c>
      <c r="B61" s="19"/>
      <c r="C61" s="19"/>
      <c r="D61" s="114"/>
      <c r="E61" s="20">
        <f t="shared" si="3"/>
        <v>0</v>
      </c>
      <c r="F61" s="61"/>
      <c r="G61" s="19" t="s">
        <v>435</v>
      </c>
      <c r="H61" s="61"/>
      <c r="I61" s="108"/>
      <c r="J61" s="61"/>
      <c r="K61" s="61"/>
      <c r="L61" s="109"/>
      <c r="M61"/>
      <c r="N61" s="29"/>
      <c r="O61" s="29"/>
      <c r="P61" s="40"/>
      <c r="Q61" s="29"/>
      <c r="R61" s="22"/>
      <c r="S61" s="22"/>
      <c r="T61" s="22"/>
      <c r="U61" s="259"/>
      <c r="V61" s="75"/>
      <c r="W61" s="75"/>
      <c r="Y61" s="56"/>
      <c r="Z61" s="76"/>
      <c r="AA61" s="197"/>
      <c r="AB61" s="57"/>
      <c r="AC61" s="57"/>
      <c r="AD61" s="26"/>
      <c r="AE61"/>
      <c r="AF61"/>
      <c r="AG61" s="27"/>
      <c r="AH61" s="24"/>
      <c r="AI61" s="75"/>
      <c r="AK61" s="56"/>
      <c r="AM61" s="27"/>
    </row>
    <row r="62" spans="1:41" ht="13.5" thickBot="1" x14ac:dyDescent="0.25">
      <c r="A62" s="117" t="s">
        <v>53</v>
      </c>
      <c r="B62" s="113"/>
      <c r="C62" s="113"/>
      <c r="D62" s="98">
        <f t="shared" si="1"/>
        <v>2992202</v>
      </c>
      <c r="E62" s="112"/>
      <c r="F62" s="88">
        <v>2386277</v>
      </c>
      <c r="G62" s="62"/>
      <c r="H62" s="62"/>
      <c r="I62" s="110"/>
      <c r="J62" s="62"/>
      <c r="K62" s="62"/>
      <c r="L62" s="111"/>
      <c r="M62" s="88"/>
      <c r="N62" s="29"/>
      <c r="O62" s="29"/>
      <c r="P62" s="40"/>
      <c r="Q62" s="88"/>
      <c r="R62" s="21"/>
      <c r="S62" s="21"/>
      <c r="T62" s="174"/>
      <c r="U62" s="88"/>
      <c r="V62" s="178"/>
      <c r="W62" s="178"/>
      <c r="X62" s="179"/>
      <c r="Y62" s="88">
        <v>227000</v>
      </c>
      <c r="Z62" s="32"/>
      <c r="AA62" s="198"/>
      <c r="AB62" s="57">
        <f>30000</f>
        <v>30000</v>
      </c>
      <c r="AC62" s="57"/>
      <c r="AD62" s="26"/>
      <c r="AE62" s="88">
        <v>91338</v>
      </c>
      <c r="AF62" s="21" t="s">
        <v>281</v>
      </c>
      <c r="AG62" s="27"/>
      <c r="AH62" s="284">
        <v>150000</v>
      </c>
      <c r="AI62" s="75"/>
      <c r="AJ62" s="21"/>
      <c r="AK62" s="284">
        <v>107587</v>
      </c>
      <c r="AL62" s="33" t="s">
        <v>53</v>
      </c>
      <c r="AM62" s="34"/>
    </row>
    <row r="63" spans="1:41" s="45" customFormat="1" ht="12" customHeight="1" thickBot="1" x14ac:dyDescent="0.25">
      <c r="A63" s="456" t="s">
        <v>52</v>
      </c>
      <c r="B63" s="457"/>
      <c r="C63" s="458"/>
      <c r="D63" s="469">
        <f t="shared" ref="D63:X63" si="4">SUM(D3:D62)</f>
        <v>23235982.194796443</v>
      </c>
      <c r="E63" s="471">
        <f t="shared" si="4"/>
        <v>1696651.4399999997</v>
      </c>
      <c r="F63" s="435">
        <f t="shared" si="4"/>
        <v>3364911.1312089744</v>
      </c>
      <c r="G63" s="429">
        <f t="shared" si="4"/>
        <v>3265289.5</v>
      </c>
      <c r="H63" s="429">
        <f t="shared" si="4"/>
        <v>712795.02000000025</v>
      </c>
      <c r="I63" s="429">
        <f t="shared" si="4"/>
        <v>522043</v>
      </c>
      <c r="J63" s="429">
        <f t="shared" si="4"/>
        <v>599348.37593821366</v>
      </c>
      <c r="K63" s="429">
        <f t="shared" si="4"/>
        <v>171697.1999999999</v>
      </c>
      <c r="L63" s="437">
        <f t="shared" si="4"/>
        <v>2345830.540181444</v>
      </c>
      <c r="M63" s="435">
        <f t="shared" si="4"/>
        <v>289796</v>
      </c>
      <c r="N63" s="429">
        <f t="shared" si="4"/>
        <v>0</v>
      </c>
      <c r="O63" s="429">
        <f t="shared" si="4"/>
        <v>0</v>
      </c>
      <c r="P63" s="437">
        <f t="shared" si="4"/>
        <v>0</v>
      </c>
      <c r="Q63" s="435">
        <f t="shared" si="4"/>
        <v>538192</v>
      </c>
      <c r="R63" s="429">
        <f>SUM(R3:R62)</f>
        <v>0</v>
      </c>
      <c r="S63" s="429">
        <f>SUM(S3:S62)</f>
        <v>0</v>
      </c>
      <c r="T63" s="437">
        <f>SUM(T3:T62)</f>
        <v>0</v>
      </c>
      <c r="U63" s="455">
        <f>SUM(U3:U62)</f>
        <v>920668.77441628068</v>
      </c>
      <c r="V63" s="438">
        <f t="shared" si="4"/>
        <v>2662851.2290860773</v>
      </c>
      <c r="W63" s="438">
        <f t="shared" si="4"/>
        <v>812159.22</v>
      </c>
      <c r="X63" s="433">
        <f t="shared" si="4"/>
        <v>3450702.7695534513</v>
      </c>
      <c r="Y63" s="91">
        <f>SUM(Y3:Y62)</f>
        <v>659000</v>
      </c>
      <c r="Z63" s="89">
        <f t="shared" ref="Z63:AM63" si="5">SUM(Z3:Z62)</f>
        <v>199000</v>
      </c>
      <c r="AA63" s="90">
        <f t="shared" si="5"/>
        <v>0</v>
      </c>
      <c r="AB63" s="91">
        <f t="shared" si="5"/>
        <v>379000</v>
      </c>
      <c r="AC63" s="89">
        <f t="shared" si="5"/>
        <v>1085000</v>
      </c>
      <c r="AD63" s="90">
        <f t="shared" si="5"/>
        <v>0</v>
      </c>
      <c r="AE63" s="91">
        <f t="shared" si="5"/>
        <v>91338</v>
      </c>
      <c r="AF63" s="89">
        <f t="shared" si="5"/>
        <v>713010.57441200002</v>
      </c>
      <c r="AG63" s="90">
        <f t="shared" si="5"/>
        <v>0</v>
      </c>
      <c r="AH63" s="91">
        <f t="shared" si="5"/>
        <v>895000</v>
      </c>
      <c r="AI63" s="89">
        <f t="shared" si="5"/>
        <v>265000</v>
      </c>
      <c r="AJ63" s="90">
        <f t="shared" si="5"/>
        <v>0</v>
      </c>
      <c r="AK63" s="43">
        <f>SUM(AK3:AK62)</f>
        <v>474200.3</v>
      </c>
      <c r="AL63" s="44">
        <f t="shared" si="5"/>
        <v>515800</v>
      </c>
      <c r="AM63" s="92">
        <f t="shared" si="5"/>
        <v>0</v>
      </c>
    </row>
    <row r="64" spans="1:41" s="45" customFormat="1" ht="12" customHeight="1" thickBot="1" x14ac:dyDescent="0.25">
      <c r="A64" s="459"/>
      <c r="B64" s="431"/>
      <c r="C64" s="460"/>
      <c r="D64" s="470"/>
      <c r="E64" s="472"/>
      <c r="F64" s="436"/>
      <c r="G64" s="430"/>
      <c r="H64" s="430"/>
      <c r="I64" s="430"/>
      <c r="J64" s="430"/>
      <c r="K64" s="430"/>
      <c r="L64" s="434"/>
      <c r="M64" s="436"/>
      <c r="N64" s="430"/>
      <c r="O64" s="430"/>
      <c r="P64" s="434"/>
      <c r="Q64" s="436"/>
      <c r="R64" s="430"/>
      <c r="S64" s="430"/>
      <c r="T64" s="434"/>
      <c r="U64" s="436"/>
      <c r="V64" s="430"/>
      <c r="W64" s="430"/>
      <c r="X64" s="434"/>
      <c r="Y64" s="425">
        <f>SUM(Y63:AA63)</f>
        <v>858000</v>
      </c>
      <c r="Z64" s="426"/>
      <c r="AA64" s="427"/>
      <c r="AB64" s="425">
        <f>SUM(AB63:AD63)</f>
        <v>1464000</v>
      </c>
      <c r="AC64" s="426"/>
      <c r="AD64" s="427"/>
      <c r="AE64" s="425">
        <f>SUM(AE63:AG63)</f>
        <v>804348.57441200002</v>
      </c>
      <c r="AF64" s="426"/>
      <c r="AG64" s="427"/>
      <c r="AH64" s="425">
        <f>SUM(AH63:AJ63)</f>
        <v>1160000</v>
      </c>
      <c r="AI64" s="426"/>
      <c r="AJ64" s="427"/>
      <c r="AK64" s="425">
        <f>SUM(AK63:AM63)</f>
        <v>990000.3</v>
      </c>
      <c r="AL64" s="426"/>
      <c r="AM64" s="427"/>
    </row>
    <row r="65" spans="1:40" ht="21.75" customHeight="1" thickBot="1" x14ac:dyDescent="0.25">
      <c r="A65" s="461" t="s">
        <v>142</v>
      </c>
      <c r="B65" s="462"/>
      <c r="C65" s="463"/>
      <c r="D65" s="419">
        <f>SUM(F65:AM65)</f>
        <v>24932633.634796441</v>
      </c>
      <c r="E65" s="420"/>
      <c r="F65" s="416">
        <f>SUM(F63:L63)</f>
        <v>10981914.767328631</v>
      </c>
      <c r="G65" s="423"/>
      <c r="H65" s="423"/>
      <c r="I65" s="423"/>
      <c r="J65" s="423"/>
      <c r="K65" s="423"/>
      <c r="L65" s="424"/>
      <c r="M65" s="428">
        <f>SUM(M63:P63)</f>
        <v>289796</v>
      </c>
      <c r="N65" s="421"/>
      <c r="O65" s="421"/>
      <c r="P65" s="422"/>
      <c r="Q65" s="416">
        <f>SUM(Q63:T63)</f>
        <v>538192</v>
      </c>
      <c r="R65" s="421"/>
      <c r="S65" s="421"/>
      <c r="T65" s="422"/>
      <c r="U65" s="416">
        <f>SUM(U63:X63)</f>
        <v>7846381.9930558093</v>
      </c>
      <c r="V65" s="417"/>
      <c r="W65" s="417"/>
      <c r="X65" s="418"/>
      <c r="Y65" s="416">
        <f>SUM(Y63:AM63)</f>
        <v>5276348.8744119992</v>
      </c>
      <c r="Z65" s="421"/>
      <c r="AA65" s="421"/>
      <c r="AB65" s="421"/>
      <c r="AC65" s="421"/>
      <c r="AD65" s="421"/>
      <c r="AE65" s="421"/>
      <c r="AF65" s="421"/>
      <c r="AG65" s="421"/>
      <c r="AH65" s="421"/>
      <c r="AI65" s="421"/>
      <c r="AJ65" s="421"/>
      <c r="AK65" s="421"/>
      <c r="AL65" s="421"/>
      <c r="AM65" s="422"/>
      <c r="AN65" s="46"/>
    </row>
    <row r="66" spans="1:40" ht="0.75" customHeight="1" thickBot="1" x14ac:dyDescent="0.25">
      <c r="B66" s="144"/>
      <c r="C66" s="144"/>
      <c r="D66" s="47" t="e">
        <f>SUM(F66,H66,I66,L66,#REF!,#REF!,X66,T66,Z66,AC66,AF66,AI66,AL66,)</f>
        <v>#REF!</v>
      </c>
      <c r="E66" s="48" t="e">
        <f>SUM(G66,J66,O66,P66,V66,R66,AA66,AD66,AG66,AJ66,#REF!,)</f>
        <v>#REF!</v>
      </c>
      <c r="F66" s="7"/>
      <c r="G66" s="8"/>
      <c r="H66" s="8"/>
      <c r="I66" s="8"/>
      <c r="J66" s="8"/>
      <c r="K66" s="9"/>
      <c r="L66" s="8"/>
      <c r="M66" s="7"/>
      <c r="N66" s="8"/>
      <c r="O66" s="8"/>
      <c r="P66" s="9"/>
      <c r="Q66" s="8"/>
      <c r="R66" s="8"/>
      <c r="S66" s="8"/>
      <c r="T66" s="9"/>
      <c r="U66" s="7"/>
      <c r="V66" s="8"/>
      <c r="W66" s="8"/>
      <c r="X66" s="9"/>
      <c r="Y66" s="8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8"/>
    </row>
    <row r="67" spans="1:40" s="68" customFormat="1" ht="62.25" customHeight="1" thickBot="1" x14ac:dyDescent="0.25">
      <c r="A67" s="464" t="s">
        <v>143</v>
      </c>
      <c r="B67" s="465"/>
      <c r="C67" s="466"/>
      <c r="D67" s="79" t="s">
        <v>74</v>
      </c>
      <c r="E67" s="79" t="s">
        <v>75</v>
      </c>
      <c r="F67" s="65" t="s">
        <v>93</v>
      </c>
      <c r="G67" s="79" t="s">
        <v>80</v>
      </c>
      <c r="H67" s="79" t="s">
        <v>81</v>
      </c>
      <c r="I67" s="79" t="s">
        <v>78</v>
      </c>
      <c r="J67" s="86" t="s">
        <v>76</v>
      </c>
      <c r="K67" s="79" t="s">
        <v>77</v>
      </c>
      <c r="L67" s="66" t="s">
        <v>69</v>
      </c>
      <c r="M67" s="69" t="s">
        <v>94</v>
      </c>
      <c r="N67" s="71" t="s">
        <v>55</v>
      </c>
      <c r="O67" s="71" t="s">
        <v>56</v>
      </c>
      <c r="P67" s="72" t="s">
        <v>83</v>
      </c>
      <c r="Q67" s="65" t="s">
        <v>95</v>
      </c>
      <c r="R67" s="64" t="s">
        <v>72</v>
      </c>
      <c r="S67" s="64" t="s">
        <v>73</v>
      </c>
      <c r="T67" s="70" t="s">
        <v>82</v>
      </c>
      <c r="U67" s="65" t="s">
        <v>96</v>
      </c>
      <c r="V67" s="5" t="s">
        <v>79</v>
      </c>
      <c r="W67" s="5" t="s">
        <v>46</v>
      </c>
      <c r="X67" s="4" t="s">
        <v>70</v>
      </c>
      <c r="Y67" s="79" t="s">
        <v>97</v>
      </c>
      <c r="Z67" s="85" t="s">
        <v>41</v>
      </c>
      <c r="AA67" s="67" t="s">
        <v>47</v>
      </c>
      <c r="AB67" s="65" t="s">
        <v>98</v>
      </c>
      <c r="AC67" s="85" t="s">
        <v>42</v>
      </c>
      <c r="AD67" s="67" t="s">
        <v>48</v>
      </c>
      <c r="AE67" s="65" t="s">
        <v>99</v>
      </c>
      <c r="AF67" s="85" t="s">
        <v>43</v>
      </c>
      <c r="AG67" s="67" t="s">
        <v>49</v>
      </c>
      <c r="AH67" s="65" t="s">
        <v>100</v>
      </c>
      <c r="AI67" s="85" t="s">
        <v>44</v>
      </c>
      <c r="AJ67" s="67" t="s">
        <v>50</v>
      </c>
      <c r="AK67" s="65" t="s">
        <v>102</v>
      </c>
      <c r="AL67" s="85" t="s">
        <v>45</v>
      </c>
      <c r="AM67" s="67" t="s">
        <v>51</v>
      </c>
    </row>
    <row r="68" spans="1:40" s="217" customFormat="1" ht="27.75" customHeight="1" thickBot="1" x14ac:dyDescent="0.25">
      <c r="A68" s="467" t="s">
        <v>144</v>
      </c>
      <c r="B68" s="419"/>
      <c r="C68" s="468"/>
      <c r="D68" s="431">
        <f>SUM(F68:AM68)</f>
        <v>27657004</v>
      </c>
      <c r="E68" s="432"/>
      <c r="F68" s="416">
        <v>10981915</v>
      </c>
      <c r="G68" s="417"/>
      <c r="H68" s="417"/>
      <c r="I68" s="417"/>
      <c r="J68" s="417"/>
      <c r="K68" s="417"/>
      <c r="L68" s="418"/>
      <c r="M68" s="428">
        <v>324686</v>
      </c>
      <c r="N68" s="417"/>
      <c r="O68" s="417"/>
      <c r="P68" s="418"/>
      <c r="Q68" s="442">
        <v>585845</v>
      </c>
      <c r="R68" s="417"/>
      <c r="S68" s="417"/>
      <c r="T68" s="418"/>
      <c r="U68" s="416">
        <v>10388209</v>
      </c>
      <c r="V68" s="417"/>
      <c r="W68" s="417"/>
      <c r="X68" s="418"/>
      <c r="Y68" s="446">
        <v>858000</v>
      </c>
      <c r="Z68" s="447"/>
      <c r="AA68" s="448"/>
      <c r="AB68" s="446">
        <v>1464000</v>
      </c>
      <c r="AC68" s="447"/>
      <c r="AD68" s="448"/>
      <c r="AE68" s="446">
        <v>804349</v>
      </c>
      <c r="AF68" s="447"/>
      <c r="AG68" s="448"/>
      <c r="AH68" s="446">
        <v>1260000</v>
      </c>
      <c r="AI68" s="447"/>
      <c r="AJ68" s="448"/>
      <c r="AK68" s="446">
        <v>990000</v>
      </c>
      <c r="AL68" s="447"/>
      <c r="AM68" s="448"/>
    </row>
    <row r="69" spans="1:40" s="223" customFormat="1" ht="50.25" customHeight="1" thickBot="1" x14ac:dyDescent="0.3">
      <c r="A69" s="450" t="s">
        <v>456</v>
      </c>
      <c r="B69" s="451"/>
      <c r="C69" s="452"/>
      <c r="D69" s="453">
        <f>SUM(F69:AM69)</f>
        <v>27657004</v>
      </c>
      <c r="E69" s="454"/>
      <c r="F69" s="443">
        <f>SUM(F68:P68)</f>
        <v>11306601</v>
      </c>
      <c r="G69" s="444"/>
      <c r="H69" s="444"/>
      <c r="I69" s="444"/>
      <c r="J69" s="444"/>
      <c r="K69" s="444"/>
      <c r="L69" s="444"/>
      <c r="M69" s="444"/>
      <c r="N69" s="444"/>
      <c r="O69" s="444"/>
      <c r="P69" s="445"/>
      <c r="Q69" s="443">
        <f>SUM(Q68:X68)</f>
        <v>10974054</v>
      </c>
      <c r="R69" s="444"/>
      <c r="S69" s="444"/>
      <c r="T69" s="444"/>
      <c r="U69" s="444"/>
      <c r="V69" s="444"/>
      <c r="W69" s="444"/>
      <c r="X69" s="445"/>
      <c r="Y69" s="439">
        <f>SUM(Y68:AM68)</f>
        <v>5376349</v>
      </c>
      <c r="Z69" s="440"/>
      <c r="AA69" s="440"/>
      <c r="AB69" s="440"/>
      <c r="AC69" s="440"/>
      <c r="AD69" s="440"/>
      <c r="AE69" s="440"/>
      <c r="AF69" s="440"/>
      <c r="AG69" s="440"/>
      <c r="AH69" s="440"/>
      <c r="AI69" s="440"/>
      <c r="AJ69" s="440"/>
      <c r="AK69" s="440"/>
      <c r="AL69" s="440"/>
      <c r="AM69" s="441"/>
      <c r="AN69" s="222"/>
    </row>
    <row r="70" spans="1:40" x14ac:dyDescent="0.2">
      <c r="A70" s="96"/>
      <c r="B70" s="55" t="s">
        <v>86</v>
      </c>
      <c r="C70" s="55"/>
      <c r="D70" s="55"/>
      <c r="E70" s="55"/>
      <c r="F70" s="21" t="s">
        <v>290</v>
      </c>
      <c r="G70" s="21"/>
      <c r="H70" s="21"/>
      <c r="I70" s="21"/>
      <c r="J70" s="87"/>
      <c r="K70" s="21"/>
      <c r="L70" s="28"/>
      <c r="M70" s="21" t="s">
        <v>372</v>
      </c>
      <c r="N70" s="28"/>
      <c r="O70" s="28"/>
      <c r="P70" s="21"/>
      <c r="Q70" s="21" t="s">
        <v>373</v>
      </c>
      <c r="R70" s="21"/>
      <c r="S70" s="21"/>
      <c r="T70" s="21"/>
      <c r="U70" s="87" t="s">
        <v>374</v>
      </c>
      <c r="V70" s="21"/>
      <c r="W70" s="21"/>
      <c r="X70" s="21"/>
      <c r="Y70" s="142" t="s">
        <v>41</v>
      </c>
      <c r="Z70" s="87"/>
      <c r="AA70" s="87"/>
      <c r="AB70" s="142" t="s">
        <v>371</v>
      </c>
      <c r="AC70" s="87"/>
      <c r="AD70" s="87"/>
      <c r="AE70" s="353" t="s">
        <v>43</v>
      </c>
      <c r="AF70" s="141"/>
      <c r="AG70" s="142"/>
      <c r="AH70" s="290" t="s">
        <v>370</v>
      </c>
      <c r="AI70" s="290"/>
      <c r="AJ70" s="290"/>
      <c r="AK70" s="324" t="s">
        <v>369</v>
      </c>
      <c r="AL70" s="325"/>
      <c r="AM70" s="326"/>
      <c r="AN70" s="68"/>
    </row>
    <row r="71" spans="1:40" ht="15" x14ac:dyDescent="0.2">
      <c r="A71"/>
      <c r="B71"/>
      <c r="C71"/>
      <c r="D71"/>
      <c r="E71"/>
      <c r="F71" s="21" t="s">
        <v>291</v>
      </c>
      <c r="G71" s="21" t="s">
        <v>599</v>
      </c>
      <c r="H71" s="21"/>
      <c r="I71" s="21"/>
      <c r="J71" s="21"/>
      <c r="K71" s="21"/>
      <c r="L71" s="28"/>
      <c r="M71" s="21" t="s">
        <v>308</v>
      </c>
      <c r="N71" s="28">
        <v>324686</v>
      </c>
      <c r="O71" s="28"/>
      <c r="P71" s="21"/>
      <c r="Q71" s="21" t="s">
        <v>308</v>
      </c>
      <c r="R71" s="21">
        <v>585845</v>
      </c>
      <c r="S71" s="21"/>
      <c r="T71" s="21"/>
      <c r="U71" s="87" t="s">
        <v>562</v>
      </c>
      <c r="W71" s="180"/>
      <c r="X71" s="292">
        <f>U68-U65</f>
        <v>2541827.0069441907</v>
      </c>
      <c r="Y71" s="355" t="s">
        <v>592</v>
      </c>
      <c r="Z71" s="285"/>
      <c r="AA71" s="285"/>
      <c r="AB71" s="285"/>
      <c r="AC71" s="285"/>
      <c r="AD71" s="292">
        <f>AB68-AB64</f>
        <v>0</v>
      </c>
      <c r="AE71" s="354" t="s">
        <v>592</v>
      </c>
      <c r="AF71" s="285"/>
      <c r="AG71" s="285"/>
      <c r="AH71" s="289" t="s">
        <v>577</v>
      </c>
      <c r="AI71" s="289"/>
      <c r="AJ71" s="293">
        <f>AH68-AH64</f>
        <v>100000</v>
      </c>
      <c r="AK71" s="327" t="s">
        <v>577</v>
      </c>
      <c r="AL71" s="328"/>
      <c r="AM71" s="329">
        <f>AK68-AK64</f>
        <v>-0.30000000004656613</v>
      </c>
      <c r="AN71" s="68"/>
    </row>
    <row r="72" spans="1:40" customFormat="1" x14ac:dyDescent="0.2">
      <c r="C72" s="156" t="s">
        <v>455</v>
      </c>
      <c r="D72" s="218">
        <f>D68-D65</f>
        <v>2724370.3652035594</v>
      </c>
      <c r="E72" s="148"/>
      <c r="F72" s="143" t="s">
        <v>292</v>
      </c>
      <c r="G72" s="143" t="s">
        <v>600</v>
      </c>
      <c r="H72" s="143"/>
      <c r="I72" s="143"/>
      <c r="J72" s="143"/>
      <c r="K72" s="143"/>
      <c r="L72" s="143"/>
      <c r="M72" s="143" t="s">
        <v>421</v>
      </c>
      <c r="N72" s="180">
        <f>N71-M65</f>
        <v>34890</v>
      </c>
      <c r="O72" s="143"/>
      <c r="P72" s="143"/>
      <c r="Q72" s="143" t="s">
        <v>421</v>
      </c>
      <c r="R72" s="180">
        <f>R71-Q65</f>
        <v>47653</v>
      </c>
      <c r="S72" s="143"/>
      <c r="T72" s="143"/>
      <c r="U72" s="255" t="s">
        <v>551</v>
      </c>
      <c r="V72" s="2"/>
      <c r="W72" s="57"/>
      <c r="X72" s="292"/>
      <c r="Y72" s="21" t="s">
        <v>285</v>
      </c>
      <c r="Z72" s="21" t="s">
        <v>593</v>
      </c>
      <c r="AA72" s="21"/>
      <c r="AB72" s="21" t="s">
        <v>286</v>
      </c>
      <c r="AC72" s="21" t="s">
        <v>596</v>
      </c>
      <c r="AD72" s="21"/>
      <c r="AE72" s="21"/>
      <c r="AF72" s="185"/>
      <c r="AG72" s="22"/>
      <c r="AH72" s="286" t="s">
        <v>287</v>
      </c>
      <c r="AI72" s="286" t="s">
        <v>563</v>
      </c>
      <c r="AJ72" s="286"/>
      <c r="AK72" s="316" t="s">
        <v>284</v>
      </c>
      <c r="AL72" s="22" t="s">
        <v>588</v>
      </c>
      <c r="AM72" s="315"/>
    </row>
    <row r="73" spans="1:40" customFormat="1" ht="13.5" customHeight="1" x14ac:dyDescent="0.2">
      <c r="A73" s="50"/>
      <c r="B73" s="171"/>
      <c r="C73" s="171"/>
      <c r="D73" s="49"/>
      <c r="E73" s="49"/>
      <c r="F73" t="s">
        <v>597</v>
      </c>
      <c r="G73" s="336" t="s">
        <v>598</v>
      </c>
      <c r="U73" s="362" t="s">
        <v>552</v>
      </c>
      <c r="V73" s="363"/>
      <c r="W73" s="364"/>
      <c r="X73" s="365">
        <v>316620.52</v>
      </c>
      <c r="Y73" s="21" t="s">
        <v>157</v>
      </c>
      <c r="Z73" s="2" t="s">
        <v>594</v>
      </c>
      <c r="AA73" s="21"/>
      <c r="AB73" s="21"/>
      <c r="AC73" s="21"/>
      <c r="AD73" s="21"/>
      <c r="AE73" s="21"/>
      <c r="AF73" s="21"/>
      <c r="AG73" s="21"/>
      <c r="AH73" s="286" t="s">
        <v>147</v>
      </c>
      <c r="AI73" s="278" t="s">
        <v>564</v>
      </c>
      <c r="AJ73" s="286"/>
      <c r="AK73" s="316" t="s">
        <v>164</v>
      </c>
      <c r="AL73" s="22" t="s">
        <v>588</v>
      </c>
      <c r="AM73" s="315"/>
    </row>
    <row r="74" spans="1:40" customFormat="1" x14ac:dyDescent="0.2">
      <c r="F74" s="61"/>
      <c r="G74" s="19" t="s">
        <v>432</v>
      </c>
      <c r="H74" s="61"/>
      <c r="I74" s="108"/>
      <c r="U74" s="182" t="s">
        <v>553</v>
      </c>
      <c r="V74" s="2"/>
      <c r="W74" s="94"/>
      <c r="X74" s="292">
        <v>175000</v>
      </c>
      <c r="Y74" s="143"/>
      <c r="Z74" s="21"/>
      <c r="AA74" s="143"/>
      <c r="AB74" s="143"/>
      <c r="AC74" s="143"/>
      <c r="AD74" s="143"/>
      <c r="AE74" s="143"/>
      <c r="AF74" s="143"/>
      <c r="AG74" s="143"/>
      <c r="AH74" s="286" t="s">
        <v>148</v>
      </c>
      <c r="AI74" s="279" t="s">
        <v>565</v>
      </c>
      <c r="AJ74" s="291"/>
      <c r="AK74" s="312" t="s">
        <v>224</v>
      </c>
      <c r="AL74" s="22" t="s">
        <v>588</v>
      </c>
      <c r="AM74" s="313"/>
    </row>
    <row r="75" spans="1:40" customFormat="1" x14ac:dyDescent="0.2">
      <c r="E75" s="2"/>
      <c r="F75" s="97"/>
      <c r="G75" s="19" t="s">
        <v>433</v>
      </c>
      <c r="H75" s="61"/>
      <c r="I75" s="108"/>
      <c r="U75" s="182" t="s">
        <v>554</v>
      </c>
      <c r="V75" s="2"/>
      <c r="W75" s="94"/>
      <c r="X75" s="292">
        <v>203951.15213392553</v>
      </c>
      <c r="AH75" s="280" t="s">
        <v>149</v>
      </c>
      <c r="AI75" s="278" t="s">
        <v>289</v>
      </c>
      <c r="AJ75" s="278"/>
      <c r="AK75" s="312" t="s">
        <v>162</v>
      </c>
      <c r="AL75" s="22" t="s">
        <v>588</v>
      </c>
      <c r="AM75" s="313"/>
    </row>
    <row r="76" spans="1:40" customFormat="1" x14ac:dyDescent="0.2">
      <c r="E76" s="2"/>
      <c r="F76" s="61"/>
      <c r="G76" s="19" t="s">
        <v>159</v>
      </c>
      <c r="H76" s="61"/>
      <c r="I76" s="108"/>
      <c r="Q76" s="143"/>
      <c r="R76" s="143"/>
      <c r="S76" s="143"/>
      <c r="T76" s="143"/>
      <c r="U76" s="449" t="s">
        <v>555</v>
      </c>
      <c r="V76" s="449"/>
      <c r="W76" s="449"/>
      <c r="X76" s="221" t="s">
        <v>193</v>
      </c>
      <c r="AH76" s="288" t="s">
        <v>150</v>
      </c>
      <c r="AI76" s="281" t="s">
        <v>566</v>
      </c>
      <c r="AJ76" s="278"/>
      <c r="AK76" s="316" t="s">
        <v>163</v>
      </c>
      <c r="AL76" s="22" t="s">
        <v>588</v>
      </c>
      <c r="AM76" s="313"/>
    </row>
    <row r="77" spans="1:40" customFormat="1" ht="13.5" thickBot="1" x14ac:dyDescent="0.25">
      <c r="F77" s="61"/>
      <c r="G77" s="19" t="s">
        <v>160</v>
      </c>
      <c r="H77" s="61"/>
      <c r="I77" s="108"/>
      <c r="Q77" s="143"/>
      <c r="R77" s="143"/>
      <c r="S77" s="143"/>
      <c r="T77" s="143"/>
      <c r="V77" s="2"/>
      <c r="W77" s="94"/>
      <c r="Z77" s="2"/>
      <c r="AH77" s="280" t="s">
        <v>151</v>
      </c>
      <c r="AI77" s="278" t="s">
        <v>567</v>
      </c>
      <c r="AJ77" s="278"/>
      <c r="AK77" s="330" t="s">
        <v>165</v>
      </c>
      <c r="AL77" s="33" t="s">
        <v>588</v>
      </c>
      <c r="AM77" s="331"/>
    </row>
    <row r="78" spans="1:40" customFormat="1" x14ac:dyDescent="0.2">
      <c r="F78" s="61"/>
      <c r="G78" s="19" t="s">
        <v>161</v>
      </c>
      <c r="H78" s="61"/>
      <c r="I78" s="108"/>
      <c r="Q78" s="143"/>
      <c r="R78" s="143"/>
      <c r="S78" s="148"/>
      <c r="T78" s="143"/>
      <c r="V78" s="2"/>
      <c r="W78" s="94"/>
      <c r="Y78" s="2"/>
      <c r="AH78" s="280" t="s">
        <v>288</v>
      </c>
      <c r="AI78" s="278" t="s">
        <v>568</v>
      </c>
      <c r="AJ78" s="278"/>
      <c r="AK78" s="312" t="s">
        <v>582</v>
      </c>
      <c r="AL78" s="287"/>
      <c r="AM78" s="313"/>
    </row>
    <row r="79" spans="1:40" customFormat="1" x14ac:dyDescent="0.2">
      <c r="F79" s="217">
        <f>SUM(F74:F78)</f>
        <v>0</v>
      </c>
      <c r="G79" s="63" t="s">
        <v>434</v>
      </c>
      <c r="Q79" s="143"/>
      <c r="R79" s="143"/>
      <c r="S79" s="148"/>
      <c r="T79" s="143"/>
      <c r="V79" s="2"/>
      <c r="W79" s="94"/>
      <c r="AH79" s="280" t="s">
        <v>420</v>
      </c>
      <c r="AI79" s="278" t="s">
        <v>569</v>
      </c>
      <c r="AJ79" s="278"/>
      <c r="AK79" s="312" t="s">
        <v>583</v>
      </c>
      <c r="AL79" s="287"/>
      <c r="AM79" s="313"/>
    </row>
    <row r="80" spans="1:40" ht="13.5" thickBot="1" x14ac:dyDescent="0.25">
      <c r="D80" s="52"/>
      <c r="F80"/>
      <c r="G80"/>
      <c r="H80"/>
      <c r="I80"/>
      <c r="J80"/>
      <c r="K80"/>
      <c r="L80"/>
      <c r="Q80" s="21"/>
      <c r="R80" s="21"/>
      <c r="S80" s="21"/>
      <c r="T80" s="21"/>
      <c r="U80" s="183" t="s">
        <v>418</v>
      </c>
      <c r="V80" s="183"/>
      <c r="W80" s="183"/>
      <c r="X80"/>
      <c r="Y80"/>
      <c r="Z80"/>
      <c r="AA80"/>
      <c r="AB80"/>
      <c r="AC80"/>
      <c r="AD80"/>
      <c r="AE80"/>
      <c r="AF80"/>
      <c r="AG80"/>
      <c r="AH80" s="280" t="s">
        <v>419</v>
      </c>
      <c r="AI80" s="278" t="s">
        <v>570</v>
      </c>
      <c r="AJ80" s="278"/>
      <c r="AK80" s="314" t="s">
        <v>586</v>
      </c>
      <c r="AL80" s="22" t="s">
        <v>587</v>
      </c>
      <c r="AM80" s="315"/>
      <c r="AN80" s="51"/>
    </row>
    <row r="81" spans="4:40" x14ac:dyDescent="0.2">
      <c r="E81" s="2"/>
      <c r="F81"/>
      <c r="G81"/>
      <c r="H81"/>
      <c r="I81"/>
      <c r="J81"/>
      <c r="K81"/>
      <c r="L81"/>
      <c r="Q81" s="21"/>
      <c r="R81" s="21"/>
      <c r="S81" s="21"/>
      <c r="T81" s="21"/>
      <c r="U81" s="160" t="s">
        <v>556</v>
      </c>
      <c r="V81"/>
      <c r="W81" s="256">
        <v>0</v>
      </c>
      <c r="X81"/>
      <c r="Y81"/>
      <c r="Z81"/>
      <c r="AA81"/>
      <c r="AB81"/>
      <c r="AC81"/>
      <c r="AD81"/>
      <c r="AE81"/>
      <c r="AF81"/>
      <c r="AG81"/>
      <c r="AH81" s="278"/>
      <c r="AI81" s="278"/>
      <c r="AJ81" s="278"/>
      <c r="AK81" s="316">
        <v>10000</v>
      </c>
      <c r="AL81" s="286" t="s">
        <v>590</v>
      </c>
      <c r="AM81" s="315"/>
      <c r="AN81" s="51"/>
    </row>
    <row r="82" spans="4:40" x14ac:dyDescent="0.2">
      <c r="D82" s="53"/>
      <c r="F82"/>
      <c r="G82"/>
      <c r="H82"/>
      <c r="I82"/>
      <c r="J82"/>
      <c r="K82"/>
      <c r="L82"/>
      <c r="U82" s="175" t="s">
        <v>557</v>
      </c>
      <c r="W82" s="58">
        <v>0</v>
      </c>
      <c r="X82"/>
      <c r="AH82" s="282" t="s">
        <v>571</v>
      </c>
      <c r="AI82" s="282" t="s">
        <v>572</v>
      </c>
      <c r="AJ82" s="282"/>
      <c r="AK82" s="316">
        <v>22000</v>
      </c>
      <c r="AL82" s="286" t="s">
        <v>584</v>
      </c>
      <c r="AM82" s="315"/>
      <c r="AN82" s="51"/>
    </row>
    <row r="83" spans="4:40" x14ac:dyDescent="0.2">
      <c r="F83"/>
      <c r="G83"/>
      <c r="H83"/>
      <c r="I83"/>
      <c r="J83"/>
      <c r="K83"/>
      <c r="L83"/>
      <c r="T83" s="21"/>
      <c r="U83" s="175" t="s">
        <v>417</v>
      </c>
      <c r="W83" s="257">
        <v>0</v>
      </c>
      <c r="X83"/>
      <c r="AH83" s="282" t="s">
        <v>576</v>
      </c>
      <c r="AI83" s="282" t="s">
        <v>573</v>
      </c>
      <c r="AJ83" s="282"/>
      <c r="AK83" s="316">
        <v>5000</v>
      </c>
      <c r="AL83" s="286" t="s">
        <v>579</v>
      </c>
      <c r="AM83" s="315"/>
      <c r="AN83" s="51"/>
    </row>
    <row r="84" spans="4:40" x14ac:dyDescent="0.2">
      <c r="F84"/>
      <c r="G84"/>
      <c r="H84"/>
      <c r="I84"/>
      <c r="J84"/>
      <c r="K84"/>
      <c r="L84"/>
      <c r="T84" s="21"/>
      <c r="U84" s="175" t="s">
        <v>558</v>
      </c>
      <c r="W84" s="257">
        <v>0</v>
      </c>
      <c r="AH84" s="282" t="s">
        <v>574</v>
      </c>
      <c r="AI84" s="282" t="s">
        <v>575</v>
      </c>
      <c r="AJ84" s="282"/>
      <c r="AK84" s="172">
        <v>500</v>
      </c>
      <c r="AL84" s="317" t="s">
        <v>580</v>
      </c>
      <c r="AM84" s="315"/>
      <c r="AN84" s="51"/>
    </row>
    <row r="85" spans="4:40" x14ac:dyDescent="0.2">
      <c r="F85"/>
      <c r="G85"/>
      <c r="H85"/>
      <c r="I85"/>
      <c r="J85"/>
      <c r="K85"/>
      <c r="L85"/>
      <c r="U85" s="175" t="s">
        <v>414</v>
      </c>
      <c r="W85" s="257">
        <v>0</v>
      </c>
      <c r="AH85" s="282"/>
      <c r="AI85" s="282"/>
      <c r="AJ85" s="282"/>
      <c r="AK85" s="172">
        <v>50000</v>
      </c>
      <c r="AL85" s="317" t="s">
        <v>585</v>
      </c>
      <c r="AM85" s="318"/>
      <c r="AN85" s="51"/>
    </row>
    <row r="86" spans="4:40" x14ac:dyDescent="0.2">
      <c r="D86" s="54"/>
      <c r="E86" s="54"/>
      <c r="F86"/>
      <c r="G86"/>
      <c r="H86"/>
      <c r="I86"/>
      <c r="J86"/>
      <c r="K86"/>
      <c r="L86"/>
      <c r="U86" s="175" t="s">
        <v>415</v>
      </c>
      <c r="W86" s="257">
        <v>0</v>
      </c>
      <c r="AH86" s="283"/>
      <c r="AI86" s="283"/>
      <c r="AJ86" s="283"/>
      <c r="AK86" s="172">
        <v>20087</v>
      </c>
      <c r="AL86" s="317" t="s">
        <v>581</v>
      </c>
      <c r="AM86" s="318"/>
      <c r="AN86" s="51"/>
    </row>
    <row r="87" spans="4:40" ht="13.5" thickBot="1" x14ac:dyDescent="0.25">
      <c r="F87"/>
      <c r="G87"/>
      <c r="H87"/>
      <c r="I87"/>
      <c r="J87"/>
      <c r="K87"/>
      <c r="L87"/>
      <c r="U87" s="175" t="s">
        <v>559</v>
      </c>
      <c r="W87" s="257">
        <v>0</v>
      </c>
      <c r="AK87" s="333" t="s">
        <v>578</v>
      </c>
      <c r="AL87" s="32"/>
      <c r="AM87" s="334">
        <v>107587</v>
      </c>
      <c r="AN87" s="51"/>
    </row>
    <row r="88" spans="4:40" ht="25.5" x14ac:dyDescent="0.2">
      <c r="F88"/>
      <c r="G88"/>
      <c r="H88"/>
      <c r="I88"/>
      <c r="J88"/>
      <c r="K88"/>
      <c r="L88"/>
      <c r="U88" s="258" t="s">
        <v>560</v>
      </c>
      <c r="W88" s="257">
        <v>0</v>
      </c>
      <c r="AK88" s="412" t="s">
        <v>591</v>
      </c>
      <c r="AL88" s="413"/>
      <c r="AM88" s="332" t="s">
        <v>589</v>
      </c>
      <c r="AN88" s="51"/>
    </row>
    <row r="89" spans="4:40" x14ac:dyDescent="0.2">
      <c r="F89"/>
      <c r="G89"/>
      <c r="H89"/>
      <c r="I89"/>
      <c r="J89"/>
      <c r="K89"/>
      <c r="L89"/>
      <c r="AK89" s="172" t="s">
        <v>5</v>
      </c>
      <c r="AL89" s="320">
        <v>5000</v>
      </c>
      <c r="AM89" s="321">
        <v>68000</v>
      </c>
      <c r="AN89" s="51"/>
    </row>
    <row r="90" spans="4:40" x14ac:dyDescent="0.2">
      <c r="F90"/>
      <c r="G90"/>
      <c r="H90"/>
      <c r="I90"/>
      <c r="J90"/>
      <c r="K90"/>
      <c r="L90"/>
      <c r="AK90" s="172" t="s">
        <v>18</v>
      </c>
      <c r="AL90" s="320">
        <v>22700</v>
      </c>
      <c r="AM90" s="321">
        <v>118000</v>
      </c>
      <c r="AN90" s="51"/>
    </row>
    <row r="91" spans="4:40" ht="38.25" customHeight="1" x14ac:dyDescent="0.2">
      <c r="AK91" s="172" t="s">
        <v>6</v>
      </c>
      <c r="AL91" s="320">
        <v>7500</v>
      </c>
      <c r="AM91" s="321">
        <v>76000</v>
      </c>
      <c r="AN91" s="51"/>
    </row>
    <row r="92" spans="4:40" x14ac:dyDescent="0.2">
      <c r="AK92" s="172" t="s">
        <v>23</v>
      </c>
      <c r="AL92" s="320">
        <v>23000</v>
      </c>
      <c r="AM92" s="321">
        <v>145000</v>
      </c>
      <c r="AN92" s="51"/>
    </row>
    <row r="93" spans="4:40" x14ac:dyDescent="0.2">
      <c r="AK93" s="172" t="s">
        <v>26</v>
      </c>
      <c r="AL93" s="320">
        <v>24000</v>
      </c>
      <c r="AM93" s="321">
        <v>145000</v>
      </c>
      <c r="AN93" s="51"/>
    </row>
    <row r="94" spans="4:40" x14ac:dyDescent="0.2">
      <c r="AK94" s="319" t="s">
        <v>9</v>
      </c>
      <c r="AL94" s="322">
        <v>0</v>
      </c>
      <c r="AM94" s="323">
        <v>46000</v>
      </c>
      <c r="AN94" s="51"/>
    </row>
    <row r="95" spans="4:40" x14ac:dyDescent="0.2">
      <c r="AN95" s="51"/>
    </row>
    <row r="96" spans="4:40" x14ac:dyDescent="0.2">
      <c r="AN96" s="51"/>
    </row>
    <row r="97" spans="5:40" x14ac:dyDescent="0.2">
      <c r="AN97" s="51"/>
    </row>
    <row r="98" spans="5:40" x14ac:dyDescent="0.2">
      <c r="AN98" s="51"/>
    </row>
    <row r="99" spans="5:40" x14ac:dyDescent="0.2">
      <c r="AN99" s="51"/>
    </row>
    <row r="100" spans="5:40" x14ac:dyDescent="0.2">
      <c r="AN100" s="51"/>
    </row>
    <row r="101" spans="5:40" x14ac:dyDescent="0.2">
      <c r="AN101" s="51"/>
    </row>
    <row r="102" spans="5:40" x14ac:dyDescent="0.2">
      <c r="AN102" s="51"/>
    </row>
    <row r="103" spans="5:40" x14ac:dyDescent="0.2">
      <c r="AN103" s="51"/>
    </row>
    <row r="104" spans="5:40" x14ac:dyDescent="0.2">
      <c r="AN104" s="51"/>
    </row>
    <row r="105" spans="5:40" x14ac:dyDescent="0.2">
      <c r="AN105" s="51"/>
    </row>
    <row r="106" spans="5:40" x14ac:dyDescent="0.2">
      <c r="AN106" s="51"/>
    </row>
    <row r="107" spans="5:40" x14ac:dyDescent="0.2">
      <c r="AN107" s="51"/>
    </row>
    <row r="108" spans="5:40" x14ac:dyDescent="0.2">
      <c r="E108" s="2"/>
      <c r="AN108" s="51"/>
    </row>
    <row r="109" spans="5:40" x14ac:dyDescent="0.2">
      <c r="E109" s="2"/>
      <c r="AN109" s="51"/>
    </row>
    <row r="110" spans="5:40" x14ac:dyDescent="0.2">
      <c r="AN110" s="51"/>
    </row>
    <row r="111" spans="5:40" x14ac:dyDescent="0.2">
      <c r="AN111" s="51"/>
    </row>
    <row r="112" spans="5:40" x14ac:dyDescent="0.2">
      <c r="AN112" s="51"/>
    </row>
    <row r="113" spans="40:40" x14ac:dyDescent="0.2">
      <c r="AN113" s="51"/>
    </row>
    <row r="114" spans="40:40" x14ac:dyDescent="0.2">
      <c r="AN114" s="51"/>
    </row>
    <row r="115" spans="40:40" x14ac:dyDescent="0.2">
      <c r="AN115" s="51"/>
    </row>
    <row r="116" spans="40:40" x14ac:dyDescent="0.2">
      <c r="AN116" s="51"/>
    </row>
    <row r="117" spans="40:40" x14ac:dyDescent="0.2">
      <c r="AN117" s="51"/>
    </row>
    <row r="118" spans="40:40" x14ac:dyDescent="0.2">
      <c r="AN118" s="51"/>
    </row>
    <row r="119" spans="40:40" x14ac:dyDescent="0.2">
      <c r="AN119" s="51"/>
    </row>
    <row r="120" spans="40:40" x14ac:dyDescent="0.2">
      <c r="AN120" s="51"/>
    </row>
    <row r="121" spans="40:40" x14ac:dyDescent="0.2">
      <c r="AN121" s="51"/>
    </row>
    <row r="122" spans="40:40" x14ac:dyDescent="0.2">
      <c r="AN122" s="51"/>
    </row>
    <row r="123" spans="40:40" x14ac:dyDescent="0.2">
      <c r="AN123" s="51"/>
    </row>
    <row r="124" spans="40:40" x14ac:dyDescent="0.2">
      <c r="AN124" s="51"/>
    </row>
    <row r="125" spans="40:40" x14ac:dyDescent="0.2">
      <c r="AN125" s="51"/>
    </row>
    <row r="126" spans="40:40" x14ac:dyDescent="0.2">
      <c r="AN126" s="51"/>
    </row>
    <row r="127" spans="40:40" x14ac:dyDescent="0.2">
      <c r="AN127" s="51"/>
    </row>
    <row r="128" spans="40:40" x14ac:dyDescent="0.2">
      <c r="AN128" s="51"/>
    </row>
    <row r="129" spans="40:40" x14ac:dyDescent="0.2">
      <c r="AN129" s="51"/>
    </row>
    <row r="130" spans="40:40" x14ac:dyDescent="0.2">
      <c r="AN130" s="51"/>
    </row>
    <row r="131" spans="40:40" x14ac:dyDescent="0.2">
      <c r="AN131" s="51"/>
    </row>
    <row r="132" spans="40:40" x14ac:dyDescent="0.2">
      <c r="AN132" s="51"/>
    </row>
    <row r="133" spans="40:40" x14ac:dyDescent="0.2">
      <c r="AN133" s="51"/>
    </row>
    <row r="134" spans="40:40" x14ac:dyDescent="0.2">
      <c r="AN134" s="51"/>
    </row>
    <row r="135" spans="40:40" x14ac:dyDescent="0.2">
      <c r="AN135" s="51"/>
    </row>
    <row r="136" spans="40:40" x14ac:dyDescent="0.2">
      <c r="AN136" s="51"/>
    </row>
    <row r="137" spans="40:40" x14ac:dyDescent="0.2">
      <c r="AN137" s="51"/>
    </row>
    <row r="138" spans="40:40" x14ac:dyDescent="0.2">
      <c r="AN138" s="51"/>
    </row>
    <row r="139" spans="40:40" x14ac:dyDescent="0.2">
      <c r="AN139" s="51"/>
    </row>
    <row r="140" spans="40:40" x14ac:dyDescent="0.2">
      <c r="AN140" s="51"/>
    </row>
    <row r="141" spans="40:40" x14ac:dyDescent="0.2">
      <c r="AN141" s="51"/>
    </row>
    <row r="142" spans="40:40" x14ac:dyDescent="0.2">
      <c r="AN142" s="51"/>
    </row>
    <row r="143" spans="40:40" x14ac:dyDescent="0.2">
      <c r="AN143" s="51"/>
    </row>
    <row r="144" spans="40:40" x14ac:dyDescent="0.2">
      <c r="AN144" s="51"/>
    </row>
    <row r="145" spans="40:40" x14ac:dyDescent="0.2">
      <c r="AN145" s="51"/>
    </row>
    <row r="146" spans="40:40" x14ac:dyDescent="0.2">
      <c r="AN146" s="51"/>
    </row>
    <row r="147" spans="40:40" x14ac:dyDescent="0.2">
      <c r="AN147" s="51"/>
    </row>
    <row r="148" spans="40:40" x14ac:dyDescent="0.2">
      <c r="AN148" s="51"/>
    </row>
    <row r="149" spans="40:40" x14ac:dyDescent="0.2">
      <c r="AN149" s="51"/>
    </row>
    <row r="150" spans="40:40" x14ac:dyDescent="0.2">
      <c r="AN150" s="51"/>
    </row>
    <row r="151" spans="40:40" x14ac:dyDescent="0.2">
      <c r="AN151" s="51"/>
    </row>
    <row r="152" spans="40:40" x14ac:dyDescent="0.2">
      <c r="AN152" s="51"/>
    </row>
    <row r="153" spans="40:40" x14ac:dyDescent="0.2">
      <c r="AN153" s="51"/>
    </row>
    <row r="154" spans="40:40" x14ac:dyDescent="0.2">
      <c r="AN154" s="51"/>
    </row>
    <row r="155" spans="40:40" x14ac:dyDescent="0.2">
      <c r="AN155" s="51"/>
    </row>
    <row r="156" spans="40:40" x14ac:dyDescent="0.2">
      <c r="AN156" s="51"/>
    </row>
    <row r="157" spans="40:40" x14ac:dyDescent="0.2">
      <c r="AN157" s="51"/>
    </row>
    <row r="158" spans="40:40" x14ac:dyDescent="0.2">
      <c r="AN158" s="51"/>
    </row>
    <row r="159" spans="40:40" x14ac:dyDescent="0.2">
      <c r="AN159" s="51"/>
    </row>
    <row r="160" spans="40:40" x14ac:dyDescent="0.2">
      <c r="AN160" s="51"/>
    </row>
    <row r="161" spans="40:40" x14ac:dyDescent="0.2">
      <c r="AN161" s="51"/>
    </row>
    <row r="162" spans="40:40" x14ac:dyDescent="0.2">
      <c r="AN162" s="51"/>
    </row>
    <row r="163" spans="40:40" x14ac:dyDescent="0.2">
      <c r="AN163" s="51"/>
    </row>
    <row r="164" spans="40:40" x14ac:dyDescent="0.2">
      <c r="AN164" s="51"/>
    </row>
    <row r="165" spans="40:40" x14ac:dyDescent="0.2">
      <c r="AN165" s="51"/>
    </row>
    <row r="166" spans="40:40" x14ac:dyDescent="0.2">
      <c r="AN166" s="51"/>
    </row>
    <row r="167" spans="40:40" x14ac:dyDescent="0.2">
      <c r="AN167" s="51"/>
    </row>
    <row r="168" spans="40:40" x14ac:dyDescent="0.2">
      <c r="AN168" s="51"/>
    </row>
    <row r="169" spans="40:40" x14ac:dyDescent="0.2">
      <c r="AN169" s="51"/>
    </row>
    <row r="170" spans="40:40" x14ac:dyDescent="0.2">
      <c r="AN170" s="51"/>
    </row>
    <row r="171" spans="40:40" x14ac:dyDescent="0.2">
      <c r="AN171" s="51"/>
    </row>
    <row r="172" spans="40:40" x14ac:dyDescent="0.2">
      <c r="AN172" s="51"/>
    </row>
    <row r="173" spans="40:40" x14ac:dyDescent="0.2">
      <c r="AN173" s="51"/>
    </row>
    <row r="174" spans="40:40" x14ac:dyDescent="0.2">
      <c r="AN174" s="51"/>
    </row>
    <row r="175" spans="40:40" x14ac:dyDescent="0.2">
      <c r="AN175" s="51"/>
    </row>
    <row r="176" spans="40:40" x14ac:dyDescent="0.2">
      <c r="AN176" s="51"/>
    </row>
    <row r="177" spans="40:40" x14ac:dyDescent="0.2">
      <c r="AN177" s="51"/>
    </row>
    <row r="178" spans="40:40" x14ac:dyDescent="0.2">
      <c r="AN178" s="51"/>
    </row>
    <row r="179" spans="40:40" x14ac:dyDescent="0.2">
      <c r="AN179" s="51"/>
    </row>
    <row r="180" spans="40:40" x14ac:dyDescent="0.2">
      <c r="AN180" s="51"/>
    </row>
    <row r="181" spans="40:40" x14ac:dyDescent="0.2">
      <c r="AN181" s="51"/>
    </row>
    <row r="182" spans="40:40" x14ac:dyDescent="0.2">
      <c r="AN182" s="51"/>
    </row>
    <row r="183" spans="40:40" x14ac:dyDescent="0.2">
      <c r="AN183" s="51"/>
    </row>
    <row r="184" spans="40:40" x14ac:dyDescent="0.2">
      <c r="AN184" s="51"/>
    </row>
    <row r="185" spans="40:40" x14ac:dyDescent="0.2">
      <c r="AN185" s="51"/>
    </row>
    <row r="186" spans="40:40" x14ac:dyDescent="0.2">
      <c r="AN186" s="51"/>
    </row>
    <row r="187" spans="40:40" x14ac:dyDescent="0.2">
      <c r="AN187" s="51"/>
    </row>
    <row r="188" spans="40:40" x14ac:dyDescent="0.2">
      <c r="AN188" s="51"/>
    </row>
    <row r="189" spans="40:40" x14ac:dyDescent="0.2">
      <c r="AN189" s="51"/>
    </row>
    <row r="190" spans="40:40" x14ac:dyDescent="0.2">
      <c r="AN190" s="51"/>
    </row>
    <row r="191" spans="40:40" x14ac:dyDescent="0.2">
      <c r="AN191" s="51"/>
    </row>
    <row r="192" spans="40:40" x14ac:dyDescent="0.2">
      <c r="AN192" s="51"/>
    </row>
    <row r="193" spans="40:40" x14ac:dyDescent="0.2">
      <c r="AN193" s="51"/>
    </row>
    <row r="194" spans="40:40" x14ac:dyDescent="0.2">
      <c r="AN194" s="51"/>
    </row>
    <row r="195" spans="40:40" x14ac:dyDescent="0.2">
      <c r="AN195" s="51"/>
    </row>
    <row r="196" spans="40:40" x14ac:dyDescent="0.2">
      <c r="AN196" s="51"/>
    </row>
    <row r="197" spans="40:40" x14ac:dyDescent="0.2">
      <c r="AN197" s="51"/>
    </row>
    <row r="198" spans="40:40" x14ac:dyDescent="0.2">
      <c r="AN198" s="51"/>
    </row>
    <row r="199" spans="40:40" x14ac:dyDescent="0.2">
      <c r="AN199" s="51"/>
    </row>
    <row r="200" spans="40:40" x14ac:dyDescent="0.2">
      <c r="AN200" s="51"/>
    </row>
    <row r="201" spans="40:40" x14ac:dyDescent="0.2">
      <c r="AN201" s="51"/>
    </row>
    <row r="202" spans="40:40" x14ac:dyDescent="0.2">
      <c r="AN202" s="51"/>
    </row>
    <row r="203" spans="40:40" x14ac:dyDescent="0.2">
      <c r="AN203" s="51"/>
    </row>
    <row r="204" spans="40:40" x14ac:dyDescent="0.2">
      <c r="AN204" s="51"/>
    </row>
    <row r="205" spans="40:40" x14ac:dyDescent="0.2">
      <c r="AN205" s="51"/>
    </row>
    <row r="206" spans="40:40" x14ac:dyDescent="0.2">
      <c r="AN206" s="51"/>
    </row>
    <row r="207" spans="40:40" x14ac:dyDescent="0.2">
      <c r="AN207" s="51"/>
    </row>
    <row r="208" spans="40:40" x14ac:dyDescent="0.2">
      <c r="AN208" s="51"/>
    </row>
    <row r="209" spans="40:40" x14ac:dyDescent="0.2">
      <c r="AN209" s="51"/>
    </row>
    <row r="210" spans="40:40" x14ac:dyDescent="0.2">
      <c r="AN210" s="51"/>
    </row>
    <row r="211" spans="40:40" x14ac:dyDescent="0.2">
      <c r="AN211" s="51"/>
    </row>
    <row r="212" spans="40:40" x14ac:dyDescent="0.2">
      <c r="AN212" s="51"/>
    </row>
    <row r="213" spans="40:40" x14ac:dyDescent="0.2">
      <c r="AN213" s="51"/>
    </row>
    <row r="214" spans="40:40" x14ac:dyDescent="0.2">
      <c r="AN214" s="51"/>
    </row>
    <row r="215" spans="40:40" x14ac:dyDescent="0.2">
      <c r="AN215" s="51"/>
    </row>
    <row r="216" spans="40:40" x14ac:dyDescent="0.2">
      <c r="AN216" s="51"/>
    </row>
    <row r="217" spans="40:40" x14ac:dyDescent="0.2">
      <c r="AN217" s="51"/>
    </row>
    <row r="218" spans="40:40" x14ac:dyDescent="0.2">
      <c r="AN218" s="51"/>
    </row>
    <row r="219" spans="40:40" x14ac:dyDescent="0.2">
      <c r="AN219" s="51"/>
    </row>
    <row r="220" spans="40:40" x14ac:dyDescent="0.2">
      <c r="AN220" s="51"/>
    </row>
    <row r="221" spans="40:40" x14ac:dyDescent="0.2">
      <c r="AN221" s="51"/>
    </row>
    <row r="222" spans="40:40" x14ac:dyDescent="0.2">
      <c r="AN222" s="51"/>
    </row>
    <row r="223" spans="40:40" x14ac:dyDescent="0.2">
      <c r="AN223" s="51"/>
    </row>
    <row r="224" spans="40:40" x14ac:dyDescent="0.2">
      <c r="AN224" s="51"/>
    </row>
    <row r="225" spans="40:40" x14ac:dyDescent="0.2">
      <c r="AN225" s="51"/>
    </row>
    <row r="226" spans="40:40" x14ac:dyDescent="0.2">
      <c r="AN226" s="51"/>
    </row>
    <row r="227" spans="40:40" x14ac:dyDescent="0.2">
      <c r="AN227" s="51"/>
    </row>
    <row r="228" spans="40:40" x14ac:dyDescent="0.2">
      <c r="AN228" s="51"/>
    </row>
    <row r="229" spans="40:40" x14ac:dyDescent="0.2">
      <c r="AN229" s="51"/>
    </row>
    <row r="230" spans="40:40" x14ac:dyDescent="0.2">
      <c r="AN230" s="51"/>
    </row>
    <row r="231" spans="40:40" x14ac:dyDescent="0.2">
      <c r="AN231" s="51"/>
    </row>
    <row r="232" spans="40:40" x14ac:dyDescent="0.2">
      <c r="AN232" s="51"/>
    </row>
    <row r="233" spans="40:40" x14ac:dyDescent="0.2">
      <c r="AN233" s="51"/>
    </row>
    <row r="234" spans="40:40" x14ac:dyDescent="0.2">
      <c r="AN234" s="51"/>
    </row>
    <row r="235" spans="40:40" x14ac:dyDescent="0.2">
      <c r="AN235" s="51"/>
    </row>
    <row r="236" spans="40:40" x14ac:dyDescent="0.2">
      <c r="AN236" s="51"/>
    </row>
    <row r="237" spans="40:40" x14ac:dyDescent="0.2">
      <c r="AN237" s="51"/>
    </row>
    <row r="238" spans="40:40" x14ac:dyDescent="0.2">
      <c r="AN238" s="51"/>
    </row>
    <row r="239" spans="40:40" x14ac:dyDescent="0.2">
      <c r="AN239" s="51"/>
    </row>
    <row r="240" spans="40:40" x14ac:dyDescent="0.2">
      <c r="AN240" s="51"/>
    </row>
    <row r="241" spans="40:40" x14ac:dyDescent="0.2">
      <c r="AN241" s="51"/>
    </row>
    <row r="242" spans="40:40" x14ac:dyDescent="0.2">
      <c r="AN242" s="51"/>
    </row>
    <row r="243" spans="40:40" x14ac:dyDescent="0.2">
      <c r="AN243" s="51"/>
    </row>
    <row r="244" spans="40:40" x14ac:dyDescent="0.2">
      <c r="AN244" s="51"/>
    </row>
    <row r="245" spans="40:40" x14ac:dyDescent="0.2">
      <c r="AN245" s="51"/>
    </row>
    <row r="246" spans="40:40" x14ac:dyDescent="0.2">
      <c r="AN246" s="51"/>
    </row>
    <row r="247" spans="40:40" x14ac:dyDescent="0.2">
      <c r="AN247" s="51"/>
    </row>
    <row r="248" spans="40:40" x14ac:dyDescent="0.2">
      <c r="AN248" s="51"/>
    </row>
    <row r="249" spans="40:40" x14ac:dyDescent="0.2">
      <c r="AN249" s="51"/>
    </row>
    <row r="250" spans="40:40" x14ac:dyDescent="0.2">
      <c r="AN250" s="51"/>
    </row>
    <row r="251" spans="40:40" x14ac:dyDescent="0.2">
      <c r="AN251" s="51"/>
    </row>
    <row r="252" spans="40:40" x14ac:dyDescent="0.2">
      <c r="AN252" s="51"/>
    </row>
    <row r="253" spans="40:40" x14ac:dyDescent="0.2">
      <c r="AN253" s="51"/>
    </row>
    <row r="254" spans="40:40" x14ac:dyDescent="0.2">
      <c r="AN254" s="51"/>
    </row>
    <row r="255" spans="40:40" x14ac:dyDescent="0.2">
      <c r="AN255" s="51"/>
    </row>
    <row r="256" spans="40:40" x14ac:dyDescent="0.2">
      <c r="AN256" s="51"/>
    </row>
    <row r="257" spans="40:40" x14ac:dyDescent="0.2">
      <c r="AN257" s="51"/>
    </row>
    <row r="258" spans="40:40" x14ac:dyDescent="0.2">
      <c r="AN258" s="51"/>
    </row>
    <row r="259" spans="40:40" x14ac:dyDescent="0.2">
      <c r="AN259" s="51"/>
    </row>
    <row r="260" spans="40:40" x14ac:dyDescent="0.2">
      <c r="AN260" s="51"/>
    </row>
    <row r="261" spans="40:40" x14ac:dyDescent="0.2">
      <c r="AN261" s="51"/>
    </row>
    <row r="262" spans="40:40" x14ac:dyDescent="0.2">
      <c r="AN262" s="51"/>
    </row>
    <row r="263" spans="40:40" x14ac:dyDescent="0.2">
      <c r="AN263" s="51"/>
    </row>
    <row r="264" spans="40:40" x14ac:dyDescent="0.2">
      <c r="AN264" s="51"/>
    </row>
    <row r="265" spans="40:40" x14ac:dyDescent="0.2">
      <c r="AN265" s="51"/>
    </row>
    <row r="266" spans="40:40" x14ac:dyDescent="0.2">
      <c r="AN266" s="51"/>
    </row>
    <row r="267" spans="40:40" x14ac:dyDescent="0.2">
      <c r="AN267" s="51"/>
    </row>
    <row r="268" spans="40:40" x14ac:dyDescent="0.2">
      <c r="AN268" s="51"/>
    </row>
    <row r="269" spans="40:40" x14ac:dyDescent="0.2">
      <c r="AN269" s="51"/>
    </row>
    <row r="270" spans="40:40" x14ac:dyDescent="0.2">
      <c r="AN270" s="51"/>
    </row>
    <row r="271" spans="40:40" x14ac:dyDescent="0.2">
      <c r="AN271" s="51"/>
    </row>
    <row r="272" spans="40:40" x14ac:dyDescent="0.2">
      <c r="AN272" s="51"/>
    </row>
    <row r="273" spans="40:40" x14ac:dyDescent="0.2">
      <c r="AN273" s="51"/>
    </row>
    <row r="274" spans="40:40" x14ac:dyDescent="0.2">
      <c r="AN274" s="51"/>
    </row>
    <row r="275" spans="40:40" x14ac:dyDescent="0.2">
      <c r="AN275" s="51"/>
    </row>
    <row r="276" spans="40:40" x14ac:dyDescent="0.2">
      <c r="AN276" s="51"/>
    </row>
    <row r="277" spans="40:40" x14ac:dyDescent="0.2">
      <c r="AN277" s="51"/>
    </row>
    <row r="278" spans="40:40" x14ac:dyDescent="0.2">
      <c r="AN278" s="51"/>
    </row>
    <row r="279" spans="40:40" x14ac:dyDescent="0.2">
      <c r="AN279" s="51"/>
    </row>
    <row r="280" spans="40:40" x14ac:dyDescent="0.2">
      <c r="AN280" s="51"/>
    </row>
    <row r="281" spans="40:40" x14ac:dyDescent="0.2">
      <c r="AN281" s="51"/>
    </row>
    <row r="282" spans="40:40" x14ac:dyDescent="0.2">
      <c r="AN282" s="51"/>
    </row>
    <row r="283" spans="40:40" x14ac:dyDescent="0.2">
      <c r="AN283" s="51"/>
    </row>
    <row r="284" spans="40:40" x14ac:dyDescent="0.2">
      <c r="AN284" s="51"/>
    </row>
    <row r="285" spans="40:40" x14ac:dyDescent="0.2">
      <c r="AN285" s="51"/>
    </row>
    <row r="286" spans="40:40" x14ac:dyDescent="0.2">
      <c r="AN286" s="51"/>
    </row>
    <row r="287" spans="40:40" x14ac:dyDescent="0.2">
      <c r="AN287" s="51"/>
    </row>
    <row r="288" spans="40:40" x14ac:dyDescent="0.2">
      <c r="AN288" s="51"/>
    </row>
    <row r="289" spans="40:40" x14ac:dyDescent="0.2">
      <c r="AN289" s="51"/>
    </row>
    <row r="290" spans="40:40" x14ac:dyDescent="0.2">
      <c r="AN290" s="51"/>
    </row>
    <row r="291" spans="40:40" x14ac:dyDescent="0.2">
      <c r="AN291" s="51"/>
    </row>
    <row r="292" spans="40:40" x14ac:dyDescent="0.2">
      <c r="AN292" s="51"/>
    </row>
    <row r="293" spans="40:40" x14ac:dyDescent="0.2">
      <c r="AN293" s="51"/>
    </row>
    <row r="294" spans="40:40" x14ac:dyDescent="0.2">
      <c r="AN294" s="51"/>
    </row>
    <row r="295" spans="40:40" x14ac:dyDescent="0.2">
      <c r="AN295" s="51"/>
    </row>
    <row r="296" spans="40:40" x14ac:dyDescent="0.2">
      <c r="AN296" s="51"/>
    </row>
    <row r="297" spans="40:40" x14ac:dyDescent="0.2">
      <c r="AN297" s="51"/>
    </row>
    <row r="298" spans="40:40" x14ac:dyDescent="0.2">
      <c r="AN298" s="51"/>
    </row>
    <row r="299" spans="40:40" x14ac:dyDescent="0.2">
      <c r="AN299" s="51"/>
    </row>
    <row r="300" spans="40:40" x14ac:dyDescent="0.2">
      <c r="AN300" s="51"/>
    </row>
    <row r="301" spans="40:40" x14ac:dyDescent="0.2">
      <c r="AN301" s="51"/>
    </row>
    <row r="302" spans="40:40" x14ac:dyDescent="0.2">
      <c r="AN302" s="51"/>
    </row>
    <row r="303" spans="40:40" x14ac:dyDescent="0.2">
      <c r="AN303" s="51"/>
    </row>
    <row r="304" spans="40:40" x14ac:dyDescent="0.2">
      <c r="AN304" s="51"/>
    </row>
    <row r="305" spans="40:40" x14ac:dyDescent="0.2">
      <c r="AN305" s="51"/>
    </row>
    <row r="306" spans="40:40" x14ac:dyDescent="0.2">
      <c r="AN306" s="51"/>
    </row>
    <row r="307" spans="40:40" x14ac:dyDescent="0.2">
      <c r="AN307" s="51"/>
    </row>
    <row r="308" spans="40:40" x14ac:dyDescent="0.2">
      <c r="AN308" s="51"/>
    </row>
    <row r="309" spans="40:40" x14ac:dyDescent="0.2">
      <c r="AN309" s="51"/>
    </row>
    <row r="310" spans="40:40" x14ac:dyDescent="0.2">
      <c r="AN310" s="51"/>
    </row>
    <row r="311" spans="40:40" x14ac:dyDescent="0.2">
      <c r="AN311" s="51"/>
    </row>
    <row r="312" spans="40:40" x14ac:dyDescent="0.2">
      <c r="AN312" s="51"/>
    </row>
    <row r="313" spans="40:40" x14ac:dyDescent="0.2">
      <c r="AN313" s="51"/>
    </row>
    <row r="314" spans="40:40" x14ac:dyDescent="0.2">
      <c r="AN314" s="51"/>
    </row>
    <row r="315" spans="40:40" x14ac:dyDescent="0.2">
      <c r="AN315" s="51"/>
    </row>
    <row r="316" spans="40:40" x14ac:dyDescent="0.2">
      <c r="AN316" s="51"/>
    </row>
    <row r="317" spans="40:40" x14ac:dyDescent="0.2">
      <c r="AN317" s="51"/>
    </row>
    <row r="318" spans="40:40" x14ac:dyDescent="0.2">
      <c r="AN318" s="51"/>
    </row>
    <row r="319" spans="40:40" x14ac:dyDescent="0.2">
      <c r="AN319" s="51"/>
    </row>
    <row r="320" spans="40:40" x14ac:dyDescent="0.2">
      <c r="AN320" s="51"/>
    </row>
    <row r="321" spans="40:40" x14ac:dyDescent="0.2">
      <c r="AN321" s="51"/>
    </row>
    <row r="322" spans="40:40" x14ac:dyDescent="0.2">
      <c r="AN322" s="51"/>
    </row>
    <row r="323" spans="40:40" x14ac:dyDescent="0.2">
      <c r="AN323" s="51"/>
    </row>
    <row r="324" spans="40:40" x14ac:dyDescent="0.2">
      <c r="AN324" s="51"/>
    </row>
    <row r="325" spans="40:40" x14ac:dyDescent="0.2">
      <c r="AN325" s="51"/>
    </row>
    <row r="326" spans="40:40" x14ac:dyDescent="0.2">
      <c r="AN326" s="51"/>
    </row>
    <row r="327" spans="40:40" x14ac:dyDescent="0.2">
      <c r="AN327" s="51"/>
    </row>
    <row r="328" spans="40:40" x14ac:dyDescent="0.2">
      <c r="AN328" s="51"/>
    </row>
    <row r="329" spans="40:40" x14ac:dyDescent="0.2">
      <c r="AN329" s="51"/>
    </row>
    <row r="330" spans="40:40" x14ac:dyDescent="0.2">
      <c r="AN330" s="51"/>
    </row>
    <row r="331" spans="40:40" x14ac:dyDescent="0.2">
      <c r="AN331" s="51"/>
    </row>
    <row r="332" spans="40:40" x14ac:dyDescent="0.2">
      <c r="AN332" s="51"/>
    </row>
    <row r="333" spans="40:40" x14ac:dyDescent="0.2">
      <c r="AN333" s="51"/>
    </row>
    <row r="334" spans="40:40" x14ac:dyDescent="0.2">
      <c r="AN334" s="51"/>
    </row>
    <row r="335" spans="40:40" x14ac:dyDescent="0.2">
      <c r="AN335" s="51"/>
    </row>
    <row r="336" spans="40:40" x14ac:dyDescent="0.2">
      <c r="AN336" s="51"/>
    </row>
    <row r="337" spans="40:40" x14ac:dyDescent="0.2">
      <c r="AN337" s="51"/>
    </row>
    <row r="338" spans="40:40" x14ac:dyDescent="0.2">
      <c r="AN338" s="51"/>
    </row>
    <row r="339" spans="40:40" x14ac:dyDescent="0.2">
      <c r="AN339" s="51"/>
    </row>
    <row r="340" spans="40:40" x14ac:dyDescent="0.2">
      <c r="AN340" s="51"/>
    </row>
    <row r="341" spans="40:40" x14ac:dyDescent="0.2">
      <c r="AN341" s="51"/>
    </row>
    <row r="342" spans="40:40" x14ac:dyDescent="0.2">
      <c r="AN342" s="51"/>
    </row>
    <row r="343" spans="40:40" x14ac:dyDescent="0.2">
      <c r="AN343" s="51"/>
    </row>
    <row r="344" spans="40:40" x14ac:dyDescent="0.2">
      <c r="AN344" s="51"/>
    </row>
    <row r="345" spans="40:40" x14ac:dyDescent="0.2">
      <c r="AN345" s="51"/>
    </row>
    <row r="346" spans="40:40" x14ac:dyDescent="0.2">
      <c r="AN346" s="51"/>
    </row>
    <row r="347" spans="40:40" x14ac:dyDescent="0.2">
      <c r="AN347" s="51"/>
    </row>
    <row r="348" spans="40:40" x14ac:dyDescent="0.2">
      <c r="AN348" s="51"/>
    </row>
    <row r="349" spans="40:40" x14ac:dyDescent="0.2">
      <c r="AN349" s="51"/>
    </row>
    <row r="350" spans="40:40" x14ac:dyDescent="0.2">
      <c r="AN350" s="51"/>
    </row>
    <row r="351" spans="40:40" x14ac:dyDescent="0.2">
      <c r="AN351" s="51"/>
    </row>
    <row r="352" spans="40:40" x14ac:dyDescent="0.2">
      <c r="AN352" s="51"/>
    </row>
    <row r="353" spans="40:40" x14ac:dyDescent="0.2">
      <c r="AN353" s="51"/>
    </row>
    <row r="354" spans="40:40" x14ac:dyDescent="0.2">
      <c r="AN354" s="51"/>
    </row>
    <row r="355" spans="40:40" x14ac:dyDescent="0.2">
      <c r="AN355" s="51"/>
    </row>
    <row r="356" spans="40:40" x14ac:dyDescent="0.2">
      <c r="AN356" s="51"/>
    </row>
    <row r="357" spans="40:40" x14ac:dyDescent="0.2">
      <c r="AN357" s="51"/>
    </row>
    <row r="358" spans="40:40" x14ac:dyDescent="0.2">
      <c r="AN358" s="51"/>
    </row>
    <row r="359" spans="40:40" x14ac:dyDescent="0.2">
      <c r="AN359" s="51"/>
    </row>
    <row r="360" spans="40:40" x14ac:dyDescent="0.2">
      <c r="AN360" s="51"/>
    </row>
    <row r="361" spans="40:40" x14ac:dyDescent="0.2">
      <c r="AN361" s="51"/>
    </row>
    <row r="362" spans="40:40" x14ac:dyDescent="0.2">
      <c r="AN362" s="51"/>
    </row>
    <row r="363" spans="40:40" x14ac:dyDescent="0.2">
      <c r="AN363" s="51"/>
    </row>
    <row r="364" spans="40:40" x14ac:dyDescent="0.2">
      <c r="AN364" s="51"/>
    </row>
    <row r="365" spans="40:40" x14ac:dyDescent="0.2">
      <c r="AN365" s="51"/>
    </row>
    <row r="366" spans="40:40" x14ac:dyDescent="0.2">
      <c r="AN366" s="51"/>
    </row>
    <row r="367" spans="40:40" x14ac:dyDescent="0.2">
      <c r="AN367" s="51"/>
    </row>
    <row r="368" spans="40:40" x14ac:dyDescent="0.2">
      <c r="AN368" s="51"/>
    </row>
    <row r="369" spans="40:40" x14ac:dyDescent="0.2">
      <c r="AN369" s="51"/>
    </row>
    <row r="370" spans="40:40" x14ac:dyDescent="0.2">
      <c r="AN370" s="51"/>
    </row>
    <row r="371" spans="40:40" x14ac:dyDescent="0.2">
      <c r="AN371" s="51"/>
    </row>
    <row r="372" spans="40:40" x14ac:dyDescent="0.2">
      <c r="AN372" s="51"/>
    </row>
    <row r="373" spans="40:40" x14ac:dyDescent="0.2">
      <c r="AN373" s="51"/>
    </row>
    <row r="374" spans="40:40" x14ac:dyDescent="0.2">
      <c r="AN374" s="51"/>
    </row>
    <row r="375" spans="40:40" x14ac:dyDescent="0.2">
      <c r="AN375" s="51"/>
    </row>
    <row r="376" spans="40:40" x14ac:dyDescent="0.2">
      <c r="AN376" s="51"/>
    </row>
    <row r="377" spans="40:40" x14ac:dyDescent="0.2">
      <c r="AN377" s="51"/>
    </row>
    <row r="378" spans="40:40" x14ac:dyDescent="0.2">
      <c r="AN378" s="51"/>
    </row>
    <row r="379" spans="40:40" x14ac:dyDescent="0.2">
      <c r="AN379" s="51"/>
    </row>
    <row r="380" spans="40:40" x14ac:dyDescent="0.2">
      <c r="AN380" s="51"/>
    </row>
    <row r="381" spans="40:40" x14ac:dyDescent="0.2">
      <c r="AN381" s="51"/>
    </row>
    <row r="382" spans="40:40" x14ac:dyDescent="0.2">
      <c r="AN382" s="51"/>
    </row>
    <row r="383" spans="40:40" x14ac:dyDescent="0.2">
      <c r="AN383" s="51"/>
    </row>
    <row r="384" spans="40:40" x14ac:dyDescent="0.2">
      <c r="AN384" s="51"/>
    </row>
    <row r="385" spans="40:40" x14ac:dyDescent="0.2">
      <c r="AN385" s="51"/>
    </row>
    <row r="386" spans="40:40" x14ac:dyDescent="0.2">
      <c r="AN386" s="51"/>
    </row>
    <row r="387" spans="40:40" x14ac:dyDescent="0.2">
      <c r="AN387" s="51"/>
    </row>
    <row r="388" spans="40:40" x14ac:dyDescent="0.2">
      <c r="AN388" s="51"/>
    </row>
    <row r="389" spans="40:40" x14ac:dyDescent="0.2">
      <c r="AN389" s="51"/>
    </row>
    <row r="390" spans="40:40" x14ac:dyDescent="0.2">
      <c r="AN390" s="51"/>
    </row>
    <row r="391" spans="40:40" x14ac:dyDescent="0.2">
      <c r="AN391" s="51"/>
    </row>
    <row r="392" spans="40:40" x14ac:dyDescent="0.2">
      <c r="AN392" s="51"/>
    </row>
    <row r="393" spans="40:40" x14ac:dyDescent="0.2">
      <c r="AN393" s="51"/>
    </row>
    <row r="394" spans="40:40" x14ac:dyDescent="0.2">
      <c r="AN394" s="51"/>
    </row>
    <row r="395" spans="40:40" x14ac:dyDescent="0.2">
      <c r="AN395" s="51"/>
    </row>
    <row r="396" spans="40:40" x14ac:dyDescent="0.2">
      <c r="AN396" s="51"/>
    </row>
    <row r="397" spans="40:40" x14ac:dyDescent="0.2">
      <c r="AN397" s="51"/>
    </row>
    <row r="398" spans="40:40" x14ac:dyDescent="0.2">
      <c r="AN398" s="51"/>
    </row>
    <row r="399" spans="40:40" x14ac:dyDescent="0.2">
      <c r="AN399" s="51"/>
    </row>
    <row r="400" spans="40:40" x14ac:dyDescent="0.2">
      <c r="AN400" s="51"/>
    </row>
    <row r="401" spans="40:40" x14ac:dyDescent="0.2">
      <c r="AN401" s="51"/>
    </row>
    <row r="402" spans="40:40" x14ac:dyDescent="0.2">
      <c r="AN402" s="51"/>
    </row>
    <row r="403" spans="40:40" x14ac:dyDescent="0.2">
      <c r="AN403" s="51"/>
    </row>
    <row r="404" spans="40:40" x14ac:dyDescent="0.2">
      <c r="AN404" s="51"/>
    </row>
    <row r="405" spans="40:40" x14ac:dyDescent="0.2">
      <c r="AN405" s="51"/>
    </row>
    <row r="406" spans="40:40" x14ac:dyDescent="0.2">
      <c r="AN406" s="51"/>
    </row>
    <row r="407" spans="40:40" x14ac:dyDescent="0.2">
      <c r="AN407" s="51"/>
    </row>
    <row r="408" spans="40:40" x14ac:dyDescent="0.2">
      <c r="AN408" s="51"/>
    </row>
    <row r="409" spans="40:40" x14ac:dyDescent="0.2">
      <c r="AN409" s="51"/>
    </row>
    <row r="410" spans="40:40" x14ac:dyDescent="0.2">
      <c r="AN410" s="51"/>
    </row>
    <row r="411" spans="40:40" x14ac:dyDescent="0.2">
      <c r="AN411" s="51"/>
    </row>
    <row r="412" spans="40:40" x14ac:dyDescent="0.2">
      <c r="AN412" s="51"/>
    </row>
    <row r="413" spans="40:40" x14ac:dyDescent="0.2">
      <c r="AN413" s="51"/>
    </row>
    <row r="414" spans="40:40" x14ac:dyDescent="0.2">
      <c r="AN414" s="51"/>
    </row>
    <row r="415" spans="40:40" x14ac:dyDescent="0.2">
      <c r="AN415" s="51"/>
    </row>
    <row r="416" spans="40:40" x14ac:dyDescent="0.2">
      <c r="AN416" s="51"/>
    </row>
    <row r="417" spans="40:40" x14ac:dyDescent="0.2">
      <c r="AN417" s="51"/>
    </row>
    <row r="418" spans="40:40" x14ac:dyDescent="0.2">
      <c r="AN418" s="51"/>
    </row>
    <row r="419" spans="40:40" x14ac:dyDescent="0.2">
      <c r="AN419" s="51"/>
    </row>
    <row r="420" spans="40:40" x14ac:dyDescent="0.2">
      <c r="AN420" s="51"/>
    </row>
    <row r="421" spans="40:40" x14ac:dyDescent="0.2">
      <c r="AN421" s="51"/>
    </row>
    <row r="422" spans="40:40" x14ac:dyDescent="0.2">
      <c r="AN422" s="51"/>
    </row>
    <row r="423" spans="40:40" x14ac:dyDescent="0.2">
      <c r="AN423" s="51"/>
    </row>
    <row r="424" spans="40:40" x14ac:dyDescent="0.2">
      <c r="AN424" s="51"/>
    </row>
    <row r="425" spans="40:40" x14ac:dyDescent="0.2">
      <c r="AN425" s="51"/>
    </row>
    <row r="426" spans="40:40" x14ac:dyDescent="0.2">
      <c r="AN426" s="51"/>
    </row>
    <row r="427" spans="40:40" x14ac:dyDescent="0.2">
      <c r="AN427" s="51"/>
    </row>
    <row r="428" spans="40:40" x14ac:dyDescent="0.2">
      <c r="AN428" s="51"/>
    </row>
    <row r="429" spans="40:40" x14ac:dyDescent="0.2">
      <c r="AN429" s="51"/>
    </row>
    <row r="430" spans="40:40" x14ac:dyDescent="0.2">
      <c r="AN430" s="51"/>
    </row>
    <row r="431" spans="40:40" x14ac:dyDescent="0.2">
      <c r="AN431" s="51"/>
    </row>
    <row r="432" spans="40:40" x14ac:dyDescent="0.2">
      <c r="AN432" s="51"/>
    </row>
    <row r="433" spans="40:40" x14ac:dyDescent="0.2">
      <c r="AN433" s="51"/>
    </row>
    <row r="434" spans="40:40" x14ac:dyDescent="0.2">
      <c r="AN434" s="51"/>
    </row>
    <row r="435" spans="40:40" x14ac:dyDescent="0.2">
      <c r="AN435" s="51"/>
    </row>
    <row r="436" spans="40:40" x14ac:dyDescent="0.2">
      <c r="AN436" s="51"/>
    </row>
    <row r="437" spans="40:40" x14ac:dyDescent="0.2">
      <c r="AN437" s="51"/>
    </row>
    <row r="438" spans="40:40" x14ac:dyDescent="0.2">
      <c r="AN438" s="51"/>
    </row>
    <row r="439" spans="40:40" x14ac:dyDescent="0.2">
      <c r="AN439" s="51"/>
    </row>
    <row r="440" spans="40:40" x14ac:dyDescent="0.2">
      <c r="AN440" s="51"/>
    </row>
    <row r="441" spans="40:40" x14ac:dyDescent="0.2">
      <c r="AN441" s="51"/>
    </row>
    <row r="442" spans="40:40" x14ac:dyDescent="0.2">
      <c r="AN442" s="51"/>
    </row>
    <row r="443" spans="40:40" x14ac:dyDescent="0.2">
      <c r="AN443" s="51"/>
    </row>
    <row r="444" spans="40:40" x14ac:dyDescent="0.2">
      <c r="AN444" s="51"/>
    </row>
    <row r="445" spans="40:40" x14ac:dyDescent="0.2">
      <c r="AN445" s="51"/>
    </row>
    <row r="446" spans="40:40" x14ac:dyDescent="0.2">
      <c r="AN446" s="51"/>
    </row>
    <row r="447" spans="40:40" x14ac:dyDescent="0.2">
      <c r="AN447" s="51"/>
    </row>
    <row r="448" spans="40:40" x14ac:dyDescent="0.2">
      <c r="AN448" s="51"/>
    </row>
    <row r="449" spans="40:40" x14ac:dyDescent="0.2">
      <c r="AN449" s="51"/>
    </row>
    <row r="450" spans="40:40" x14ac:dyDescent="0.2">
      <c r="AN450" s="51"/>
    </row>
    <row r="451" spans="40:40" x14ac:dyDescent="0.2">
      <c r="AN451" s="51"/>
    </row>
    <row r="452" spans="40:40" x14ac:dyDescent="0.2">
      <c r="AN452" s="51"/>
    </row>
    <row r="453" spans="40:40" x14ac:dyDescent="0.2">
      <c r="AN453" s="51"/>
    </row>
    <row r="454" spans="40:40" x14ac:dyDescent="0.2">
      <c r="AN454" s="51"/>
    </row>
    <row r="455" spans="40:40" x14ac:dyDescent="0.2">
      <c r="AN455" s="51"/>
    </row>
    <row r="456" spans="40:40" x14ac:dyDescent="0.2">
      <c r="AN456" s="51"/>
    </row>
    <row r="457" spans="40:40" x14ac:dyDescent="0.2">
      <c r="AN457" s="51"/>
    </row>
    <row r="458" spans="40:40" x14ac:dyDescent="0.2">
      <c r="AN458" s="51"/>
    </row>
    <row r="459" spans="40:40" x14ac:dyDescent="0.2">
      <c r="AN459" s="51"/>
    </row>
    <row r="460" spans="40:40" x14ac:dyDescent="0.2">
      <c r="AN460" s="51"/>
    </row>
    <row r="461" spans="40:40" x14ac:dyDescent="0.2">
      <c r="AN461" s="51"/>
    </row>
    <row r="462" spans="40:40" x14ac:dyDescent="0.2">
      <c r="AN462" s="51"/>
    </row>
    <row r="463" spans="40:40" x14ac:dyDescent="0.2">
      <c r="AN463" s="51"/>
    </row>
    <row r="464" spans="40:40" x14ac:dyDescent="0.2">
      <c r="AN464" s="51"/>
    </row>
    <row r="465" spans="40:40" x14ac:dyDescent="0.2">
      <c r="AN465" s="51"/>
    </row>
    <row r="466" spans="40:40" x14ac:dyDescent="0.2">
      <c r="AN466" s="51"/>
    </row>
    <row r="467" spans="40:40" x14ac:dyDescent="0.2">
      <c r="AN467" s="51"/>
    </row>
    <row r="468" spans="40:40" x14ac:dyDescent="0.2">
      <c r="AN468" s="51"/>
    </row>
    <row r="469" spans="40:40" x14ac:dyDescent="0.2">
      <c r="AN469" s="51"/>
    </row>
    <row r="470" spans="40:40" x14ac:dyDescent="0.2">
      <c r="AN470" s="51"/>
    </row>
    <row r="471" spans="40:40" x14ac:dyDescent="0.2">
      <c r="AN471" s="51"/>
    </row>
    <row r="472" spans="40:40" x14ac:dyDescent="0.2">
      <c r="AN472" s="51"/>
    </row>
    <row r="473" spans="40:40" x14ac:dyDescent="0.2">
      <c r="AN473" s="51"/>
    </row>
    <row r="474" spans="40:40" x14ac:dyDescent="0.2">
      <c r="AN474" s="51"/>
    </row>
    <row r="475" spans="40:40" x14ac:dyDescent="0.2">
      <c r="AN475" s="51"/>
    </row>
    <row r="476" spans="40:40" x14ac:dyDescent="0.2">
      <c r="AN476" s="51"/>
    </row>
    <row r="477" spans="40:40" x14ac:dyDescent="0.2">
      <c r="AN477" s="51"/>
    </row>
    <row r="478" spans="40:40" x14ac:dyDescent="0.2">
      <c r="AN478" s="51"/>
    </row>
    <row r="479" spans="40:40" x14ac:dyDescent="0.2">
      <c r="AN479" s="51"/>
    </row>
    <row r="480" spans="40:40" x14ac:dyDescent="0.2">
      <c r="AN480" s="51"/>
    </row>
    <row r="481" spans="40:40" x14ac:dyDescent="0.2">
      <c r="AN481" s="51"/>
    </row>
    <row r="482" spans="40:40" x14ac:dyDescent="0.2">
      <c r="AN482" s="51"/>
    </row>
    <row r="483" spans="40:40" x14ac:dyDescent="0.2">
      <c r="AN483" s="51"/>
    </row>
    <row r="484" spans="40:40" x14ac:dyDescent="0.2">
      <c r="AN484" s="51"/>
    </row>
    <row r="485" spans="40:40" x14ac:dyDescent="0.2">
      <c r="AN485" s="51"/>
    </row>
    <row r="486" spans="40:40" x14ac:dyDescent="0.2">
      <c r="AN486" s="51"/>
    </row>
    <row r="487" spans="40:40" x14ac:dyDescent="0.2">
      <c r="AN487" s="51"/>
    </row>
    <row r="488" spans="40:40" x14ac:dyDescent="0.2">
      <c r="AN488" s="51"/>
    </row>
    <row r="489" spans="40:40" x14ac:dyDescent="0.2">
      <c r="AN489" s="51"/>
    </row>
    <row r="490" spans="40:40" x14ac:dyDescent="0.2">
      <c r="AN490" s="51"/>
    </row>
    <row r="491" spans="40:40" x14ac:dyDescent="0.2">
      <c r="AN491" s="51"/>
    </row>
    <row r="492" spans="40:40" x14ac:dyDescent="0.2">
      <c r="AN492" s="51"/>
    </row>
    <row r="493" spans="40:40" x14ac:dyDescent="0.2">
      <c r="AN493" s="51"/>
    </row>
    <row r="494" spans="40:40" x14ac:dyDescent="0.2">
      <c r="AN494" s="51"/>
    </row>
    <row r="495" spans="40:40" x14ac:dyDescent="0.2">
      <c r="AN495" s="51"/>
    </row>
    <row r="496" spans="40:40" x14ac:dyDescent="0.2">
      <c r="AN496" s="51"/>
    </row>
    <row r="497" spans="40:40" x14ac:dyDescent="0.2">
      <c r="AN497" s="51"/>
    </row>
    <row r="498" spans="40:40" x14ac:dyDescent="0.2">
      <c r="AN498" s="51"/>
    </row>
    <row r="499" spans="40:40" x14ac:dyDescent="0.2">
      <c r="AN499" s="51"/>
    </row>
    <row r="500" spans="40:40" x14ac:dyDescent="0.2">
      <c r="AN500" s="51"/>
    </row>
    <row r="501" spans="40:40" x14ac:dyDescent="0.2">
      <c r="AN501" s="51"/>
    </row>
    <row r="502" spans="40:40" x14ac:dyDescent="0.2">
      <c r="AN502" s="51"/>
    </row>
    <row r="503" spans="40:40" x14ac:dyDescent="0.2">
      <c r="AN503" s="51"/>
    </row>
    <row r="504" spans="40:40" x14ac:dyDescent="0.2">
      <c r="AN504" s="51"/>
    </row>
    <row r="505" spans="40:40" x14ac:dyDescent="0.2">
      <c r="AN505" s="51"/>
    </row>
    <row r="506" spans="40:40" x14ac:dyDescent="0.2">
      <c r="AN506" s="51"/>
    </row>
    <row r="507" spans="40:40" x14ac:dyDescent="0.2">
      <c r="AN507" s="51"/>
    </row>
    <row r="508" spans="40:40" x14ac:dyDescent="0.2">
      <c r="AN508" s="51"/>
    </row>
    <row r="509" spans="40:40" x14ac:dyDescent="0.2">
      <c r="AN509" s="51"/>
    </row>
    <row r="510" spans="40:40" x14ac:dyDescent="0.2">
      <c r="AN510" s="51"/>
    </row>
    <row r="511" spans="40:40" x14ac:dyDescent="0.2">
      <c r="AN511" s="51"/>
    </row>
    <row r="512" spans="40:40" x14ac:dyDescent="0.2">
      <c r="AN512" s="51"/>
    </row>
    <row r="513" spans="40:40" x14ac:dyDescent="0.2">
      <c r="AN513" s="51"/>
    </row>
    <row r="514" spans="40:40" x14ac:dyDescent="0.2">
      <c r="AN514" s="51"/>
    </row>
    <row r="515" spans="40:40" x14ac:dyDescent="0.2">
      <c r="AN515" s="51"/>
    </row>
    <row r="516" spans="40:40" x14ac:dyDescent="0.2">
      <c r="AN516" s="51"/>
    </row>
    <row r="517" spans="40:40" x14ac:dyDescent="0.2">
      <c r="AN517" s="51"/>
    </row>
    <row r="518" spans="40:40" x14ac:dyDescent="0.2">
      <c r="AN518" s="51"/>
    </row>
    <row r="519" spans="40:40" x14ac:dyDescent="0.2">
      <c r="AN519" s="51"/>
    </row>
    <row r="520" spans="40:40" x14ac:dyDescent="0.2">
      <c r="AN520" s="51"/>
    </row>
    <row r="521" spans="40:40" x14ac:dyDescent="0.2">
      <c r="AN521" s="51"/>
    </row>
    <row r="522" spans="40:40" x14ac:dyDescent="0.2">
      <c r="AN522" s="51"/>
    </row>
    <row r="523" spans="40:40" x14ac:dyDescent="0.2">
      <c r="AN523" s="51"/>
    </row>
    <row r="524" spans="40:40" x14ac:dyDescent="0.2">
      <c r="AN524" s="51"/>
    </row>
    <row r="525" spans="40:40" x14ac:dyDescent="0.2">
      <c r="AN525" s="51"/>
    </row>
    <row r="526" spans="40:40" x14ac:dyDescent="0.2">
      <c r="AN526" s="51"/>
    </row>
    <row r="527" spans="40:40" x14ac:dyDescent="0.2">
      <c r="AN527" s="51"/>
    </row>
    <row r="528" spans="40:40" x14ac:dyDescent="0.2">
      <c r="AN528" s="51"/>
    </row>
    <row r="529" spans="40:40" x14ac:dyDescent="0.2">
      <c r="AN529" s="51"/>
    </row>
    <row r="530" spans="40:40" x14ac:dyDescent="0.2">
      <c r="AN530" s="51"/>
    </row>
    <row r="531" spans="40:40" x14ac:dyDescent="0.2">
      <c r="AN531" s="51"/>
    </row>
    <row r="532" spans="40:40" x14ac:dyDescent="0.2">
      <c r="AN532" s="51"/>
    </row>
    <row r="533" spans="40:40" x14ac:dyDescent="0.2">
      <c r="AN533" s="51"/>
    </row>
    <row r="534" spans="40:40" x14ac:dyDescent="0.2">
      <c r="AN534" s="51"/>
    </row>
    <row r="535" spans="40:40" x14ac:dyDescent="0.2">
      <c r="AN535" s="51"/>
    </row>
    <row r="536" spans="40:40" x14ac:dyDescent="0.2">
      <c r="AN536" s="51"/>
    </row>
    <row r="537" spans="40:40" x14ac:dyDescent="0.2">
      <c r="AN537" s="51"/>
    </row>
    <row r="538" spans="40:40" x14ac:dyDescent="0.2">
      <c r="AN538" s="51"/>
    </row>
    <row r="539" spans="40:40" x14ac:dyDescent="0.2">
      <c r="AN539" s="51"/>
    </row>
    <row r="540" spans="40:40" x14ac:dyDescent="0.2">
      <c r="AN540" s="51"/>
    </row>
    <row r="541" spans="40:40" x14ac:dyDescent="0.2">
      <c r="AN541" s="51"/>
    </row>
    <row r="542" spans="40:40" x14ac:dyDescent="0.2">
      <c r="AN542" s="51"/>
    </row>
    <row r="543" spans="40:40" x14ac:dyDescent="0.2">
      <c r="AN543" s="51"/>
    </row>
    <row r="544" spans="40:40" x14ac:dyDescent="0.2">
      <c r="AN544" s="51"/>
    </row>
    <row r="545" spans="40:40" x14ac:dyDescent="0.2">
      <c r="AN545" s="51"/>
    </row>
    <row r="546" spans="40:40" x14ac:dyDescent="0.2">
      <c r="AN546" s="51"/>
    </row>
    <row r="547" spans="40:40" x14ac:dyDescent="0.2">
      <c r="AN547" s="51"/>
    </row>
    <row r="548" spans="40:40" x14ac:dyDescent="0.2">
      <c r="AN548" s="51"/>
    </row>
    <row r="549" spans="40:40" x14ac:dyDescent="0.2">
      <c r="AN549" s="51"/>
    </row>
    <row r="550" spans="40:40" x14ac:dyDescent="0.2">
      <c r="AN550" s="51"/>
    </row>
    <row r="551" spans="40:40" x14ac:dyDescent="0.2">
      <c r="AN551" s="51"/>
    </row>
    <row r="552" spans="40:40" x14ac:dyDescent="0.2">
      <c r="AN552" s="51"/>
    </row>
    <row r="553" spans="40:40" x14ac:dyDescent="0.2">
      <c r="AN553" s="51"/>
    </row>
    <row r="554" spans="40:40" x14ac:dyDescent="0.2">
      <c r="AN554" s="51"/>
    </row>
    <row r="555" spans="40:40" x14ac:dyDescent="0.2">
      <c r="AN555" s="51"/>
    </row>
    <row r="556" spans="40:40" x14ac:dyDescent="0.2">
      <c r="AN556" s="51"/>
    </row>
    <row r="557" spans="40:40" x14ac:dyDescent="0.2">
      <c r="AN557" s="51"/>
    </row>
    <row r="558" spans="40:40" x14ac:dyDescent="0.2">
      <c r="AN558" s="51"/>
    </row>
    <row r="559" spans="40:40" x14ac:dyDescent="0.2">
      <c r="AN559" s="51"/>
    </row>
    <row r="560" spans="40:40" x14ac:dyDescent="0.2">
      <c r="AN560" s="51"/>
    </row>
    <row r="561" spans="40:40" x14ac:dyDescent="0.2">
      <c r="AN561" s="51"/>
    </row>
    <row r="562" spans="40:40" x14ac:dyDescent="0.2">
      <c r="AN562" s="51"/>
    </row>
    <row r="563" spans="40:40" x14ac:dyDescent="0.2">
      <c r="AN563" s="51"/>
    </row>
    <row r="564" spans="40:40" x14ac:dyDescent="0.2">
      <c r="AN564" s="51"/>
    </row>
    <row r="565" spans="40:40" x14ac:dyDescent="0.2">
      <c r="AN565" s="51"/>
    </row>
    <row r="566" spans="40:40" x14ac:dyDescent="0.2">
      <c r="AN566" s="51"/>
    </row>
    <row r="567" spans="40:40" x14ac:dyDescent="0.2">
      <c r="AN567" s="51"/>
    </row>
    <row r="568" spans="40:40" x14ac:dyDescent="0.2">
      <c r="AN568" s="51"/>
    </row>
    <row r="569" spans="40:40" x14ac:dyDescent="0.2">
      <c r="AN569" s="51"/>
    </row>
    <row r="570" spans="40:40" x14ac:dyDescent="0.2">
      <c r="AN570" s="51"/>
    </row>
    <row r="571" spans="40:40" x14ac:dyDescent="0.2">
      <c r="AN571" s="51"/>
    </row>
    <row r="572" spans="40:40" x14ac:dyDescent="0.2">
      <c r="AN572" s="51"/>
    </row>
    <row r="573" spans="40:40" x14ac:dyDescent="0.2">
      <c r="AN573" s="51"/>
    </row>
    <row r="574" spans="40:40" x14ac:dyDescent="0.2">
      <c r="AN574" s="51"/>
    </row>
    <row r="575" spans="40:40" x14ac:dyDescent="0.2">
      <c r="AN575" s="51"/>
    </row>
    <row r="576" spans="40:40" x14ac:dyDescent="0.2">
      <c r="AN576" s="51"/>
    </row>
    <row r="577" spans="40:40" x14ac:dyDescent="0.2">
      <c r="AN577" s="51"/>
    </row>
    <row r="578" spans="40:40" x14ac:dyDescent="0.2">
      <c r="AN578" s="51"/>
    </row>
    <row r="579" spans="40:40" x14ac:dyDescent="0.2">
      <c r="AN579" s="51"/>
    </row>
    <row r="580" spans="40:40" x14ac:dyDescent="0.2">
      <c r="AN580" s="51"/>
    </row>
    <row r="581" spans="40:40" x14ac:dyDescent="0.2">
      <c r="AN581" s="51"/>
    </row>
    <row r="582" spans="40:40" x14ac:dyDescent="0.2">
      <c r="AN582" s="51"/>
    </row>
    <row r="583" spans="40:40" x14ac:dyDescent="0.2">
      <c r="AN583" s="51"/>
    </row>
    <row r="584" spans="40:40" x14ac:dyDescent="0.2">
      <c r="AN584" s="51"/>
    </row>
    <row r="585" spans="40:40" x14ac:dyDescent="0.2">
      <c r="AN585" s="51"/>
    </row>
    <row r="586" spans="40:40" x14ac:dyDescent="0.2">
      <c r="AN586" s="51"/>
    </row>
    <row r="587" spans="40:40" x14ac:dyDescent="0.2">
      <c r="AN587" s="51"/>
    </row>
    <row r="588" spans="40:40" x14ac:dyDescent="0.2">
      <c r="AN588" s="51"/>
    </row>
    <row r="589" spans="40:40" x14ac:dyDescent="0.2">
      <c r="AN589" s="51"/>
    </row>
    <row r="590" spans="40:40" x14ac:dyDescent="0.2">
      <c r="AN590" s="51"/>
    </row>
    <row r="591" spans="40:40" x14ac:dyDescent="0.2">
      <c r="AN591" s="51"/>
    </row>
    <row r="592" spans="40:40" x14ac:dyDescent="0.2">
      <c r="AN592" s="51"/>
    </row>
    <row r="593" spans="40:40" x14ac:dyDescent="0.2">
      <c r="AN593" s="51"/>
    </row>
    <row r="594" spans="40:40" x14ac:dyDescent="0.2">
      <c r="AN594" s="51"/>
    </row>
    <row r="595" spans="40:40" x14ac:dyDescent="0.2">
      <c r="AN595" s="51"/>
    </row>
    <row r="596" spans="40:40" x14ac:dyDescent="0.2">
      <c r="AN596" s="51"/>
    </row>
    <row r="597" spans="40:40" x14ac:dyDescent="0.2">
      <c r="AN597" s="51"/>
    </row>
    <row r="598" spans="40:40" x14ac:dyDescent="0.2">
      <c r="AN598" s="51"/>
    </row>
    <row r="599" spans="40:40" x14ac:dyDescent="0.2">
      <c r="AN599" s="51"/>
    </row>
    <row r="600" spans="40:40" x14ac:dyDescent="0.2">
      <c r="AN600" s="51"/>
    </row>
    <row r="601" spans="40:40" x14ac:dyDescent="0.2">
      <c r="AN601" s="51"/>
    </row>
    <row r="602" spans="40:40" x14ac:dyDescent="0.2">
      <c r="AN602" s="51"/>
    </row>
    <row r="603" spans="40:40" x14ac:dyDescent="0.2">
      <c r="AN603" s="51"/>
    </row>
    <row r="604" spans="40:40" x14ac:dyDescent="0.2">
      <c r="AN604" s="51"/>
    </row>
    <row r="605" spans="40:40" x14ac:dyDescent="0.2">
      <c r="AN605" s="51"/>
    </row>
    <row r="606" spans="40:40" x14ac:dyDescent="0.2">
      <c r="AN606" s="51"/>
    </row>
    <row r="607" spans="40:40" x14ac:dyDescent="0.2">
      <c r="AN607" s="51"/>
    </row>
    <row r="608" spans="40:40" x14ac:dyDescent="0.2">
      <c r="AN608" s="51"/>
    </row>
    <row r="609" spans="40:40" x14ac:dyDescent="0.2">
      <c r="AN609" s="51"/>
    </row>
    <row r="610" spans="40:40" x14ac:dyDescent="0.2">
      <c r="AN610" s="51"/>
    </row>
    <row r="611" spans="40:40" x14ac:dyDescent="0.2">
      <c r="AN611" s="51"/>
    </row>
    <row r="612" spans="40:40" x14ac:dyDescent="0.2">
      <c r="AN612" s="51"/>
    </row>
    <row r="613" spans="40:40" x14ac:dyDescent="0.2">
      <c r="AN613" s="51"/>
    </row>
    <row r="614" spans="40:40" x14ac:dyDescent="0.2">
      <c r="AN614" s="51"/>
    </row>
    <row r="615" spans="40:40" x14ac:dyDescent="0.2">
      <c r="AN615" s="51"/>
    </row>
    <row r="616" spans="40:40" x14ac:dyDescent="0.2">
      <c r="AN616" s="51"/>
    </row>
    <row r="617" spans="40:40" x14ac:dyDescent="0.2">
      <c r="AN617" s="51"/>
    </row>
    <row r="618" spans="40:40" x14ac:dyDescent="0.2">
      <c r="AN618" s="51"/>
    </row>
    <row r="619" spans="40:40" x14ac:dyDescent="0.2">
      <c r="AN619" s="51"/>
    </row>
    <row r="620" spans="40:40" x14ac:dyDescent="0.2">
      <c r="AN620" s="51"/>
    </row>
    <row r="621" spans="40:40" x14ac:dyDescent="0.2">
      <c r="AN621" s="51"/>
    </row>
    <row r="622" spans="40:40" x14ac:dyDescent="0.2">
      <c r="AN622" s="51"/>
    </row>
    <row r="623" spans="40:40" x14ac:dyDescent="0.2">
      <c r="AN623" s="51"/>
    </row>
    <row r="624" spans="40:40" x14ac:dyDescent="0.2">
      <c r="AN624" s="51"/>
    </row>
    <row r="625" spans="40:40" x14ac:dyDescent="0.2">
      <c r="AN625" s="51"/>
    </row>
    <row r="626" spans="40:40" x14ac:dyDescent="0.2">
      <c r="AN626" s="51"/>
    </row>
    <row r="627" spans="40:40" x14ac:dyDescent="0.2">
      <c r="AN627" s="51"/>
    </row>
    <row r="628" spans="40:40" x14ac:dyDescent="0.2">
      <c r="AN628" s="51"/>
    </row>
    <row r="629" spans="40:40" x14ac:dyDescent="0.2">
      <c r="AN629" s="51"/>
    </row>
    <row r="630" spans="40:40" x14ac:dyDescent="0.2">
      <c r="AN630" s="51"/>
    </row>
    <row r="631" spans="40:40" x14ac:dyDescent="0.2">
      <c r="AN631" s="51"/>
    </row>
    <row r="632" spans="40:40" x14ac:dyDescent="0.2">
      <c r="AN632" s="51"/>
    </row>
    <row r="633" spans="40:40" x14ac:dyDescent="0.2">
      <c r="AN633" s="51"/>
    </row>
    <row r="634" spans="40:40" x14ac:dyDescent="0.2">
      <c r="AN634" s="51"/>
    </row>
    <row r="635" spans="40:40" x14ac:dyDescent="0.2">
      <c r="AN635" s="51"/>
    </row>
    <row r="636" spans="40:40" x14ac:dyDescent="0.2">
      <c r="AN636" s="51"/>
    </row>
    <row r="637" spans="40:40" x14ac:dyDescent="0.2">
      <c r="AN637" s="51"/>
    </row>
    <row r="638" spans="40:40" x14ac:dyDescent="0.2">
      <c r="AN638" s="51"/>
    </row>
    <row r="639" spans="40:40" x14ac:dyDescent="0.2">
      <c r="AN639" s="51"/>
    </row>
    <row r="640" spans="40:40" x14ac:dyDescent="0.2">
      <c r="AN640" s="51"/>
    </row>
    <row r="641" spans="40:40" x14ac:dyDescent="0.2">
      <c r="AN641" s="51"/>
    </row>
    <row r="642" spans="40:40" x14ac:dyDescent="0.2">
      <c r="AN642" s="51"/>
    </row>
    <row r="643" spans="40:40" x14ac:dyDescent="0.2">
      <c r="AN643" s="51"/>
    </row>
    <row r="644" spans="40:40" x14ac:dyDescent="0.2">
      <c r="AN644" s="51"/>
    </row>
    <row r="645" spans="40:40" x14ac:dyDescent="0.2">
      <c r="AN645" s="51"/>
    </row>
    <row r="646" spans="40:40" x14ac:dyDescent="0.2">
      <c r="AN646" s="51"/>
    </row>
    <row r="647" spans="40:40" x14ac:dyDescent="0.2">
      <c r="AN647" s="51"/>
    </row>
    <row r="648" spans="40:40" x14ac:dyDescent="0.2">
      <c r="AN648" s="51"/>
    </row>
    <row r="649" spans="40:40" x14ac:dyDescent="0.2">
      <c r="AN649" s="51"/>
    </row>
    <row r="650" spans="40:40" x14ac:dyDescent="0.2">
      <c r="AN650" s="51"/>
    </row>
    <row r="651" spans="40:40" x14ac:dyDescent="0.2">
      <c r="AN651" s="51"/>
    </row>
    <row r="652" spans="40:40" x14ac:dyDescent="0.2">
      <c r="AN652" s="51"/>
    </row>
    <row r="653" spans="40:40" x14ac:dyDescent="0.2">
      <c r="AN653" s="51"/>
    </row>
    <row r="654" spans="40:40" x14ac:dyDescent="0.2">
      <c r="AN654" s="51"/>
    </row>
    <row r="655" spans="40:40" x14ac:dyDescent="0.2">
      <c r="AN655" s="51"/>
    </row>
    <row r="656" spans="40:40" x14ac:dyDescent="0.2">
      <c r="AN656" s="51"/>
    </row>
    <row r="657" spans="40:40" x14ac:dyDescent="0.2">
      <c r="AN657" s="51"/>
    </row>
    <row r="658" spans="40:40" x14ac:dyDescent="0.2">
      <c r="AN658" s="51"/>
    </row>
    <row r="659" spans="40:40" x14ac:dyDescent="0.2">
      <c r="AN659" s="51"/>
    </row>
    <row r="660" spans="40:40" x14ac:dyDescent="0.2">
      <c r="AN660" s="51"/>
    </row>
    <row r="661" spans="40:40" x14ac:dyDescent="0.2">
      <c r="AN661" s="51"/>
    </row>
    <row r="662" spans="40:40" x14ac:dyDescent="0.2">
      <c r="AN662" s="51"/>
    </row>
    <row r="663" spans="40:40" x14ac:dyDescent="0.2">
      <c r="AN663" s="51"/>
    </row>
    <row r="664" spans="40:40" x14ac:dyDescent="0.2">
      <c r="AN664" s="51"/>
    </row>
    <row r="665" spans="40:40" x14ac:dyDescent="0.2">
      <c r="AN665" s="51"/>
    </row>
    <row r="666" spans="40:40" x14ac:dyDescent="0.2">
      <c r="AN666" s="51"/>
    </row>
    <row r="667" spans="40:40" x14ac:dyDescent="0.2">
      <c r="AN667" s="51"/>
    </row>
    <row r="668" spans="40:40" x14ac:dyDescent="0.2">
      <c r="AN668" s="51"/>
    </row>
    <row r="669" spans="40:40" x14ac:dyDescent="0.2">
      <c r="AN669" s="51"/>
    </row>
    <row r="670" spans="40:40" x14ac:dyDescent="0.2">
      <c r="AN670" s="51"/>
    </row>
    <row r="671" spans="40:40" x14ac:dyDescent="0.2">
      <c r="AN671" s="51"/>
    </row>
    <row r="672" spans="40:40" x14ac:dyDescent="0.2">
      <c r="AN672" s="51"/>
    </row>
    <row r="673" spans="40:40" x14ac:dyDescent="0.2">
      <c r="AN673" s="51"/>
    </row>
    <row r="674" spans="40:40" x14ac:dyDescent="0.2">
      <c r="AN674" s="51"/>
    </row>
    <row r="675" spans="40:40" x14ac:dyDescent="0.2">
      <c r="AN675" s="51"/>
    </row>
    <row r="676" spans="40:40" x14ac:dyDescent="0.2">
      <c r="AN676" s="51"/>
    </row>
    <row r="677" spans="40:40" x14ac:dyDescent="0.2">
      <c r="AN677" s="51"/>
    </row>
    <row r="678" spans="40:40" x14ac:dyDescent="0.2">
      <c r="AN678" s="51"/>
    </row>
    <row r="679" spans="40:40" x14ac:dyDescent="0.2">
      <c r="AN679" s="51"/>
    </row>
    <row r="680" spans="40:40" x14ac:dyDescent="0.2">
      <c r="AN680" s="51"/>
    </row>
    <row r="681" spans="40:40" x14ac:dyDescent="0.2">
      <c r="AN681" s="51"/>
    </row>
    <row r="682" spans="40:40" x14ac:dyDescent="0.2">
      <c r="AN682" s="51"/>
    </row>
    <row r="683" spans="40:40" x14ac:dyDescent="0.2">
      <c r="AN683" s="51"/>
    </row>
    <row r="684" spans="40:40" x14ac:dyDescent="0.2">
      <c r="AN684" s="51"/>
    </row>
    <row r="685" spans="40:40" x14ac:dyDescent="0.2">
      <c r="AN685" s="51"/>
    </row>
    <row r="686" spans="40:40" x14ac:dyDescent="0.2">
      <c r="AN686" s="51"/>
    </row>
    <row r="687" spans="40:40" x14ac:dyDescent="0.2">
      <c r="AN687" s="51"/>
    </row>
    <row r="688" spans="40:40" x14ac:dyDescent="0.2">
      <c r="AN688" s="51"/>
    </row>
    <row r="689" spans="40:40" x14ac:dyDescent="0.2">
      <c r="AN689" s="51"/>
    </row>
    <row r="690" spans="40:40" x14ac:dyDescent="0.2">
      <c r="AN690" s="51"/>
    </row>
    <row r="691" spans="40:40" x14ac:dyDescent="0.2">
      <c r="AN691" s="51"/>
    </row>
    <row r="692" spans="40:40" x14ac:dyDescent="0.2">
      <c r="AN692" s="51"/>
    </row>
    <row r="693" spans="40:40" x14ac:dyDescent="0.2">
      <c r="AN693" s="51"/>
    </row>
    <row r="694" spans="40:40" x14ac:dyDescent="0.2">
      <c r="AN694" s="51"/>
    </row>
    <row r="695" spans="40:40" x14ac:dyDescent="0.2">
      <c r="AN695" s="51"/>
    </row>
    <row r="696" spans="40:40" x14ac:dyDescent="0.2">
      <c r="AN696" s="51"/>
    </row>
    <row r="697" spans="40:40" x14ac:dyDescent="0.2">
      <c r="AN697" s="51"/>
    </row>
    <row r="698" spans="40:40" x14ac:dyDescent="0.2">
      <c r="AN698" s="51"/>
    </row>
    <row r="699" spans="40:40" x14ac:dyDescent="0.2">
      <c r="AN699" s="51"/>
    </row>
    <row r="700" spans="40:40" x14ac:dyDescent="0.2">
      <c r="AN700" s="51"/>
    </row>
    <row r="701" spans="40:40" x14ac:dyDescent="0.2">
      <c r="AN701" s="51"/>
    </row>
    <row r="702" spans="40:40" x14ac:dyDescent="0.2">
      <c r="AN702" s="51"/>
    </row>
    <row r="703" spans="40:40" x14ac:dyDescent="0.2">
      <c r="AN703" s="51"/>
    </row>
    <row r="704" spans="40:40" x14ac:dyDescent="0.2">
      <c r="AN704" s="51"/>
    </row>
    <row r="705" spans="40:40" x14ac:dyDescent="0.2">
      <c r="AN705" s="51"/>
    </row>
    <row r="706" spans="40:40" x14ac:dyDescent="0.2">
      <c r="AN706" s="51"/>
    </row>
    <row r="707" spans="40:40" x14ac:dyDescent="0.2">
      <c r="AN707" s="51"/>
    </row>
    <row r="708" spans="40:40" x14ac:dyDescent="0.2">
      <c r="AN708" s="51"/>
    </row>
    <row r="709" spans="40:40" x14ac:dyDescent="0.2">
      <c r="AN709" s="51"/>
    </row>
    <row r="710" spans="40:40" x14ac:dyDescent="0.2">
      <c r="AN710" s="51"/>
    </row>
    <row r="711" spans="40:40" x14ac:dyDescent="0.2">
      <c r="AN711" s="51"/>
    </row>
    <row r="712" spans="40:40" x14ac:dyDescent="0.2">
      <c r="AN712" s="51"/>
    </row>
    <row r="713" spans="40:40" x14ac:dyDescent="0.2">
      <c r="AN713" s="51"/>
    </row>
    <row r="714" spans="40:40" x14ac:dyDescent="0.2">
      <c r="AN714" s="51"/>
    </row>
    <row r="715" spans="40:40" x14ac:dyDescent="0.2">
      <c r="AN715" s="51"/>
    </row>
    <row r="716" spans="40:40" x14ac:dyDescent="0.2">
      <c r="AN716" s="51"/>
    </row>
    <row r="717" spans="40:40" x14ac:dyDescent="0.2">
      <c r="AN717" s="51"/>
    </row>
    <row r="718" spans="40:40" x14ac:dyDescent="0.2">
      <c r="AN718" s="51"/>
    </row>
    <row r="719" spans="40:40" x14ac:dyDescent="0.2">
      <c r="AN719" s="51"/>
    </row>
    <row r="720" spans="40:40" x14ac:dyDescent="0.2">
      <c r="AN720" s="51"/>
    </row>
    <row r="721" spans="40:40" x14ac:dyDescent="0.2">
      <c r="AN721" s="51"/>
    </row>
    <row r="722" spans="40:40" x14ac:dyDescent="0.2">
      <c r="AN722" s="51"/>
    </row>
    <row r="723" spans="40:40" x14ac:dyDescent="0.2">
      <c r="AN723" s="51"/>
    </row>
    <row r="724" spans="40:40" x14ac:dyDescent="0.2">
      <c r="AN724" s="51"/>
    </row>
    <row r="725" spans="40:40" x14ac:dyDescent="0.2">
      <c r="AN725" s="51"/>
    </row>
    <row r="726" spans="40:40" x14ac:dyDescent="0.2">
      <c r="AN726" s="51"/>
    </row>
    <row r="727" spans="40:40" x14ac:dyDescent="0.2">
      <c r="AN727" s="51"/>
    </row>
    <row r="728" spans="40:40" x14ac:dyDescent="0.2">
      <c r="AN728" s="51"/>
    </row>
    <row r="729" spans="40:40" x14ac:dyDescent="0.2">
      <c r="AN729" s="51"/>
    </row>
    <row r="730" spans="40:40" x14ac:dyDescent="0.2">
      <c r="AN730" s="51"/>
    </row>
    <row r="731" spans="40:40" x14ac:dyDescent="0.2">
      <c r="AN731" s="51"/>
    </row>
    <row r="732" spans="40:40" x14ac:dyDescent="0.2">
      <c r="AN732" s="51"/>
    </row>
    <row r="733" spans="40:40" x14ac:dyDescent="0.2">
      <c r="AN733" s="51"/>
    </row>
    <row r="734" spans="40:40" x14ac:dyDescent="0.2">
      <c r="AN734" s="51"/>
    </row>
    <row r="735" spans="40:40" x14ac:dyDescent="0.2">
      <c r="AN735" s="51"/>
    </row>
    <row r="736" spans="40:40" x14ac:dyDescent="0.2">
      <c r="AN736" s="51"/>
    </row>
    <row r="737" spans="40:40" x14ac:dyDescent="0.2">
      <c r="AN737" s="51"/>
    </row>
    <row r="738" spans="40:40" x14ac:dyDescent="0.2">
      <c r="AN738" s="51"/>
    </row>
    <row r="739" spans="40:40" x14ac:dyDescent="0.2">
      <c r="AN739" s="51"/>
    </row>
    <row r="740" spans="40:40" x14ac:dyDescent="0.2">
      <c r="AN740" s="51"/>
    </row>
    <row r="741" spans="40:40" x14ac:dyDescent="0.2">
      <c r="AN741" s="51"/>
    </row>
    <row r="742" spans="40:40" x14ac:dyDescent="0.2">
      <c r="AN742" s="51"/>
    </row>
    <row r="743" spans="40:40" x14ac:dyDescent="0.2">
      <c r="AN743" s="51"/>
    </row>
    <row r="744" spans="40:40" x14ac:dyDescent="0.2">
      <c r="AN744" s="51"/>
    </row>
    <row r="745" spans="40:40" x14ac:dyDescent="0.2">
      <c r="AN745" s="51"/>
    </row>
    <row r="746" spans="40:40" x14ac:dyDescent="0.2">
      <c r="AN746" s="51"/>
    </row>
    <row r="747" spans="40:40" x14ac:dyDescent="0.2">
      <c r="AN747" s="51"/>
    </row>
    <row r="748" spans="40:40" x14ac:dyDescent="0.2">
      <c r="AN748" s="51"/>
    </row>
    <row r="749" spans="40:40" x14ac:dyDescent="0.2">
      <c r="AN749" s="51"/>
    </row>
    <row r="750" spans="40:40" x14ac:dyDescent="0.2">
      <c r="AN750" s="51"/>
    </row>
    <row r="751" spans="40:40" x14ac:dyDescent="0.2">
      <c r="AN751" s="51"/>
    </row>
    <row r="752" spans="40:40" x14ac:dyDescent="0.2">
      <c r="AN752" s="51"/>
    </row>
    <row r="753" spans="40:40" x14ac:dyDescent="0.2">
      <c r="AN753" s="51"/>
    </row>
    <row r="754" spans="40:40" x14ac:dyDescent="0.2">
      <c r="AN754" s="51"/>
    </row>
    <row r="755" spans="40:40" x14ac:dyDescent="0.2">
      <c r="AN755" s="51"/>
    </row>
    <row r="756" spans="40:40" x14ac:dyDescent="0.2">
      <c r="AN756" s="51"/>
    </row>
    <row r="757" spans="40:40" x14ac:dyDescent="0.2">
      <c r="AN757" s="51"/>
    </row>
    <row r="758" spans="40:40" x14ac:dyDescent="0.2">
      <c r="AN758" s="51"/>
    </row>
    <row r="759" spans="40:40" x14ac:dyDescent="0.2">
      <c r="AN759" s="51"/>
    </row>
    <row r="760" spans="40:40" x14ac:dyDescent="0.2">
      <c r="AN760" s="51"/>
    </row>
    <row r="761" spans="40:40" x14ac:dyDescent="0.2">
      <c r="AN761" s="51"/>
    </row>
    <row r="762" spans="40:40" x14ac:dyDescent="0.2">
      <c r="AN762" s="51"/>
    </row>
    <row r="763" spans="40:40" x14ac:dyDescent="0.2">
      <c r="AN763" s="51"/>
    </row>
    <row r="764" spans="40:40" x14ac:dyDescent="0.2">
      <c r="AN764" s="51"/>
    </row>
    <row r="765" spans="40:40" x14ac:dyDescent="0.2">
      <c r="AN765" s="51"/>
    </row>
    <row r="766" spans="40:40" x14ac:dyDescent="0.2">
      <c r="AN766" s="51"/>
    </row>
    <row r="767" spans="40:40" x14ac:dyDescent="0.2">
      <c r="AN767" s="51"/>
    </row>
    <row r="768" spans="40:40" x14ac:dyDescent="0.2">
      <c r="AN768" s="51"/>
    </row>
    <row r="769" spans="40:40" x14ac:dyDescent="0.2">
      <c r="AN769" s="51"/>
    </row>
    <row r="770" spans="40:40" x14ac:dyDescent="0.2">
      <c r="AN770" s="51"/>
    </row>
    <row r="771" spans="40:40" x14ac:dyDescent="0.2">
      <c r="AN771" s="51"/>
    </row>
    <row r="772" spans="40:40" x14ac:dyDescent="0.2">
      <c r="AN772" s="51"/>
    </row>
    <row r="773" spans="40:40" x14ac:dyDescent="0.2">
      <c r="AN773" s="51"/>
    </row>
    <row r="774" spans="40:40" x14ac:dyDescent="0.2">
      <c r="AN774" s="51"/>
    </row>
    <row r="775" spans="40:40" x14ac:dyDescent="0.2">
      <c r="AN775" s="51"/>
    </row>
    <row r="776" spans="40:40" x14ac:dyDescent="0.2">
      <c r="AN776" s="51"/>
    </row>
    <row r="777" spans="40:40" x14ac:dyDescent="0.2">
      <c r="AN777" s="51"/>
    </row>
    <row r="778" spans="40:40" x14ac:dyDescent="0.2">
      <c r="AN778" s="51"/>
    </row>
    <row r="779" spans="40:40" x14ac:dyDescent="0.2">
      <c r="AN779" s="51"/>
    </row>
    <row r="780" spans="40:40" x14ac:dyDescent="0.2">
      <c r="AN780" s="51"/>
    </row>
    <row r="781" spans="40:40" x14ac:dyDescent="0.2">
      <c r="AN781" s="51"/>
    </row>
    <row r="782" spans="40:40" x14ac:dyDescent="0.2">
      <c r="AN782" s="51"/>
    </row>
    <row r="783" spans="40:40" x14ac:dyDescent="0.2">
      <c r="AN783" s="51"/>
    </row>
    <row r="784" spans="40:40" x14ac:dyDescent="0.2">
      <c r="AN784" s="51"/>
    </row>
    <row r="785" spans="40:40" x14ac:dyDescent="0.2">
      <c r="AN785" s="51"/>
    </row>
    <row r="786" spans="40:40" x14ac:dyDescent="0.2">
      <c r="AN786" s="51"/>
    </row>
    <row r="787" spans="40:40" x14ac:dyDescent="0.2">
      <c r="AN787" s="51"/>
    </row>
    <row r="788" spans="40:40" x14ac:dyDescent="0.2">
      <c r="AN788" s="51"/>
    </row>
    <row r="789" spans="40:40" x14ac:dyDescent="0.2">
      <c r="AN789" s="51"/>
    </row>
    <row r="790" spans="40:40" x14ac:dyDescent="0.2">
      <c r="AN790" s="51"/>
    </row>
    <row r="791" spans="40:40" x14ac:dyDescent="0.2">
      <c r="AN791" s="51"/>
    </row>
    <row r="792" spans="40:40" x14ac:dyDescent="0.2">
      <c r="AN792" s="51"/>
    </row>
    <row r="793" spans="40:40" x14ac:dyDescent="0.2">
      <c r="AN793" s="51"/>
    </row>
    <row r="794" spans="40:40" x14ac:dyDescent="0.2">
      <c r="AN794" s="51"/>
    </row>
    <row r="795" spans="40:40" x14ac:dyDescent="0.2">
      <c r="AN795" s="51"/>
    </row>
    <row r="796" spans="40:40" x14ac:dyDescent="0.2">
      <c r="AN796" s="51"/>
    </row>
    <row r="797" spans="40:40" x14ac:dyDescent="0.2">
      <c r="AN797" s="51"/>
    </row>
    <row r="798" spans="40:40" x14ac:dyDescent="0.2">
      <c r="AN798" s="51"/>
    </row>
    <row r="799" spans="40:40" x14ac:dyDescent="0.2">
      <c r="AN799" s="51"/>
    </row>
    <row r="800" spans="40:40" x14ac:dyDescent="0.2">
      <c r="AN800" s="51"/>
    </row>
    <row r="801" spans="40:40" x14ac:dyDescent="0.2">
      <c r="AN801" s="51"/>
    </row>
    <row r="802" spans="40:40" x14ac:dyDescent="0.2">
      <c r="AN802" s="51"/>
    </row>
    <row r="803" spans="40:40" x14ac:dyDescent="0.2">
      <c r="AN803" s="51"/>
    </row>
    <row r="804" spans="40:40" x14ac:dyDescent="0.2">
      <c r="AN804" s="51"/>
    </row>
    <row r="805" spans="40:40" x14ac:dyDescent="0.2">
      <c r="AN805" s="51"/>
    </row>
    <row r="806" spans="40:40" x14ac:dyDescent="0.2">
      <c r="AN806" s="51"/>
    </row>
    <row r="807" spans="40:40" x14ac:dyDescent="0.2">
      <c r="AN807" s="51"/>
    </row>
    <row r="808" spans="40:40" x14ac:dyDescent="0.2">
      <c r="AN808" s="51"/>
    </row>
    <row r="809" spans="40:40" x14ac:dyDescent="0.2">
      <c r="AN809" s="51"/>
    </row>
    <row r="810" spans="40:40" x14ac:dyDescent="0.2">
      <c r="AN810" s="51"/>
    </row>
    <row r="811" spans="40:40" x14ac:dyDescent="0.2">
      <c r="AN811" s="51"/>
    </row>
    <row r="812" spans="40:40" x14ac:dyDescent="0.2">
      <c r="AN812" s="51"/>
    </row>
    <row r="813" spans="40:40" x14ac:dyDescent="0.2">
      <c r="AN813" s="51"/>
    </row>
    <row r="814" spans="40:40" x14ac:dyDescent="0.2">
      <c r="AN814" s="51"/>
    </row>
    <row r="815" spans="40:40" x14ac:dyDescent="0.2">
      <c r="AN815" s="51"/>
    </row>
    <row r="816" spans="40:40" x14ac:dyDescent="0.2">
      <c r="AN816" s="51"/>
    </row>
    <row r="817" spans="40:40" x14ac:dyDescent="0.2">
      <c r="AN817" s="51"/>
    </row>
    <row r="818" spans="40:40" x14ac:dyDescent="0.2">
      <c r="AN818" s="51"/>
    </row>
    <row r="819" spans="40:40" x14ac:dyDescent="0.2">
      <c r="AN819" s="51"/>
    </row>
    <row r="820" spans="40:40" x14ac:dyDescent="0.2">
      <c r="AN820" s="51"/>
    </row>
    <row r="821" spans="40:40" x14ac:dyDescent="0.2">
      <c r="AN821" s="51"/>
    </row>
    <row r="822" spans="40:40" x14ac:dyDescent="0.2">
      <c r="AN822" s="51"/>
    </row>
    <row r="823" spans="40:40" x14ac:dyDescent="0.2">
      <c r="AN823" s="51"/>
    </row>
    <row r="824" spans="40:40" x14ac:dyDescent="0.2">
      <c r="AN824" s="51"/>
    </row>
    <row r="825" spans="40:40" x14ac:dyDescent="0.2">
      <c r="AN825" s="51"/>
    </row>
    <row r="826" spans="40:40" x14ac:dyDescent="0.2">
      <c r="AN826" s="51"/>
    </row>
    <row r="827" spans="40:40" x14ac:dyDescent="0.2">
      <c r="AN827" s="51"/>
    </row>
    <row r="828" spans="40:40" x14ac:dyDescent="0.2">
      <c r="AN828" s="51"/>
    </row>
    <row r="829" spans="40:40" x14ac:dyDescent="0.2">
      <c r="AN829" s="51"/>
    </row>
    <row r="830" spans="40:40" x14ac:dyDescent="0.2">
      <c r="AN830" s="51"/>
    </row>
    <row r="831" spans="40:40" x14ac:dyDescent="0.2">
      <c r="AN831" s="51"/>
    </row>
    <row r="832" spans="40:40" x14ac:dyDescent="0.2">
      <c r="AN832" s="51"/>
    </row>
    <row r="833" spans="40:40" x14ac:dyDescent="0.2">
      <c r="AN833" s="51"/>
    </row>
    <row r="834" spans="40:40" x14ac:dyDescent="0.2">
      <c r="AN834" s="51"/>
    </row>
    <row r="835" spans="40:40" x14ac:dyDescent="0.2">
      <c r="AN835" s="51"/>
    </row>
    <row r="836" spans="40:40" x14ac:dyDescent="0.2">
      <c r="AN836" s="51"/>
    </row>
    <row r="837" spans="40:40" x14ac:dyDescent="0.2">
      <c r="AN837" s="51"/>
    </row>
    <row r="838" spans="40:40" x14ac:dyDescent="0.2">
      <c r="AN838" s="51"/>
    </row>
    <row r="839" spans="40:40" x14ac:dyDescent="0.2">
      <c r="AN839" s="51"/>
    </row>
    <row r="840" spans="40:40" x14ac:dyDescent="0.2">
      <c r="AN840" s="51"/>
    </row>
    <row r="841" spans="40:40" x14ac:dyDescent="0.2">
      <c r="AN841" s="51"/>
    </row>
    <row r="842" spans="40:40" x14ac:dyDescent="0.2">
      <c r="AN842" s="51"/>
    </row>
    <row r="843" spans="40:40" x14ac:dyDescent="0.2">
      <c r="AN843" s="51"/>
    </row>
    <row r="844" spans="40:40" x14ac:dyDescent="0.2">
      <c r="AN844" s="51"/>
    </row>
    <row r="845" spans="40:40" x14ac:dyDescent="0.2">
      <c r="AN845" s="51"/>
    </row>
    <row r="846" spans="40:40" x14ac:dyDescent="0.2">
      <c r="AN846" s="51"/>
    </row>
    <row r="847" spans="40:40" x14ac:dyDescent="0.2">
      <c r="AN847" s="51"/>
    </row>
    <row r="848" spans="40:40" x14ac:dyDescent="0.2">
      <c r="AN848" s="51"/>
    </row>
    <row r="849" spans="40:40" x14ac:dyDescent="0.2">
      <c r="AN849" s="51"/>
    </row>
    <row r="850" spans="40:40" x14ac:dyDescent="0.2">
      <c r="AN850" s="51"/>
    </row>
    <row r="851" spans="40:40" x14ac:dyDescent="0.2">
      <c r="AN851" s="51"/>
    </row>
    <row r="852" spans="40:40" x14ac:dyDescent="0.2">
      <c r="AN852" s="51"/>
    </row>
    <row r="853" spans="40:40" x14ac:dyDescent="0.2">
      <c r="AN853" s="51"/>
    </row>
    <row r="854" spans="40:40" x14ac:dyDescent="0.2">
      <c r="AN854" s="51"/>
    </row>
    <row r="855" spans="40:40" x14ac:dyDescent="0.2">
      <c r="AN855" s="51"/>
    </row>
    <row r="856" spans="40:40" x14ac:dyDescent="0.2">
      <c r="AN856" s="51"/>
    </row>
    <row r="857" spans="40:40" x14ac:dyDescent="0.2">
      <c r="AN857" s="51"/>
    </row>
    <row r="858" spans="40:40" x14ac:dyDescent="0.2">
      <c r="AN858" s="51"/>
    </row>
    <row r="859" spans="40:40" x14ac:dyDescent="0.2">
      <c r="AN859" s="51"/>
    </row>
    <row r="860" spans="40:40" x14ac:dyDescent="0.2">
      <c r="AN860" s="51"/>
    </row>
    <row r="861" spans="40:40" x14ac:dyDescent="0.2">
      <c r="AN861" s="51"/>
    </row>
    <row r="862" spans="40:40" x14ac:dyDescent="0.2">
      <c r="AN862" s="51"/>
    </row>
    <row r="863" spans="40:40" x14ac:dyDescent="0.2">
      <c r="AN863" s="51"/>
    </row>
    <row r="864" spans="40:40" x14ac:dyDescent="0.2">
      <c r="AN864" s="51"/>
    </row>
    <row r="865" spans="40:40" x14ac:dyDescent="0.2">
      <c r="AN865" s="51"/>
    </row>
    <row r="866" spans="40:40" x14ac:dyDescent="0.2">
      <c r="AN866" s="51"/>
    </row>
    <row r="867" spans="40:40" x14ac:dyDescent="0.2">
      <c r="AN867" s="51"/>
    </row>
    <row r="868" spans="40:40" x14ac:dyDescent="0.2">
      <c r="AN868" s="51"/>
    </row>
    <row r="869" spans="40:40" x14ac:dyDescent="0.2">
      <c r="AN869" s="51"/>
    </row>
    <row r="870" spans="40:40" x14ac:dyDescent="0.2">
      <c r="AN870" s="51"/>
    </row>
    <row r="871" spans="40:40" x14ac:dyDescent="0.2">
      <c r="AN871" s="51"/>
    </row>
    <row r="872" spans="40:40" x14ac:dyDescent="0.2">
      <c r="AN872" s="51"/>
    </row>
    <row r="873" spans="40:40" x14ac:dyDescent="0.2">
      <c r="AN873" s="51"/>
    </row>
    <row r="874" spans="40:40" x14ac:dyDescent="0.2">
      <c r="AN874" s="51"/>
    </row>
    <row r="875" spans="40:40" x14ac:dyDescent="0.2">
      <c r="AN875" s="51"/>
    </row>
    <row r="876" spans="40:40" x14ac:dyDescent="0.2">
      <c r="AN876" s="51"/>
    </row>
    <row r="877" spans="40:40" x14ac:dyDescent="0.2">
      <c r="AN877" s="51"/>
    </row>
    <row r="878" spans="40:40" x14ac:dyDescent="0.2">
      <c r="AN878" s="51"/>
    </row>
    <row r="879" spans="40:40" x14ac:dyDescent="0.2">
      <c r="AN879" s="51"/>
    </row>
    <row r="880" spans="40:40" x14ac:dyDescent="0.2">
      <c r="AN880" s="51"/>
    </row>
    <row r="881" spans="40:40" x14ac:dyDescent="0.2">
      <c r="AN881" s="51"/>
    </row>
    <row r="882" spans="40:40" x14ac:dyDescent="0.2">
      <c r="AN882" s="51"/>
    </row>
    <row r="883" spans="40:40" x14ac:dyDescent="0.2">
      <c r="AN883" s="51"/>
    </row>
    <row r="884" spans="40:40" x14ac:dyDescent="0.2">
      <c r="AN884" s="51"/>
    </row>
    <row r="885" spans="40:40" x14ac:dyDescent="0.2">
      <c r="AN885" s="51"/>
    </row>
    <row r="886" spans="40:40" x14ac:dyDescent="0.2">
      <c r="AN886" s="51"/>
    </row>
    <row r="887" spans="40:40" x14ac:dyDescent="0.2">
      <c r="AN887" s="51"/>
    </row>
    <row r="888" spans="40:40" x14ac:dyDescent="0.2">
      <c r="AN888" s="51"/>
    </row>
    <row r="889" spans="40:40" x14ac:dyDescent="0.2">
      <c r="AN889" s="51"/>
    </row>
    <row r="890" spans="40:40" x14ac:dyDescent="0.2">
      <c r="AN890" s="51"/>
    </row>
    <row r="891" spans="40:40" x14ac:dyDescent="0.2">
      <c r="AN891" s="51"/>
    </row>
    <row r="892" spans="40:40" x14ac:dyDescent="0.2">
      <c r="AN892" s="51"/>
    </row>
    <row r="893" spans="40:40" x14ac:dyDescent="0.2">
      <c r="AN893" s="51"/>
    </row>
    <row r="894" spans="40:40" x14ac:dyDescent="0.2">
      <c r="AN894" s="51"/>
    </row>
    <row r="895" spans="40:40" x14ac:dyDescent="0.2">
      <c r="AN895" s="51"/>
    </row>
    <row r="896" spans="40:40" x14ac:dyDescent="0.2">
      <c r="AN896" s="51"/>
    </row>
    <row r="897" spans="40:40" x14ac:dyDescent="0.2">
      <c r="AN897" s="51"/>
    </row>
    <row r="898" spans="40:40" x14ac:dyDescent="0.2">
      <c r="AN898" s="51"/>
    </row>
    <row r="899" spans="40:40" x14ac:dyDescent="0.2">
      <c r="AN899" s="51"/>
    </row>
    <row r="900" spans="40:40" x14ac:dyDescent="0.2">
      <c r="AN900" s="51"/>
    </row>
    <row r="901" spans="40:40" x14ac:dyDescent="0.2">
      <c r="AN901" s="51"/>
    </row>
    <row r="902" spans="40:40" x14ac:dyDescent="0.2">
      <c r="AN902" s="51"/>
    </row>
    <row r="903" spans="40:40" x14ac:dyDescent="0.2">
      <c r="AN903" s="51"/>
    </row>
    <row r="904" spans="40:40" x14ac:dyDescent="0.2">
      <c r="AN904" s="51"/>
    </row>
    <row r="905" spans="40:40" x14ac:dyDescent="0.2">
      <c r="AN905" s="51"/>
    </row>
    <row r="906" spans="40:40" x14ac:dyDescent="0.2">
      <c r="AN906" s="51"/>
    </row>
    <row r="907" spans="40:40" x14ac:dyDescent="0.2">
      <c r="AN907" s="51"/>
    </row>
    <row r="908" spans="40:40" x14ac:dyDescent="0.2">
      <c r="AN908" s="51"/>
    </row>
    <row r="909" spans="40:40" x14ac:dyDescent="0.2">
      <c r="AN909" s="51"/>
    </row>
    <row r="910" spans="40:40" x14ac:dyDescent="0.2">
      <c r="AN910" s="51"/>
    </row>
    <row r="911" spans="40:40" x14ac:dyDescent="0.2">
      <c r="AN911" s="51"/>
    </row>
    <row r="912" spans="40:40" x14ac:dyDescent="0.2">
      <c r="AN912" s="51"/>
    </row>
    <row r="913" spans="40:40" x14ac:dyDescent="0.2">
      <c r="AN913" s="51"/>
    </row>
    <row r="914" spans="40:40" x14ac:dyDescent="0.2">
      <c r="AN914" s="51"/>
    </row>
    <row r="915" spans="40:40" x14ac:dyDescent="0.2">
      <c r="AN915" s="51"/>
    </row>
    <row r="916" spans="40:40" x14ac:dyDescent="0.2">
      <c r="AN916" s="51"/>
    </row>
    <row r="917" spans="40:40" x14ac:dyDescent="0.2">
      <c r="AN917" s="51"/>
    </row>
    <row r="918" spans="40:40" x14ac:dyDescent="0.2">
      <c r="AN918" s="51"/>
    </row>
    <row r="919" spans="40:40" x14ac:dyDescent="0.2">
      <c r="AN919" s="51"/>
    </row>
    <row r="920" spans="40:40" x14ac:dyDescent="0.2">
      <c r="AN920" s="51"/>
    </row>
    <row r="921" spans="40:40" x14ac:dyDescent="0.2">
      <c r="AN921" s="51"/>
    </row>
    <row r="922" spans="40:40" x14ac:dyDescent="0.2">
      <c r="AN922" s="51"/>
    </row>
    <row r="923" spans="40:40" x14ac:dyDescent="0.2">
      <c r="AN923" s="51"/>
    </row>
    <row r="924" spans="40:40" x14ac:dyDescent="0.2">
      <c r="AN924" s="51"/>
    </row>
    <row r="925" spans="40:40" x14ac:dyDescent="0.2">
      <c r="AN925" s="51"/>
    </row>
    <row r="926" spans="40:40" x14ac:dyDescent="0.2">
      <c r="AN926" s="51"/>
    </row>
    <row r="927" spans="40:40" x14ac:dyDescent="0.2">
      <c r="AN927" s="51"/>
    </row>
    <row r="928" spans="40:40" x14ac:dyDescent="0.2">
      <c r="AN928" s="51"/>
    </row>
    <row r="929" spans="40:40" x14ac:dyDescent="0.2">
      <c r="AN929" s="51"/>
    </row>
    <row r="930" spans="40:40" x14ac:dyDescent="0.2">
      <c r="AN930" s="51"/>
    </row>
    <row r="931" spans="40:40" x14ac:dyDescent="0.2">
      <c r="AN931" s="51"/>
    </row>
    <row r="932" spans="40:40" x14ac:dyDescent="0.2">
      <c r="AN932" s="51"/>
    </row>
    <row r="933" spans="40:40" x14ac:dyDescent="0.2">
      <c r="AN933" s="51"/>
    </row>
    <row r="934" spans="40:40" x14ac:dyDescent="0.2">
      <c r="AN934" s="51"/>
    </row>
    <row r="935" spans="40:40" x14ac:dyDescent="0.2">
      <c r="AN935" s="51"/>
    </row>
    <row r="936" spans="40:40" x14ac:dyDescent="0.2">
      <c r="AN936" s="51"/>
    </row>
    <row r="937" spans="40:40" x14ac:dyDescent="0.2">
      <c r="AN937" s="51"/>
    </row>
    <row r="938" spans="40:40" x14ac:dyDescent="0.2">
      <c r="AN938" s="51"/>
    </row>
    <row r="939" spans="40:40" x14ac:dyDescent="0.2">
      <c r="AN939" s="51"/>
    </row>
    <row r="940" spans="40:40" x14ac:dyDescent="0.2">
      <c r="AN940" s="51"/>
    </row>
    <row r="941" spans="40:40" x14ac:dyDescent="0.2">
      <c r="AN941" s="51"/>
    </row>
    <row r="942" spans="40:40" x14ac:dyDescent="0.2">
      <c r="AN942" s="51"/>
    </row>
    <row r="943" spans="40:40" x14ac:dyDescent="0.2">
      <c r="AN943" s="51"/>
    </row>
    <row r="944" spans="40:40" x14ac:dyDescent="0.2">
      <c r="AN944" s="51"/>
    </row>
    <row r="945" spans="40:40" x14ac:dyDescent="0.2">
      <c r="AN945" s="51"/>
    </row>
    <row r="946" spans="40:40" x14ac:dyDescent="0.2">
      <c r="AN946" s="51"/>
    </row>
    <row r="947" spans="40:40" x14ac:dyDescent="0.2">
      <c r="AN947" s="51"/>
    </row>
    <row r="948" spans="40:40" x14ac:dyDescent="0.2">
      <c r="AN948" s="51"/>
    </row>
    <row r="949" spans="40:40" x14ac:dyDescent="0.2">
      <c r="AN949" s="51"/>
    </row>
    <row r="950" spans="40:40" x14ac:dyDescent="0.2">
      <c r="AN950" s="51"/>
    </row>
    <row r="951" spans="40:40" x14ac:dyDescent="0.2">
      <c r="AN951" s="51"/>
    </row>
    <row r="952" spans="40:40" x14ac:dyDescent="0.2">
      <c r="AN952" s="51"/>
    </row>
    <row r="953" spans="40:40" x14ac:dyDescent="0.2">
      <c r="AN953" s="51"/>
    </row>
    <row r="954" spans="40:40" x14ac:dyDescent="0.2">
      <c r="AN954" s="51"/>
    </row>
    <row r="955" spans="40:40" x14ac:dyDescent="0.2">
      <c r="AN955" s="51"/>
    </row>
    <row r="956" spans="40:40" x14ac:dyDescent="0.2">
      <c r="AN956" s="51"/>
    </row>
    <row r="957" spans="40:40" x14ac:dyDescent="0.2">
      <c r="AN957" s="51"/>
    </row>
    <row r="958" spans="40:40" x14ac:dyDescent="0.2">
      <c r="AN958" s="51"/>
    </row>
    <row r="959" spans="40:40" x14ac:dyDescent="0.2">
      <c r="AN959" s="51"/>
    </row>
    <row r="960" spans="40:40" x14ac:dyDescent="0.2">
      <c r="AN960" s="51"/>
    </row>
    <row r="961" spans="40:40" x14ac:dyDescent="0.2">
      <c r="AN961" s="51"/>
    </row>
    <row r="962" spans="40:40" x14ac:dyDescent="0.2">
      <c r="AN962" s="51"/>
    </row>
    <row r="963" spans="40:40" x14ac:dyDescent="0.2">
      <c r="AN963" s="51"/>
    </row>
    <row r="964" spans="40:40" x14ac:dyDescent="0.2">
      <c r="AN964" s="51"/>
    </row>
    <row r="965" spans="40:40" x14ac:dyDescent="0.2">
      <c r="AN965" s="51"/>
    </row>
    <row r="966" spans="40:40" x14ac:dyDescent="0.2">
      <c r="AN966" s="51"/>
    </row>
    <row r="967" spans="40:40" x14ac:dyDescent="0.2">
      <c r="AN967" s="51"/>
    </row>
    <row r="968" spans="40:40" x14ac:dyDescent="0.2">
      <c r="AN968" s="51"/>
    </row>
    <row r="969" spans="40:40" x14ac:dyDescent="0.2">
      <c r="AN969" s="51"/>
    </row>
    <row r="970" spans="40:40" x14ac:dyDescent="0.2">
      <c r="AN970" s="51"/>
    </row>
    <row r="971" spans="40:40" x14ac:dyDescent="0.2">
      <c r="AN971" s="51"/>
    </row>
    <row r="972" spans="40:40" x14ac:dyDescent="0.2">
      <c r="AN972" s="51"/>
    </row>
    <row r="973" spans="40:40" x14ac:dyDescent="0.2">
      <c r="AN973" s="51"/>
    </row>
    <row r="974" spans="40:40" x14ac:dyDescent="0.2">
      <c r="AN974" s="51"/>
    </row>
    <row r="975" spans="40:40" x14ac:dyDescent="0.2">
      <c r="AN975" s="51"/>
    </row>
    <row r="976" spans="40:40" x14ac:dyDescent="0.2">
      <c r="AN976" s="51"/>
    </row>
    <row r="977" spans="40:40" x14ac:dyDescent="0.2">
      <c r="AN977" s="51"/>
    </row>
    <row r="978" spans="40:40" x14ac:dyDescent="0.2">
      <c r="AN978" s="51"/>
    </row>
    <row r="979" spans="40:40" x14ac:dyDescent="0.2">
      <c r="AN979" s="51"/>
    </row>
    <row r="980" spans="40:40" x14ac:dyDescent="0.2">
      <c r="AN980" s="51"/>
    </row>
    <row r="981" spans="40:40" x14ac:dyDescent="0.2">
      <c r="AN981" s="51"/>
    </row>
    <row r="982" spans="40:40" x14ac:dyDescent="0.2">
      <c r="AN982" s="51"/>
    </row>
    <row r="983" spans="40:40" x14ac:dyDescent="0.2">
      <c r="AN983" s="51"/>
    </row>
    <row r="984" spans="40:40" x14ac:dyDescent="0.2">
      <c r="AN984" s="51"/>
    </row>
    <row r="985" spans="40:40" x14ac:dyDescent="0.2">
      <c r="AN985" s="51"/>
    </row>
    <row r="986" spans="40:40" x14ac:dyDescent="0.2">
      <c r="AN986" s="51"/>
    </row>
    <row r="987" spans="40:40" x14ac:dyDescent="0.2">
      <c r="AN987" s="51"/>
    </row>
    <row r="988" spans="40:40" x14ac:dyDescent="0.2">
      <c r="AN988" s="51"/>
    </row>
    <row r="989" spans="40:40" x14ac:dyDescent="0.2">
      <c r="AN989" s="51"/>
    </row>
    <row r="990" spans="40:40" x14ac:dyDescent="0.2">
      <c r="AN990" s="51"/>
    </row>
    <row r="991" spans="40:40" x14ac:dyDescent="0.2">
      <c r="AN991" s="51"/>
    </row>
    <row r="992" spans="40:40" x14ac:dyDescent="0.2">
      <c r="AN992" s="51"/>
    </row>
    <row r="993" spans="40:40" x14ac:dyDescent="0.2">
      <c r="AN993" s="51"/>
    </row>
    <row r="994" spans="40:40" x14ac:dyDescent="0.2">
      <c r="AN994" s="51"/>
    </row>
    <row r="995" spans="40:40" x14ac:dyDescent="0.2">
      <c r="AN995" s="51"/>
    </row>
    <row r="996" spans="40:40" x14ac:dyDescent="0.2">
      <c r="AN996" s="51"/>
    </row>
    <row r="997" spans="40:40" x14ac:dyDescent="0.2">
      <c r="AN997" s="51"/>
    </row>
    <row r="998" spans="40:40" x14ac:dyDescent="0.2">
      <c r="AN998" s="51"/>
    </row>
    <row r="999" spans="40:40" x14ac:dyDescent="0.2">
      <c r="AN999" s="51"/>
    </row>
    <row r="1000" spans="40:40" x14ac:dyDescent="0.2">
      <c r="AN1000" s="51"/>
    </row>
    <row r="1001" spans="40:40" x14ac:dyDescent="0.2">
      <c r="AN1001" s="51"/>
    </row>
    <row r="1002" spans="40:40" x14ac:dyDescent="0.2">
      <c r="AN1002" s="51"/>
    </row>
    <row r="1003" spans="40:40" x14ac:dyDescent="0.2">
      <c r="AN1003" s="51"/>
    </row>
    <row r="1004" spans="40:40" x14ac:dyDescent="0.2">
      <c r="AN1004" s="51"/>
    </row>
    <row r="1005" spans="40:40" x14ac:dyDescent="0.2">
      <c r="AN1005" s="51"/>
    </row>
    <row r="1006" spans="40:40" x14ac:dyDescent="0.2">
      <c r="AN1006" s="51"/>
    </row>
    <row r="1007" spans="40:40" x14ac:dyDescent="0.2">
      <c r="AN1007" s="51"/>
    </row>
    <row r="1008" spans="40:40" x14ac:dyDescent="0.2">
      <c r="AN1008" s="51"/>
    </row>
    <row r="1009" spans="40:40" x14ac:dyDescent="0.2">
      <c r="AN1009" s="51"/>
    </row>
    <row r="1010" spans="40:40" x14ac:dyDescent="0.2">
      <c r="AN1010" s="51"/>
    </row>
    <row r="1011" spans="40:40" x14ac:dyDescent="0.2">
      <c r="AN1011" s="51"/>
    </row>
    <row r="1012" spans="40:40" x14ac:dyDescent="0.2">
      <c r="AN1012" s="51"/>
    </row>
    <row r="1013" spans="40:40" x14ac:dyDescent="0.2">
      <c r="AN1013" s="51"/>
    </row>
    <row r="1014" spans="40:40" x14ac:dyDescent="0.2">
      <c r="AN1014" s="51"/>
    </row>
    <row r="1015" spans="40:40" x14ac:dyDescent="0.2">
      <c r="AN1015" s="51"/>
    </row>
    <row r="1016" spans="40:40" x14ac:dyDescent="0.2">
      <c r="AN1016" s="51"/>
    </row>
    <row r="1017" spans="40:40" x14ac:dyDescent="0.2">
      <c r="AN1017" s="51"/>
    </row>
    <row r="1018" spans="40:40" x14ac:dyDescent="0.2">
      <c r="AN1018" s="51"/>
    </row>
    <row r="1019" spans="40:40" x14ac:dyDescent="0.2">
      <c r="AN1019" s="51"/>
    </row>
    <row r="1020" spans="40:40" x14ac:dyDescent="0.2">
      <c r="AN1020" s="51"/>
    </row>
    <row r="1021" spans="40:40" x14ac:dyDescent="0.2">
      <c r="AN1021" s="51"/>
    </row>
    <row r="1022" spans="40:40" x14ac:dyDescent="0.2">
      <c r="AN1022" s="51"/>
    </row>
    <row r="1023" spans="40:40" x14ac:dyDescent="0.2">
      <c r="AN1023" s="51"/>
    </row>
    <row r="1024" spans="40:40" x14ac:dyDescent="0.2">
      <c r="AN1024" s="51"/>
    </row>
    <row r="1025" spans="40:40" x14ac:dyDescent="0.2">
      <c r="AN1025" s="51"/>
    </row>
    <row r="1026" spans="40:40" x14ac:dyDescent="0.2">
      <c r="AN1026" s="51"/>
    </row>
    <row r="1027" spans="40:40" x14ac:dyDescent="0.2">
      <c r="AN1027" s="51"/>
    </row>
    <row r="1028" spans="40:40" x14ac:dyDescent="0.2">
      <c r="AN1028" s="51"/>
    </row>
    <row r="1029" spans="40:40" x14ac:dyDescent="0.2">
      <c r="AN1029" s="51"/>
    </row>
    <row r="1030" spans="40:40" x14ac:dyDescent="0.2">
      <c r="AN1030" s="51"/>
    </row>
    <row r="1031" spans="40:40" x14ac:dyDescent="0.2">
      <c r="AN1031" s="51"/>
    </row>
    <row r="1032" spans="40:40" x14ac:dyDescent="0.2">
      <c r="AN1032" s="51"/>
    </row>
    <row r="1033" spans="40:40" x14ac:dyDescent="0.2">
      <c r="AN1033" s="51"/>
    </row>
    <row r="1034" spans="40:40" x14ac:dyDescent="0.2">
      <c r="AN1034" s="51"/>
    </row>
    <row r="1035" spans="40:40" x14ac:dyDescent="0.2">
      <c r="AN1035" s="51"/>
    </row>
    <row r="1036" spans="40:40" x14ac:dyDescent="0.2">
      <c r="AN1036" s="51"/>
    </row>
    <row r="1037" spans="40:40" x14ac:dyDescent="0.2">
      <c r="AN1037" s="51"/>
    </row>
    <row r="1038" spans="40:40" x14ac:dyDescent="0.2">
      <c r="AN1038" s="51"/>
    </row>
    <row r="1039" spans="40:40" x14ac:dyDescent="0.2">
      <c r="AN1039" s="51"/>
    </row>
    <row r="1040" spans="40:40" x14ac:dyDescent="0.2">
      <c r="AN1040" s="51"/>
    </row>
    <row r="1041" spans="40:40" x14ac:dyDescent="0.2">
      <c r="AN1041" s="51"/>
    </row>
    <row r="1042" spans="40:40" x14ac:dyDescent="0.2">
      <c r="AN1042" s="51"/>
    </row>
    <row r="1043" spans="40:40" x14ac:dyDescent="0.2">
      <c r="AN1043" s="51"/>
    </row>
    <row r="1044" spans="40:40" x14ac:dyDescent="0.2">
      <c r="AN1044" s="51"/>
    </row>
    <row r="1045" spans="40:40" x14ac:dyDescent="0.2">
      <c r="AN1045" s="51"/>
    </row>
    <row r="1046" spans="40:40" x14ac:dyDescent="0.2">
      <c r="AN1046" s="51"/>
    </row>
    <row r="1047" spans="40:40" x14ac:dyDescent="0.2">
      <c r="AN1047" s="51"/>
    </row>
    <row r="1048" spans="40:40" x14ac:dyDescent="0.2">
      <c r="AN1048" s="51"/>
    </row>
    <row r="1049" spans="40:40" x14ac:dyDescent="0.2">
      <c r="AN1049" s="51"/>
    </row>
    <row r="1050" spans="40:40" x14ac:dyDescent="0.2">
      <c r="AN1050" s="51"/>
    </row>
    <row r="1051" spans="40:40" x14ac:dyDescent="0.2">
      <c r="AN1051" s="51"/>
    </row>
    <row r="1052" spans="40:40" x14ac:dyDescent="0.2">
      <c r="AN1052" s="51"/>
    </row>
    <row r="1053" spans="40:40" x14ac:dyDescent="0.2">
      <c r="AN1053" s="51"/>
    </row>
    <row r="1054" spans="40:40" x14ac:dyDescent="0.2">
      <c r="AN1054" s="51"/>
    </row>
    <row r="1055" spans="40:40" x14ac:dyDescent="0.2">
      <c r="AN1055" s="51"/>
    </row>
    <row r="1056" spans="40:40" x14ac:dyDescent="0.2">
      <c r="AN1056" s="51"/>
    </row>
    <row r="1057" spans="40:40" x14ac:dyDescent="0.2">
      <c r="AN1057" s="51"/>
    </row>
    <row r="1058" spans="40:40" x14ac:dyDescent="0.2">
      <c r="AN1058" s="51"/>
    </row>
    <row r="1059" spans="40:40" x14ac:dyDescent="0.2">
      <c r="AN1059" s="51"/>
    </row>
    <row r="1060" spans="40:40" x14ac:dyDescent="0.2">
      <c r="AN1060" s="51"/>
    </row>
    <row r="1061" spans="40:40" x14ac:dyDescent="0.2">
      <c r="AN1061" s="51"/>
    </row>
    <row r="1062" spans="40:40" x14ac:dyDescent="0.2">
      <c r="AN1062" s="51"/>
    </row>
    <row r="1063" spans="40:40" x14ac:dyDescent="0.2">
      <c r="AN1063" s="51"/>
    </row>
    <row r="1064" spans="40:40" x14ac:dyDescent="0.2">
      <c r="AN1064" s="51"/>
    </row>
    <row r="1065" spans="40:40" x14ac:dyDescent="0.2">
      <c r="AN1065" s="51"/>
    </row>
    <row r="1066" spans="40:40" x14ac:dyDescent="0.2">
      <c r="AN1066" s="51"/>
    </row>
    <row r="1067" spans="40:40" x14ac:dyDescent="0.2">
      <c r="AN1067" s="51"/>
    </row>
    <row r="1068" spans="40:40" x14ac:dyDescent="0.2">
      <c r="AN1068" s="51"/>
    </row>
    <row r="1069" spans="40:40" x14ac:dyDescent="0.2">
      <c r="AN1069" s="51"/>
    </row>
    <row r="1070" spans="40:40" x14ac:dyDescent="0.2">
      <c r="AN1070" s="51"/>
    </row>
    <row r="1071" spans="40:40" x14ac:dyDescent="0.2">
      <c r="AN1071" s="51"/>
    </row>
    <row r="1072" spans="40:40" x14ac:dyDescent="0.2">
      <c r="AN1072" s="51"/>
    </row>
    <row r="1073" spans="40:40" x14ac:dyDescent="0.2">
      <c r="AN1073" s="51"/>
    </row>
    <row r="1074" spans="40:40" x14ac:dyDescent="0.2">
      <c r="AN1074" s="51"/>
    </row>
    <row r="1075" spans="40:40" x14ac:dyDescent="0.2">
      <c r="AN1075" s="51"/>
    </row>
    <row r="1076" spans="40:40" x14ac:dyDescent="0.2">
      <c r="AN1076" s="51"/>
    </row>
    <row r="1077" spans="40:40" x14ac:dyDescent="0.2">
      <c r="AN1077" s="51"/>
    </row>
    <row r="1078" spans="40:40" x14ac:dyDescent="0.2">
      <c r="AN1078" s="51"/>
    </row>
    <row r="1079" spans="40:40" x14ac:dyDescent="0.2">
      <c r="AN1079" s="51"/>
    </row>
    <row r="1080" spans="40:40" x14ac:dyDescent="0.2">
      <c r="AN1080" s="51"/>
    </row>
    <row r="1081" spans="40:40" x14ac:dyDescent="0.2">
      <c r="AN1081" s="51"/>
    </row>
    <row r="1082" spans="40:40" x14ac:dyDescent="0.2">
      <c r="AN1082" s="51"/>
    </row>
    <row r="1083" spans="40:40" x14ac:dyDescent="0.2">
      <c r="AN1083" s="51"/>
    </row>
    <row r="1084" spans="40:40" x14ac:dyDescent="0.2">
      <c r="AN1084" s="51"/>
    </row>
    <row r="1085" spans="40:40" x14ac:dyDescent="0.2">
      <c r="AN1085" s="51"/>
    </row>
    <row r="1086" spans="40:40" x14ac:dyDescent="0.2">
      <c r="AN1086" s="51"/>
    </row>
    <row r="1087" spans="40:40" x14ac:dyDescent="0.2">
      <c r="AN1087" s="51"/>
    </row>
    <row r="1088" spans="40:40" x14ac:dyDescent="0.2">
      <c r="AN1088" s="51"/>
    </row>
    <row r="1089" spans="40:40" x14ac:dyDescent="0.2">
      <c r="AN1089" s="51"/>
    </row>
    <row r="1090" spans="40:40" x14ac:dyDescent="0.2">
      <c r="AN1090" s="51"/>
    </row>
    <row r="1091" spans="40:40" x14ac:dyDescent="0.2">
      <c r="AN1091" s="51"/>
    </row>
    <row r="1092" spans="40:40" x14ac:dyDescent="0.2">
      <c r="AN1092" s="51"/>
    </row>
    <row r="1093" spans="40:40" x14ac:dyDescent="0.2">
      <c r="AN1093" s="51"/>
    </row>
    <row r="1094" spans="40:40" x14ac:dyDescent="0.2">
      <c r="AN1094" s="51"/>
    </row>
    <row r="1095" spans="40:40" x14ac:dyDescent="0.2">
      <c r="AN1095" s="51"/>
    </row>
    <row r="1096" spans="40:40" x14ac:dyDescent="0.2">
      <c r="AN1096" s="51"/>
    </row>
    <row r="1097" spans="40:40" x14ac:dyDescent="0.2">
      <c r="AN1097" s="51"/>
    </row>
    <row r="1098" spans="40:40" x14ac:dyDescent="0.2">
      <c r="AN1098" s="51"/>
    </row>
    <row r="1099" spans="40:40" x14ac:dyDescent="0.2">
      <c r="AN1099" s="51"/>
    </row>
    <row r="1100" spans="40:40" x14ac:dyDescent="0.2">
      <c r="AN1100" s="51"/>
    </row>
    <row r="1101" spans="40:40" x14ac:dyDescent="0.2">
      <c r="AN1101" s="51"/>
    </row>
    <row r="1102" spans="40:40" x14ac:dyDescent="0.2">
      <c r="AN1102" s="51"/>
    </row>
    <row r="1103" spans="40:40" x14ac:dyDescent="0.2">
      <c r="AN1103" s="51"/>
    </row>
    <row r="1104" spans="40:40" x14ac:dyDescent="0.2">
      <c r="AN1104" s="51"/>
    </row>
    <row r="1105" spans="40:40" x14ac:dyDescent="0.2">
      <c r="AN1105" s="51"/>
    </row>
    <row r="1106" spans="40:40" x14ac:dyDescent="0.2">
      <c r="AN1106" s="51"/>
    </row>
    <row r="1107" spans="40:40" x14ac:dyDescent="0.2">
      <c r="AN1107" s="51"/>
    </row>
    <row r="1108" spans="40:40" x14ac:dyDescent="0.2">
      <c r="AN1108" s="51"/>
    </row>
    <row r="1109" spans="40:40" x14ac:dyDescent="0.2">
      <c r="AN1109" s="51"/>
    </row>
    <row r="1110" spans="40:40" x14ac:dyDescent="0.2">
      <c r="AN1110" s="51"/>
    </row>
    <row r="1111" spans="40:40" x14ac:dyDescent="0.2">
      <c r="AN1111" s="51"/>
    </row>
    <row r="1112" spans="40:40" x14ac:dyDescent="0.2">
      <c r="AN1112" s="51"/>
    </row>
    <row r="1113" spans="40:40" x14ac:dyDescent="0.2">
      <c r="AN1113" s="51"/>
    </row>
    <row r="1114" spans="40:40" x14ac:dyDescent="0.2">
      <c r="AN1114" s="51"/>
    </row>
    <row r="1115" spans="40:40" x14ac:dyDescent="0.2">
      <c r="AN1115" s="51"/>
    </row>
    <row r="1116" spans="40:40" x14ac:dyDescent="0.2">
      <c r="AN1116" s="51"/>
    </row>
    <row r="1117" spans="40:40" x14ac:dyDescent="0.2">
      <c r="AN1117" s="51"/>
    </row>
    <row r="1118" spans="40:40" x14ac:dyDescent="0.2">
      <c r="AN1118" s="51"/>
    </row>
    <row r="1119" spans="40:40" x14ac:dyDescent="0.2">
      <c r="AN1119" s="51"/>
    </row>
    <row r="1120" spans="40:40" x14ac:dyDescent="0.2">
      <c r="AN1120" s="51"/>
    </row>
    <row r="1121" spans="40:40" x14ac:dyDescent="0.2">
      <c r="AN1121" s="51"/>
    </row>
    <row r="1122" spans="40:40" x14ac:dyDescent="0.2">
      <c r="AN1122" s="51"/>
    </row>
    <row r="1123" spans="40:40" x14ac:dyDescent="0.2">
      <c r="AN1123" s="51"/>
    </row>
    <row r="1124" spans="40:40" x14ac:dyDescent="0.2">
      <c r="AN1124" s="51"/>
    </row>
    <row r="1125" spans="40:40" x14ac:dyDescent="0.2">
      <c r="AN1125" s="51"/>
    </row>
    <row r="1126" spans="40:40" x14ac:dyDescent="0.2">
      <c r="AN1126" s="51"/>
    </row>
    <row r="1127" spans="40:40" x14ac:dyDescent="0.2">
      <c r="AN1127" s="51"/>
    </row>
    <row r="1128" spans="40:40" x14ac:dyDescent="0.2">
      <c r="AN1128" s="51"/>
    </row>
    <row r="1129" spans="40:40" x14ac:dyDescent="0.2">
      <c r="AN1129" s="51"/>
    </row>
    <row r="1130" spans="40:40" x14ac:dyDescent="0.2">
      <c r="AN1130" s="51"/>
    </row>
    <row r="1131" spans="40:40" x14ac:dyDescent="0.2">
      <c r="AN1131" s="51"/>
    </row>
    <row r="1132" spans="40:40" x14ac:dyDescent="0.2">
      <c r="AN1132" s="51"/>
    </row>
    <row r="1133" spans="40:40" x14ac:dyDescent="0.2">
      <c r="AN1133" s="51"/>
    </row>
    <row r="1134" spans="40:40" x14ac:dyDescent="0.2">
      <c r="AN1134" s="51"/>
    </row>
    <row r="1135" spans="40:40" x14ac:dyDescent="0.2">
      <c r="AN1135" s="51"/>
    </row>
    <row r="1136" spans="40:40" x14ac:dyDescent="0.2">
      <c r="AN1136" s="51"/>
    </row>
    <row r="1137" spans="40:40" x14ac:dyDescent="0.2">
      <c r="AN1137" s="51"/>
    </row>
    <row r="1138" spans="40:40" x14ac:dyDescent="0.2">
      <c r="AN1138" s="51"/>
    </row>
    <row r="1139" spans="40:40" x14ac:dyDescent="0.2">
      <c r="AN1139" s="51"/>
    </row>
    <row r="1140" spans="40:40" x14ac:dyDescent="0.2">
      <c r="AN1140" s="51"/>
    </row>
    <row r="1141" spans="40:40" x14ac:dyDescent="0.2">
      <c r="AN1141" s="51"/>
    </row>
    <row r="1142" spans="40:40" x14ac:dyDescent="0.2">
      <c r="AN1142" s="51"/>
    </row>
    <row r="1143" spans="40:40" x14ac:dyDescent="0.2">
      <c r="AN1143" s="51"/>
    </row>
    <row r="1144" spans="40:40" x14ac:dyDescent="0.2">
      <c r="AN1144" s="51"/>
    </row>
    <row r="1145" spans="40:40" x14ac:dyDescent="0.2">
      <c r="AN1145" s="51"/>
    </row>
    <row r="1146" spans="40:40" x14ac:dyDescent="0.2">
      <c r="AN1146" s="51"/>
    </row>
    <row r="1147" spans="40:40" x14ac:dyDescent="0.2">
      <c r="AN1147" s="51"/>
    </row>
    <row r="1148" spans="40:40" x14ac:dyDescent="0.2">
      <c r="AN1148" s="51"/>
    </row>
    <row r="1149" spans="40:40" x14ac:dyDescent="0.2">
      <c r="AN1149" s="51"/>
    </row>
    <row r="1150" spans="40:40" x14ac:dyDescent="0.2">
      <c r="AN1150" s="51"/>
    </row>
    <row r="1151" spans="40:40" x14ac:dyDescent="0.2">
      <c r="AN1151" s="51"/>
    </row>
    <row r="1152" spans="40:40" x14ac:dyDescent="0.2">
      <c r="AN1152" s="51"/>
    </row>
    <row r="1153" spans="40:40" x14ac:dyDescent="0.2">
      <c r="AN1153" s="51"/>
    </row>
    <row r="1154" spans="40:40" x14ac:dyDescent="0.2">
      <c r="AN1154" s="51"/>
    </row>
    <row r="1155" spans="40:40" x14ac:dyDescent="0.2">
      <c r="AN1155" s="51"/>
    </row>
    <row r="1156" spans="40:40" x14ac:dyDescent="0.2">
      <c r="AN1156" s="51"/>
    </row>
    <row r="1157" spans="40:40" x14ac:dyDescent="0.2">
      <c r="AN1157" s="51"/>
    </row>
    <row r="1158" spans="40:40" x14ac:dyDescent="0.2">
      <c r="AN1158" s="51"/>
    </row>
    <row r="1159" spans="40:40" x14ac:dyDescent="0.2">
      <c r="AN1159" s="51"/>
    </row>
    <row r="1160" spans="40:40" x14ac:dyDescent="0.2">
      <c r="AN1160" s="51"/>
    </row>
    <row r="1161" spans="40:40" x14ac:dyDescent="0.2">
      <c r="AN1161" s="51"/>
    </row>
    <row r="1162" spans="40:40" x14ac:dyDescent="0.2">
      <c r="AN1162" s="51"/>
    </row>
    <row r="1163" spans="40:40" x14ac:dyDescent="0.2">
      <c r="AN1163" s="51"/>
    </row>
    <row r="1164" spans="40:40" x14ac:dyDescent="0.2">
      <c r="AN1164" s="51"/>
    </row>
    <row r="1165" spans="40:40" x14ac:dyDescent="0.2">
      <c r="AN1165" s="51"/>
    </row>
    <row r="1166" spans="40:40" x14ac:dyDescent="0.2">
      <c r="AN1166" s="51"/>
    </row>
    <row r="1167" spans="40:40" x14ac:dyDescent="0.2">
      <c r="AN1167" s="51"/>
    </row>
    <row r="1168" spans="40:40" x14ac:dyDescent="0.2">
      <c r="AN1168" s="51"/>
    </row>
    <row r="1169" spans="40:40" x14ac:dyDescent="0.2">
      <c r="AN1169" s="51"/>
    </row>
    <row r="1170" spans="40:40" x14ac:dyDescent="0.2">
      <c r="AN1170" s="51"/>
    </row>
    <row r="1171" spans="40:40" x14ac:dyDescent="0.2">
      <c r="AN1171" s="51"/>
    </row>
    <row r="1172" spans="40:40" x14ac:dyDescent="0.2">
      <c r="AN1172" s="51"/>
    </row>
    <row r="1173" spans="40:40" x14ac:dyDescent="0.2">
      <c r="AN1173" s="51"/>
    </row>
    <row r="1174" spans="40:40" x14ac:dyDescent="0.2">
      <c r="AN1174" s="51"/>
    </row>
    <row r="1175" spans="40:40" x14ac:dyDescent="0.2">
      <c r="AN1175" s="51"/>
    </row>
    <row r="1176" spans="40:40" x14ac:dyDescent="0.2">
      <c r="AN1176" s="51"/>
    </row>
    <row r="1177" spans="40:40" x14ac:dyDescent="0.2">
      <c r="AN1177" s="51"/>
    </row>
    <row r="1178" spans="40:40" x14ac:dyDescent="0.2">
      <c r="AN1178" s="51"/>
    </row>
    <row r="1179" spans="40:40" x14ac:dyDescent="0.2">
      <c r="AN1179" s="51"/>
    </row>
    <row r="1180" spans="40:40" x14ac:dyDescent="0.2">
      <c r="AN1180" s="51"/>
    </row>
    <row r="1181" spans="40:40" x14ac:dyDescent="0.2">
      <c r="AN1181" s="51"/>
    </row>
    <row r="1182" spans="40:40" x14ac:dyDescent="0.2">
      <c r="AN1182" s="51"/>
    </row>
    <row r="1183" spans="40:40" x14ac:dyDescent="0.2">
      <c r="AN1183" s="51"/>
    </row>
    <row r="1184" spans="40:40" x14ac:dyDescent="0.2">
      <c r="AN1184" s="51"/>
    </row>
    <row r="1185" spans="40:40" x14ac:dyDescent="0.2">
      <c r="AN1185" s="51"/>
    </row>
    <row r="1186" spans="40:40" x14ac:dyDescent="0.2">
      <c r="AN1186" s="51"/>
    </row>
    <row r="1187" spans="40:40" x14ac:dyDescent="0.2">
      <c r="AN1187" s="51"/>
    </row>
    <row r="1188" spans="40:40" x14ac:dyDescent="0.2">
      <c r="AN1188" s="51"/>
    </row>
    <row r="1189" spans="40:40" x14ac:dyDescent="0.2">
      <c r="AN1189" s="51"/>
    </row>
    <row r="1190" spans="40:40" x14ac:dyDescent="0.2">
      <c r="AN1190" s="51"/>
    </row>
    <row r="1191" spans="40:40" x14ac:dyDescent="0.2">
      <c r="AN1191" s="51"/>
    </row>
    <row r="1192" spans="40:40" x14ac:dyDescent="0.2">
      <c r="AN1192" s="51"/>
    </row>
    <row r="1193" spans="40:40" x14ac:dyDescent="0.2">
      <c r="AN1193" s="51"/>
    </row>
    <row r="1194" spans="40:40" x14ac:dyDescent="0.2">
      <c r="AN1194" s="51"/>
    </row>
    <row r="1195" spans="40:40" x14ac:dyDescent="0.2">
      <c r="AN1195" s="51"/>
    </row>
    <row r="1196" spans="40:40" x14ac:dyDescent="0.2">
      <c r="AN1196" s="51"/>
    </row>
    <row r="1197" spans="40:40" x14ac:dyDescent="0.2">
      <c r="AN1197" s="51"/>
    </row>
    <row r="1198" spans="40:40" x14ac:dyDescent="0.2">
      <c r="AN1198" s="51"/>
    </row>
    <row r="1199" spans="40:40" x14ac:dyDescent="0.2">
      <c r="AN1199" s="51"/>
    </row>
    <row r="1200" spans="40:40" x14ac:dyDescent="0.2">
      <c r="AN1200" s="51"/>
    </row>
    <row r="1201" spans="40:40" x14ac:dyDescent="0.2">
      <c r="AN1201" s="51"/>
    </row>
    <row r="1202" spans="40:40" x14ac:dyDescent="0.2">
      <c r="AN1202" s="51"/>
    </row>
    <row r="1203" spans="40:40" x14ac:dyDescent="0.2">
      <c r="AN1203" s="51"/>
    </row>
    <row r="1204" spans="40:40" x14ac:dyDescent="0.2">
      <c r="AN1204" s="51"/>
    </row>
    <row r="1205" spans="40:40" x14ac:dyDescent="0.2">
      <c r="AN1205" s="51"/>
    </row>
    <row r="1206" spans="40:40" x14ac:dyDescent="0.2">
      <c r="AN1206" s="51"/>
    </row>
    <row r="1207" spans="40:40" x14ac:dyDescent="0.2">
      <c r="AN1207" s="51"/>
    </row>
    <row r="1208" spans="40:40" x14ac:dyDescent="0.2">
      <c r="AN1208" s="51"/>
    </row>
    <row r="1209" spans="40:40" x14ac:dyDescent="0.2">
      <c r="AN1209" s="51"/>
    </row>
    <row r="1210" spans="40:40" x14ac:dyDescent="0.2">
      <c r="AN1210" s="51"/>
    </row>
    <row r="1211" spans="40:40" x14ac:dyDescent="0.2">
      <c r="AN1211" s="51"/>
    </row>
    <row r="1212" spans="40:40" x14ac:dyDescent="0.2">
      <c r="AN1212" s="51"/>
    </row>
    <row r="1213" spans="40:40" x14ac:dyDescent="0.2">
      <c r="AN1213" s="51"/>
    </row>
    <row r="1214" spans="40:40" x14ac:dyDescent="0.2">
      <c r="AN1214" s="51"/>
    </row>
    <row r="1215" spans="40:40" x14ac:dyDescent="0.2">
      <c r="AN1215" s="51"/>
    </row>
    <row r="1216" spans="40:40" x14ac:dyDescent="0.2">
      <c r="AN1216" s="51"/>
    </row>
    <row r="1217" spans="40:40" x14ac:dyDescent="0.2">
      <c r="AN1217" s="51"/>
    </row>
    <row r="1218" spans="40:40" x14ac:dyDescent="0.2">
      <c r="AN1218" s="51"/>
    </row>
    <row r="1219" spans="40:40" x14ac:dyDescent="0.2">
      <c r="AN1219" s="51"/>
    </row>
    <row r="1220" spans="40:40" x14ac:dyDescent="0.2">
      <c r="AN1220" s="51"/>
    </row>
    <row r="1221" spans="40:40" x14ac:dyDescent="0.2">
      <c r="AN1221" s="51"/>
    </row>
    <row r="1222" spans="40:40" x14ac:dyDescent="0.2">
      <c r="AN1222" s="51"/>
    </row>
    <row r="1223" spans="40:40" x14ac:dyDescent="0.2">
      <c r="AN1223" s="51"/>
    </row>
    <row r="1224" spans="40:40" x14ac:dyDescent="0.2">
      <c r="AN1224" s="51"/>
    </row>
    <row r="1225" spans="40:40" x14ac:dyDescent="0.2">
      <c r="AN1225" s="51"/>
    </row>
    <row r="1226" spans="40:40" x14ac:dyDescent="0.2">
      <c r="AN1226" s="51"/>
    </row>
    <row r="1227" spans="40:40" x14ac:dyDescent="0.2">
      <c r="AN1227" s="51"/>
    </row>
    <row r="1228" spans="40:40" x14ac:dyDescent="0.2">
      <c r="AN1228" s="51"/>
    </row>
    <row r="1229" spans="40:40" x14ac:dyDescent="0.2">
      <c r="AN1229" s="51"/>
    </row>
    <row r="1230" spans="40:40" x14ac:dyDescent="0.2">
      <c r="AN1230" s="51"/>
    </row>
    <row r="1231" spans="40:40" x14ac:dyDescent="0.2">
      <c r="AN1231" s="51"/>
    </row>
    <row r="1232" spans="40:40" x14ac:dyDescent="0.2">
      <c r="AN1232" s="51"/>
    </row>
    <row r="1233" spans="40:40" x14ac:dyDescent="0.2">
      <c r="AN1233" s="51"/>
    </row>
    <row r="1234" spans="40:40" x14ac:dyDescent="0.2">
      <c r="AN1234" s="51"/>
    </row>
    <row r="1235" spans="40:40" x14ac:dyDescent="0.2">
      <c r="AN1235" s="51"/>
    </row>
    <row r="1236" spans="40:40" x14ac:dyDescent="0.2">
      <c r="AN1236" s="51"/>
    </row>
    <row r="1237" spans="40:40" x14ac:dyDescent="0.2">
      <c r="AN1237" s="51"/>
    </row>
    <row r="1238" spans="40:40" x14ac:dyDescent="0.2">
      <c r="AN1238" s="51"/>
    </row>
    <row r="1239" spans="40:40" x14ac:dyDescent="0.2">
      <c r="AN1239" s="51"/>
    </row>
    <row r="1240" spans="40:40" x14ac:dyDescent="0.2">
      <c r="AN1240" s="51"/>
    </row>
    <row r="1241" spans="40:40" x14ac:dyDescent="0.2">
      <c r="AN1241" s="51"/>
    </row>
    <row r="1242" spans="40:40" x14ac:dyDescent="0.2">
      <c r="AN1242" s="51"/>
    </row>
    <row r="1243" spans="40:40" x14ac:dyDescent="0.2">
      <c r="AN1243" s="51"/>
    </row>
    <row r="1244" spans="40:40" x14ac:dyDescent="0.2">
      <c r="AN1244" s="51"/>
    </row>
    <row r="1245" spans="40:40" x14ac:dyDescent="0.2">
      <c r="AN1245" s="51"/>
    </row>
    <row r="1246" spans="40:40" x14ac:dyDescent="0.2">
      <c r="AN1246" s="51"/>
    </row>
    <row r="1247" spans="40:40" x14ac:dyDescent="0.2">
      <c r="AN1247" s="51"/>
    </row>
    <row r="1248" spans="40:40" x14ac:dyDescent="0.2">
      <c r="AN1248" s="51"/>
    </row>
    <row r="1249" spans="40:40" x14ac:dyDescent="0.2">
      <c r="AN1249" s="51"/>
    </row>
    <row r="1250" spans="40:40" x14ac:dyDescent="0.2">
      <c r="AN1250" s="51"/>
    </row>
    <row r="1251" spans="40:40" x14ac:dyDescent="0.2">
      <c r="AN1251" s="51"/>
    </row>
    <row r="1252" spans="40:40" x14ac:dyDescent="0.2">
      <c r="AN1252" s="51"/>
    </row>
    <row r="1253" spans="40:40" x14ac:dyDescent="0.2">
      <c r="AN1253" s="51"/>
    </row>
    <row r="1254" spans="40:40" x14ac:dyDescent="0.2">
      <c r="AN1254" s="51"/>
    </row>
    <row r="1255" spans="40:40" x14ac:dyDescent="0.2">
      <c r="AN1255" s="51"/>
    </row>
    <row r="1256" spans="40:40" x14ac:dyDescent="0.2">
      <c r="AN1256" s="51"/>
    </row>
    <row r="1257" spans="40:40" x14ac:dyDescent="0.2">
      <c r="AN1257" s="51"/>
    </row>
    <row r="1258" spans="40:40" x14ac:dyDescent="0.2">
      <c r="AN1258" s="51"/>
    </row>
    <row r="1259" spans="40:40" x14ac:dyDescent="0.2">
      <c r="AN1259" s="51"/>
    </row>
    <row r="1260" spans="40:40" x14ac:dyDescent="0.2">
      <c r="AN1260" s="51"/>
    </row>
    <row r="1261" spans="40:40" x14ac:dyDescent="0.2">
      <c r="AN1261" s="51"/>
    </row>
    <row r="1262" spans="40:40" x14ac:dyDescent="0.2">
      <c r="AN1262" s="51"/>
    </row>
    <row r="1263" spans="40:40" x14ac:dyDescent="0.2">
      <c r="AN1263" s="51"/>
    </row>
    <row r="1264" spans="40:40" x14ac:dyDescent="0.2">
      <c r="AN1264" s="51"/>
    </row>
    <row r="1265" spans="40:40" x14ac:dyDescent="0.2">
      <c r="AN1265" s="51"/>
    </row>
    <row r="1266" spans="40:40" x14ac:dyDescent="0.2">
      <c r="AN1266" s="51"/>
    </row>
    <row r="1267" spans="40:40" x14ac:dyDescent="0.2">
      <c r="AN1267" s="51"/>
    </row>
    <row r="1268" spans="40:40" x14ac:dyDescent="0.2">
      <c r="AN1268" s="51"/>
    </row>
    <row r="1269" spans="40:40" x14ac:dyDescent="0.2">
      <c r="AN1269" s="51"/>
    </row>
    <row r="1270" spans="40:40" x14ac:dyDescent="0.2">
      <c r="AN1270" s="51"/>
    </row>
    <row r="1271" spans="40:40" x14ac:dyDescent="0.2">
      <c r="AN1271" s="51"/>
    </row>
    <row r="1272" spans="40:40" x14ac:dyDescent="0.2">
      <c r="AN1272" s="51"/>
    </row>
    <row r="1273" spans="40:40" x14ac:dyDescent="0.2">
      <c r="AN1273" s="51"/>
    </row>
    <row r="1274" spans="40:40" x14ac:dyDescent="0.2">
      <c r="AN1274" s="51"/>
    </row>
    <row r="1275" spans="40:40" x14ac:dyDescent="0.2">
      <c r="AN1275" s="51"/>
    </row>
    <row r="1276" spans="40:40" x14ac:dyDescent="0.2">
      <c r="AN1276" s="51"/>
    </row>
    <row r="1277" spans="40:40" x14ac:dyDescent="0.2">
      <c r="AN1277" s="51"/>
    </row>
    <row r="1278" spans="40:40" x14ac:dyDescent="0.2">
      <c r="AN1278" s="51"/>
    </row>
    <row r="1279" spans="40:40" x14ac:dyDescent="0.2">
      <c r="AN1279" s="51"/>
    </row>
    <row r="1280" spans="40:40" x14ac:dyDescent="0.2">
      <c r="AN1280" s="51"/>
    </row>
    <row r="1281" spans="40:40" x14ac:dyDescent="0.2">
      <c r="AN1281" s="51"/>
    </row>
    <row r="1282" spans="40:40" x14ac:dyDescent="0.2">
      <c r="AN1282" s="51"/>
    </row>
    <row r="1283" spans="40:40" x14ac:dyDescent="0.2">
      <c r="AN1283" s="51"/>
    </row>
    <row r="1284" spans="40:40" x14ac:dyDescent="0.2">
      <c r="AN1284" s="51"/>
    </row>
    <row r="1285" spans="40:40" x14ac:dyDescent="0.2">
      <c r="AN1285" s="51"/>
    </row>
    <row r="1286" spans="40:40" x14ac:dyDescent="0.2">
      <c r="AN1286" s="51"/>
    </row>
    <row r="1287" spans="40:40" x14ac:dyDescent="0.2">
      <c r="AN1287" s="51"/>
    </row>
    <row r="1288" spans="40:40" x14ac:dyDescent="0.2">
      <c r="AN1288" s="51"/>
    </row>
    <row r="1289" spans="40:40" x14ac:dyDescent="0.2">
      <c r="AN1289" s="51"/>
    </row>
    <row r="1290" spans="40:40" x14ac:dyDescent="0.2">
      <c r="AN1290" s="51"/>
    </row>
    <row r="1291" spans="40:40" x14ac:dyDescent="0.2">
      <c r="AN1291" s="51"/>
    </row>
    <row r="1292" spans="40:40" x14ac:dyDescent="0.2">
      <c r="AN1292" s="51"/>
    </row>
    <row r="1293" spans="40:40" x14ac:dyDescent="0.2">
      <c r="AN1293" s="51"/>
    </row>
    <row r="1294" spans="40:40" x14ac:dyDescent="0.2">
      <c r="AN1294" s="51"/>
    </row>
    <row r="1295" spans="40:40" x14ac:dyDescent="0.2">
      <c r="AN1295" s="51"/>
    </row>
    <row r="1296" spans="40:40" x14ac:dyDescent="0.2">
      <c r="AN1296" s="51"/>
    </row>
    <row r="1297" spans="40:40" x14ac:dyDescent="0.2">
      <c r="AN1297" s="51"/>
    </row>
    <row r="1298" spans="40:40" x14ac:dyDescent="0.2">
      <c r="AN1298" s="51"/>
    </row>
    <row r="1299" spans="40:40" x14ac:dyDescent="0.2">
      <c r="AN1299" s="51"/>
    </row>
    <row r="1300" spans="40:40" x14ac:dyDescent="0.2">
      <c r="AN1300" s="51"/>
    </row>
    <row r="1301" spans="40:40" x14ac:dyDescent="0.2">
      <c r="AN1301" s="51"/>
    </row>
    <row r="1302" spans="40:40" x14ac:dyDescent="0.2">
      <c r="AN1302" s="51"/>
    </row>
    <row r="1303" spans="40:40" x14ac:dyDescent="0.2">
      <c r="AN1303" s="51"/>
    </row>
    <row r="1304" spans="40:40" x14ac:dyDescent="0.2">
      <c r="AN1304" s="51"/>
    </row>
    <row r="1305" spans="40:40" x14ac:dyDescent="0.2">
      <c r="AN1305" s="51"/>
    </row>
    <row r="1306" spans="40:40" x14ac:dyDescent="0.2">
      <c r="AN1306" s="51"/>
    </row>
    <row r="1307" spans="40:40" x14ac:dyDescent="0.2">
      <c r="AN1307" s="51"/>
    </row>
    <row r="1308" spans="40:40" x14ac:dyDescent="0.2">
      <c r="AN1308" s="51"/>
    </row>
    <row r="1309" spans="40:40" x14ac:dyDescent="0.2">
      <c r="AN1309" s="51"/>
    </row>
    <row r="1310" spans="40:40" x14ac:dyDescent="0.2">
      <c r="AN1310" s="51"/>
    </row>
    <row r="1311" spans="40:40" x14ac:dyDescent="0.2">
      <c r="AN1311" s="51"/>
    </row>
    <row r="1312" spans="40:40" x14ac:dyDescent="0.2">
      <c r="AN1312" s="51"/>
    </row>
    <row r="1313" spans="40:40" x14ac:dyDescent="0.2">
      <c r="AN1313" s="51"/>
    </row>
    <row r="1314" spans="40:40" x14ac:dyDescent="0.2">
      <c r="AN1314" s="51"/>
    </row>
    <row r="1315" spans="40:40" x14ac:dyDescent="0.2">
      <c r="AN1315" s="51"/>
    </row>
    <row r="1316" spans="40:40" x14ac:dyDescent="0.2">
      <c r="AN1316" s="51"/>
    </row>
    <row r="1317" spans="40:40" x14ac:dyDescent="0.2">
      <c r="AN1317" s="51"/>
    </row>
    <row r="1318" spans="40:40" x14ac:dyDescent="0.2">
      <c r="AN1318" s="51"/>
    </row>
    <row r="1319" spans="40:40" x14ac:dyDescent="0.2">
      <c r="AN1319" s="51"/>
    </row>
    <row r="1320" spans="40:40" x14ac:dyDescent="0.2">
      <c r="AN1320" s="51"/>
    </row>
    <row r="1321" spans="40:40" x14ac:dyDescent="0.2">
      <c r="AN1321" s="51"/>
    </row>
    <row r="1322" spans="40:40" x14ac:dyDescent="0.2">
      <c r="AN1322" s="51"/>
    </row>
    <row r="1323" spans="40:40" x14ac:dyDescent="0.2">
      <c r="AN1323" s="51"/>
    </row>
    <row r="1324" spans="40:40" x14ac:dyDescent="0.2">
      <c r="AN1324" s="51"/>
    </row>
    <row r="1325" spans="40:40" x14ac:dyDescent="0.2">
      <c r="AN1325" s="51"/>
    </row>
    <row r="1326" spans="40:40" x14ac:dyDescent="0.2">
      <c r="AN1326" s="51"/>
    </row>
    <row r="1327" spans="40:40" x14ac:dyDescent="0.2">
      <c r="AN1327" s="51"/>
    </row>
    <row r="1328" spans="40:40" x14ac:dyDescent="0.2">
      <c r="AN1328" s="51"/>
    </row>
    <row r="1329" spans="40:40" x14ac:dyDescent="0.2">
      <c r="AN1329" s="51"/>
    </row>
    <row r="1330" spans="40:40" x14ac:dyDescent="0.2">
      <c r="AN1330" s="51"/>
    </row>
    <row r="1331" spans="40:40" x14ac:dyDescent="0.2">
      <c r="AN1331" s="51"/>
    </row>
    <row r="1332" spans="40:40" x14ac:dyDescent="0.2">
      <c r="AN1332" s="51"/>
    </row>
    <row r="1333" spans="40:40" x14ac:dyDescent="0.2">
      <c r="AN1333" s="51"/>
    </row>
    <row r="1334" spans="40:40" x14ac:dyDescent="0.2">
      <c r="AN1334" s="51"/>
    </row>
    <row r="1335" spans="40:40" x14ac:dyDescent="0.2">
      <c r="AN1335" s="51"/>
    </row>
    <row r="1336" spans="40:40" x14ac:dyDescent="0.2">
      <c r="AN1336" s="51"/>
    </row>
    <row r="1337" spans="40:40" x14ac:dyDescent="0.2">
      <c r="AN1337" s="51"/>
    </row>
    <row r="1338" spans="40:40" x14ac:dyDescent="0.2">
      <c r="AN1338" s="51"/>
    </row>
    <row r="1339" spans="40:40" x14ac:dyDescent="0.2">
      <c r="AN1339" s="51"/>
    </row>
    <row r="1340" spans="40:40" x14ac:dyDescent="0.2">
      <c r="AN1340" s="51"/>
    </row>
    <row r="1341" spans="40:40" x14ac:dyDescent="0.2">
      <c r="AN1341" s="51"/>
    </row>
    <row r="1342" spans="40:40" x14ac:dyDescent="0.2">
      <c r="AN1342" s="51"/>
    </row>
    <row r="1343" spans="40:40" x14ac:dyDescent="0.2">
      <c r="AN1343" s="51"/>
    </row>
    <row r="1344" spans="40:40" x14ac:dyDescent="0.2">
      <c r="AN1344" s="51"/>
    </row>
    <row r="1345" spans="40:40" x14ac:dyDescent="0.2">
      <c r="AN1345" s="51"/>
    </row>
    <row r="1346" spans="40:40" x14ac:dyDescent="0.2">
      <c r="AN1346" s="51"/>
    </row>
    <row r="1347" spans="40:40" x14ac:dyDescent="0.2">
      <c r="AN1347" s="51"/>
    </row>
    <row r="1348" spans="40:40" x14ac:dyDescent="0.2">
      <c r="AN1348" s="51"/>
    </row>
    <row r="1349" spans="40:40" x14ac:dyDescent="0.2">
      <c r="AN1349" s="51"/>
    </row>
    <row r="1350" spans="40:40" x14ac:dyDescent="0.2">
      <c r="AN1350" s="51"/>
    </row>
    <row r="1351" spans="40:40" x14ac:dyDescent="0.2">
      <c r="AN1351" s="51"/>
    </row>
    <row r="1352" spans="40:40" x14ac:dyDescent="0.2">
      <c r="AN1352" s="51"/>
    </row>
    <row r="1353" spans="40:40" x14ac:dyDescent="0.2">
      <c r="AN1353" s="51"/>
    </row>
    <row r="1354" spans="40:40" x14ac:dyDescent="0.2">
      <c r="AN1354" s="51"/>
    </row>
    <row r="1355" spans="40:40" x14ac:dyDescent="0.2">
      <c r="AN1355" s="51"/>
    </row>
    <row r="1356" spans="40:40" x14ac:dyDescent="0.2">
      <c r="AN1356" s="51"/>
    </row>
    <row r="1357" spans="40:40" x14ac:dyDescent="0.2">
      <c r="AN1357" s="51"/>
    </row>
    <row r="1358" spans="40:40" x14ac:dyDescent="0.2">
      <c r="AN1358" s="51"/>
    </row>
    <row r="1359" spans="40:40" x14ac:dyDescent="0.2">
      <c r="AN1359" s="51"/>
    </row>
    <row r="1360" spans="40:40" x14ac:dyDescent="0.2">
      <c r="AN1360" s="51"/>
    </row>
    <row r="1361" spans="40:40" x14ac:dyDescent="0.2">
      <c r="AN1361" s="51"/>
    </row>
    <row r="1362" spans="40:40" x14ac:dyDescent="0.2">
      <c r="AN1362" s="51"/>
    </row>
    <row r="1363" spans="40:40" x14ac:dyDescent="0.2">
      <c r="AN1363" s="51"/>
    </row>
    <row r="1364" spans="40:40" x14ac:dyDescent="0.2">
      <c r="AN1364" s="51"/>
    </row>
    <row r="1365" spans="40:40" x14ac:dyDescent="0.2">
      <c r="AN1365" s="51"/>
    </row>
    <row r="1366" spans="40:40" x14ac:dyDescent="0.2">
      <c r="AN1366" s="51"/>
    </row>
    <row r="1367" spans="40:40" x14ac:dyDescent="0.2">
      <c r="AN1367" s="51"/>
    </row>
    <row r="1368" spans="40:40" x14ac:dyDescent="0.2">
      <c r="AN1368" s="51"/>
    </row>
    <row r="1369" spans="40:40" x14ac:dyDescent="0.2">
      <c r="AN1369" s="51"/>
    </row>
    <row r="1370" spans="40:40" x14ac:dyDescent="0.2">
      <c r="AN1370" s="51"/>
    </row>
    <row r="1371" spans="40:40" x14ac:dyDescent="0.2">
      <c r="AN1371" s="51"/>
    </row>
    <row r="1372" spans="40:40" x14ac:dyDescent="0.2">
      <c r="AN1372" s="51"/>
    </row>
    <row r="1373" spans="40:40" x14ac:dyDescent="0.2">
      <c r="AN1373" s="51"/>
    </row>
    <row r="1374" spans="40:40" x14ac:dyDescent="0.2">
      <c r="AN1374" s="51"/>
    </row>
    <row r="1375" spans="40:40" x14ac:dyDescent="0.2">
      <c r="AN1375" s="51"/>
    </row>
    <row r="1376" spans="40:40" x14ac:dyDescent="0.2">
      <c r="AN1376" s="51"/>
    </row>
    <row r="1377" spans="40:40" x14ac:dyDescent="0.2">
      <c r="AN1377" s="51"/>
    </row>
    <row r="1378" spans="40:40" x14ac:dyDescent="0.2">
      <c r="AN1378" s="51"/>
    </row>
    <row r="1379" spans="40:40" x14ac:dyDescent="0.2">
      <c r="AN1379" s="51"/>
    </row>
    <row r="1380" spans="40:40" x14ac:dyDescent="0.2">
      <c r="AN1380" s="51"/>
    </row>
    <row r="1381" spans="40:40" x14ac:dyDescent="0.2">
      <c r="AN1381" s="51"/>
    </row>
    <row r="1382" spans="40:40" x14ac:dyDescent="0.2">
      <c r="AN1382" s="51"/>
    </row>
    <row r="1383" spans="40:40" x14ac:dyDescent="0.2">
      <c r="AN1383" s="51"/>
    </row>
    <row r="1384" spans="40:40" x14ac:dyDescent="0.2">
      <c r="AN1384" s="51"/>
    </row>
    <row r="1385" spans="40:40" x14ac:dyDescent="0.2">
      <c r="AN1385" s="51"/>
    </row>
    <row r="1386" spans="40:40" x14ac:dyDescent="0.2">
      <c r="AN1386" s="51"/>
    </row>
    <row r="1387" spans="40:40" x14ac:dyDescent="0.2">
      <c r="AN1387" s="51"/>
    </row>
    <row r="1388" spans="40:40" x14ac:dyDescent="0.2">
      <c r="AN1388" s="51"/>
    </row>
    <row r="1389" spans="40:40" x14ac:dyDescent="0.2">
      <c r="AN1389" s="51"/>
    </row>
    <row r="1390" spans="40:40" x14ac:dyDescent="0.2">
      <c r="AN1390" s="51"/>
    </row>
    <row r="1391" spans="40:40" x14ac:dyDescent="0.2">
      <c r="AN1391" s="51"/>
    </row>
    <row r="1392" spans="40:40" x14ac:dyDescent="0.2">
      <c r="AN1392" s="51"/>
    </row>
    <row r="1393" spans="40:40" x14ac:dyDescent="0.2">
      <c r="AN1393" s="51"/>
    </row>
    <row r="1394" spans="40:40" x14ac:dyDescent="0.2">
      <c r="AN1394" s="51"/>
    </row>
    <row r="1395" spans="40:40" x14ac:dyDescent="0.2">
      <c r="AN1395" s="51"/>
    </row>
    <row r="1396" spans="40:40" x14ac:dyDescent="0.2">
      <c r="AN1396" s="51"/>
    </row>
    <row r="1397" spans="40:40" x14ac:dyDescent="0.2">
      <c r="AN1397" s="51"/>
    </row>
    <row r="1398" spans="40:40" x14ac:dyDescent="0.2">
      <c r="AN1398" s="51"/>
    </row>
    <row r="1399" spans="40:40" x14ac:dyDescent="0.2">
      <c r="AN1399" s="51"/>
    </row>
    <row r="1400" spans="40:40" x14ac:dyDescent="0.2">
      <c r="AN1400" s="51"/>
    </row>
    <row r="1401" spans="40:40" x14ac:dyDescent="0.2">
      <c r="AN1401" s="51"/>
    </row>
    <row r="1402" spans="40:40" x14ac:dyDescent="0.2">
      <c r="AN1402" s="51"/>
    </row>
    <row r="1403" spans="40:40" x14ac:dyDescent="0.2">
      <c r="AN1403" s="51"/>
    </row>
    <row r="1404" spans="40:40" x14ac:dyDescent="0.2">
      <c r="AN1404" s="51"/>
    </row>
    <row r="1405" spans="40:40" x14ac:dyDescent="0.2">
      <c r="AN1405" s="51"/>
    </row>
    <row r="1406" spans="40:40" x14ac:dyDescent="0.2">
      <c r="AN1406" s="51"/>
    </row>
    <row r="1407" spans="40:40" x14ac:dyDescent="0.2">
      <c r="AN1407" s="51"/>
    </row>
    <row r="1408" spans="40:40" x14ac:dyDescent="0.2">
      <c r="AN1408" s="51"/>
    </row>
    <row r="1409" spans="40:40" x14ac:dyDescent="0.2">
      <c r="AN1409" s="51"/>
    </row>
    <row r="1410" spans="40:40" x14ac:dyDescent="0.2">
      <c r="AN1410" s="51"/>
    </row>
    <row r="1411" spans="40:40" x14ac:dyDescent="0.2">
      <c r="AN1411" s="51"/>
    </row>
    <row r="1412" spans="40:40" x14ac:dyDescent="0.2">
      <c r="AN1412" s="51"/>
    </row>
    <row r="1413" spans="40:40" x14ac:dyDescent="0.2">
      <c r="AN1413" s="51"/>
    </row>
    <row r="1414" spans="40:40" x14ac:dyDescent="0.2">
      <c r="AN1414" s="51"/>
    </row>
    <row r="1415" spans="40:40" x14ac:dyDescent="0.2">
      <c r="AN1415" s="51"/>
    </row>
    <row r="1416" spans="40:40" x14ac:dyDescent="0.2">
      <c r="AN1416" s="51"/>
    </row>
    <row r="1417" spans="40:40" x14ac:dyDescent="0.2">
      <c r="AN1417" s="51"/>
    </row>
    <row r="1418" spans="40:40" x14ac:dyDescent="0.2">
      <c r="AN1418" s="51"/>
    </row>
    <row r="1419" spans="40:40" x14ac:dyDescent="0.2">
      <c r="AN1419" s="51"/>
    </row>
    <row r="1420" spans="40:40" x14ac:dyDescent="0.2">
      <c r="AN1420" s="51"/>
    </row>
    <row r="1421" spans="40:40" x14ac:dyDescent="0.2">
      <c r="AN1421" s="51"/>
    </row>
    <row r="1422" spans="40:40" x14ac:dyDescent="0.2">
      <c r="AN1422" s="51"/>
    </row>
    <row r="1423" spans="40:40" x14ac:dyDescent="0.2">
      <c r="AN1423" s="51"/>
    </row>
    <row r="1424" spans="40:40" x14ac:dyDescent="0.2">
      <c r="AN1424" s="51"/>
    </row>
    <row r="1425" spans="40:40" x14ac:dyDescent="0.2">
      <c r="AN1425" s="51"/>
    </row>
    <row r="1426" spans="40:40" x14ac:dyDescent="0.2">
      <c r="AN1426" s="51"/>
    </row>
    <row r="1427" spans="40:40" x14ac:dyDescent="0.2">
      <c r="AN1427" s="51"/>
    </row>
    <row r="1428" spans="40:40" x14ac:dyDescent="0.2">
      <c r="AN1428" s="51"/>
    </row>
    <row r="1429" spans="40:40" x14ac:dyDescent="0.2">
      <c r="AN1429" s="51"/>
    </row>
    <row r="1430" spans="40:40" x14ac:dyDescent="0.2">
      <c r="AN1430" s="51"/>
    </row>
    <row r="1431" spans="40:40" x14ac:dyDescent="0.2">
      <c r="AN1431" s="51"/>
    </row>
    <row r="1432" spans="40:40" x14ac:dyDescent="0.2">
      <c r="AN1432" s="51"/>
    </row>
    <row r="1433" spans="40:40" x14ac:dyDescent="0.2">
      <c r="AN1433" s="51"/>
    </row>
    <row r="1434" spans="40:40" x14ac:dyDescent="0.2">
      <c r="AN1434" s="51"/>
    </row>
    <row r="1435" spans="40:40" x14ac:dyDescent="0.2">
      <c r="AN1435" s="51"/>
    </row>
    <row r="1436" spans="40:40" x14ac:dyDescent="0.2">
      <c r="AN1436" s="51"/>
    </row>
    <row r="1437" spans="40:40" x14ac:dyDescent="0.2">
      <c r="AN1437" s="51"/>
    </row>
    <row r="1438" spans="40:40" x14ac:dyDescent="0.2">
      <c r="AN1438" s="51"/>
    </row>
    <row r="1439" spans="40:40" x14ac:dyDescent="0.2">
      <c r="AN1439" s="51"/>
    </row>
    <row r="1440" spans="40:40" x14ac:dyDescent="0.2">
      <c r="AN1440" s="51"/>
    </row>
    <row r="1441" spans="40:40" x14ac:dyDescent="0.2">
      <c r="AN1441" s="51"/>
    </row>
    <row r="1442" spans="40:40" x14ac:dyDescent="0.2">
      <c r="AN1442" s="51"/>
    </row>
    <row r="1443" spans="40:40" x14ac:dyDescent="0.2">
      <c r="AN1443" s="51"/>
    </row>
    <row r="1444" spans="40:40" x14ac:dyDescent="0.2">
      <c r="AN1444" s="51"/>
    </row>
    <row r="1445" spans="40:40" x14ac:dyDescent="0.2">
      <c r="AN1445" s="51"/>
    </row>
    <row r="1446" spans="40:40" x14ac:dyDescent="0.2">
      <c r="AN1446" s="51"/>
    </row>
    <row r="1447" spans="40:40" x14ac:dyDescent="0.2">
      <c r="AN1447" s="51"/>
    </row>
    <row r="1448" spans="40:40" x14ac:dyDescent="0.2">
      <c r="AN1448" s="51"/>
    </row>
    <row r="1449" spans="40:40" x14ac:dyDescent="0.2">
      <c r="AN1449" s="51"/>
    </row>
    <row r="1450" spans="40:40" x14ac:dyDescent="0.2">
      <c r="AN1450" s="51"/>
    </row>
    <row r="1451" spans="40:40" x14ac:dyDescent="0.2">
      <c r="AN1451" s="51"/>
    </row>
    <row r="1452" spans="40:40" x14ac:dyDescent="0.2">
      <c r="AN1452" s="51"/>
    </row>
    <row r="1453" spans="40:40" x14ac:dyDescent="0.2">
      <c r="AN1453" s="51"/>
    </row>
    <row r="1454" spans="40:40" x14ac:dyDescent="0.2">
      <c r="AN1454" s="51"/>
    </row>
    <row r="1455" spans="40:40" x14ac:dyDescent="0.2">
      <c r="AN1455" s="51"/>
    </row>
    <row r="1456" spans="40:40" x14ac:dyDescent="0.2">
      <c r="AN1456" s="51"/>
    </row>
    <row r="1457" spans="40:40" x14ac:dyDescent="0.2">
      <c r="AN1457" s="51"/>
    </row>
    <row r="1458" spans="40:40" x14ac:dyDescent="0.2">
      <c r="AN1458" s="51"/>
    </row>
    <row r="1459" spans="40:40" x14ac:dyDescent="0.2">
      <c r="AN1459" s="51"/>
    </row>
    <row r="1460" spans="40:40" x14ac:dyDescent="0.2">
      <c r="AN1460" s="51"/>
    </row>
    <row r="1461" spans="40:40" x14ac:dyDescent="0.2">
      <c r="AN1461" s="51"/>
    </row>
    <row r="1462" spans="40:40" x14ac:dyDescent="0.2">
      <c r="AN1462" s="51"/>
    </row>
    <row r="1463" spans="40:40" x14ac:dyDescent="0.2">
      <c r="AN1463" s="51"/>
    </row>
    <row r="1464" spans="40:40" x14ac:dyDescent="0.2">
      <c r="AN1464" s="51"/>
    </row>
    <row r="1465" spans="40:40" x14ac:dyDescent="0.2">
      <c r="AN1465" s="51"/>
    </row>
    <row r="1466" spans="40:40" x14ac:dyDescent="0.2">
      <c r="AN1466" s="51"/>
    </row>
    <row r="1467" spans="40:40" x14ac:dyDescent="0.2">
      <c r="AN1467" s="51"/>
    </row>
    <row r="1468" spans="40:40" x14ac:dyDescent="0.2">
      <c r="AN1468" s="51"/>
    </row>
    <row r="1469" spans="40:40" x14ac:dyDescent="0.2">
      <c r="AN1469" s="51"/>
    </row>
    <row r="1470" spans="40:40" x14ac:dyDescent="0.2">
      <c r="AN1470" s="51"/>
    </row>
    <row r="1471" spans="40:40" x14ac:dyDescent="0.2">
      <c r="AN1471" s="51"/>
    </row>
    <row r="1472" spans="40:40" x14ac:dyDescent="0.2">
      <c r="AN1472" s="51"/>
    </row>
    <row r="1473" spans="40:40" x14ac:dyDescent="0.2">
      <c r="AN1473" s="51"/>
    </row>
    <row r="1474" spans="40:40" x14ac:dyDescent="0.2">
      <c r="AN1474" s="51"/>
    </row>
    <row r="1475" spans="40:40" x14ac:dyDescent="0.2">
      <c r="AN1475" s="51"/>
    </row>
    <row r="1476" spans="40:40" x14ac:dyDescent="0.2">
      <c r="AN1476" s="51"/>
    </row>
    <row r="1477" spans="40:40" x14ac:dyDescent="0.2">
      <c r="AN1477" s="51"/>
    </row>
    <row r="1478" spans="40:40" x14ac:dyDescent="0.2">
      <c r="AN1478" s="51"/>
    </row>
    <row r="1479" spans="40:40" x14ac:dyDescent="0.2">
      <c r="AN1479" s="51"/>
    </row>
    <row r="1480" spans="40:40" x14ac:dyDescent="0.2">
      <c r="AN1480" s="51"/>
    </row>
    <row r="1481" spans="40:40" x14ac:dyDescent="0.2">
      <c r="AN1481" s="51"/>
    </row>
    <row r="1482" spans="40:40" x14ac:dyDescent="0.2">
      <c r="AN1482" s="51"/>
    </row>
    <row r="1483" spans="40:40" x14ac:dyDescent="0.2">
      <c r="AN1483" s="51"/>
    </row>
    <row r="1484" spans="40:40" x14ac:dyDescent="0.2">
      <c r="AN1484" s="51"/>
    </row>
    <row r="1485" spans="40:40" x14ac:dyDescent="0.2">
      <c r="AN1485" s="51"/>
    </row>
    <row r="1486" spans="40:40" x14ac:dyDescent="0.2">
      <c r="AN1486" s="51"/>
    </row>
    <row r="1487" spans="40:40" x14ac:dyDescent="0.2">
      <c r="AN1487" s="51"/>
    </row>
    <row r="1488" spans="40:40" x14ac:dyDescent="0.2">
      <c r="AN1488" s="51"/>
    </row>
    <row r="1489" spans="40:40" x14ac:dyDescent="0.2">
      <c r="AN1489" s="51"/>
    </row>
    <row r="1490" spans="40:40" x14ac:dyDescent="0.2">
      <c r="AN1490" s="51"/>
    </row>
    <row r="1491" spans="40:40" x14ac:dyDescent="0.2">
      <c r="AN1491" s="51"/>
    </row>
    <row r="1492" spans="40:40" x14ac:dyDescent="0.2">
      <c r="AN1492" s="51"/>
    </row>
    <row r="1493" spans="40:40" x14ac:dyDescent="0.2">
      <c r="AN1493" s="51"/>
    </row>
    <row r="1494" spans="40:40" x14ac:dyDescent="0.2">
      <c r="AN1494" s="51"/>
    </row>
    <row r="1495" spans="40:40" x14ac:dyDescent="0.2">
      <c r="AN1495" s="51"/>
    </row>
    <row r="1496" spans="40:40" x14ac:dyDescent="0.2">
      <c r="AN1496" s="51"/>
    </row>
    <row r="1497" spans="40:40" x14ac:dyDescent="0.2">
      <c r="AN1497" s="51"/>
    </row>
    <row r="1498" spans="40:40" x14ac:dyDescent="0.2">
      <c r="AN1498" s="51"/>
    </row>
    <row r="1499" spans="40:40" x14ac:dyDescent="0.2">
      <c r="AN1499" s="51"/>
    </row>
    <row r="1500" spans="40:40" x14ac:dyDescent="0.2">
      <c r="AN1500" s="51"/>
    </row>
    <row r="1501" spans="40:40" x14ac:dyDescent="0.2">
      <c r="AN1501" s="51"/>
    </row>
    <row r="1502" spans="40:40" x14ac:dyDescent="0.2">
      <c r="AN1502" s="51"/>
    </row>
    <row r="1503" spans="40:40" x14ac:dyDescent="0.2">
      <c r="AN1503" s="51"/>
    </row>
    <row r="1504" spans="40:40" x14ac:dyDescent="0.2">
      <c r="AN1504" s="51"/>
    </row>
    <row r="1505" spans="40:40" x14ac:dyDescent="0.2">
      <c r="AN1505" s="51"/>
    </row>
    <row r="1506" spans="40:40" x14ac:dyDescent="0.2">
      <c r="AN1506" s="51"/>
    </row>
    <row r="1507" spans="40:40" x14ac:dyDescent="0.2">
      <c r="AN1507" s="51"/>
    </row>
    <row r="1508" spans="40:40" x14ac:dyDescent="0.2">
      <c r="AN1508" s="51"/>
    </row>
    <row r="1509" spans="40:40" x14ac:dyDescent="0.2">
      <c r="AN1509" s="51"/>
    </row>
    <row r="1510" spans="40:40" x14ac:dyDescent="0.2">
      <c r="AN1510" s="51"/>
    </row>
    <row r="1511" spans="40:40" x14ac:dyDescent="0.2">
      <c r="AN1511" s="51"/>
    </row>
    <row r="1512" spans="40:40" x14ac:dyDescent="0.2">
      <c r="AN1512" s="51"/>
    </row>
    <row r="1513" spans="40:40" x14ac:dyDescent="0.2">
      <c r="AN1513" s="51"/>
    </row>
    <row r="1514" spans="40:40" x14ac:dyDescent="0.2">
      <c r="AN1514" s="51"/>
    </row>
    <row r="1515" spans="40:40" x14ac:dyDescent="0.2">
      <c r="AN1515" s="51"/>
    </row>
    <row r="1516" spans="40:40" x14ac:dyDescent="0.2">
      <c r="AN1516" s="51"/>
    </row>
    <row r="1517" spans="40:40" x14ac:dyDescent="0.2">
      <c r="AN1517" s="51"/>
    </row>
    <row r="1518" spans="40:40" x14ac:dyDescent="0.2">
      <c r="AN1518" s="51"/>
    </row>
    <row r="1519" spans="40:40" x14ac:dyDescent="0.2">
      <c r="AN1519" s="51"/>
    </row>
    <row r="1520" spans="40:40" x14ac:dyDescent="0.2">
      <c r="AN1520" s="51"/>
    </row>
    <row r="1521" spans="40:40" x14ac:dyDescent="0.2">
      <c r="AN1521" s="51"/>
    </row>
    <row r="1522" spans="40:40" x14ac:dyDescent="0.2">
      <c r="AN1522" s="51"/>
    </row>
    <row r="1523" spans="40:40" x14ac:dyDescent="0.2">
      <c r="AN1523" s="51"/>
    </row>
    <row r="1524" spans="40:40" x14ac:dyDescent="0.2">
      <c r="AN1524" s="51"/>
    </row>
    <row r="1525" spans="40:40" x14ac:dyDescent="0.2">
      <c r="AN1525" s="51"/>
    </row>
    <row r="1526" spans="40:40" x14ac:dyDescent="0.2">
      <c r="AN1526" s="51"/>
    </row>
    <row r="1527" spans="40:40" x14ac:dyDescent="0.2">
      <c r="AN1527" s="51"/>
    </row>
    <row r="1528" spans="40:40" x14ac:dyDescent="0.2">
      <c r="AN1528" s="51"/>
    </row>
    <row r="1529" spans="40:40" x14ac:dyDescent="0.2">
      <c r="AN1529" s="51"/>
    </row>
    <row r="1530" spans="40:40" x14ac:dyDescent="0.2">
      <c r="AN1530" s="51"/>
    </row>
    <row r="1531" spans="40:40" x14ac:dyDescent="0.2">
      <c r="AN1531" s="51"/>
    </row>
    <row r="1532" spans="40:40" x14ac:dyDescent="0.2">
      <c r="AN1532" s="51"/>
    </row>
    <row r="1533" spans="40:40" x14ac:dyDescent="0.2">
      <c r="AN1533" s="51"/>
    </row>
    <row r="1534" spans="40:40" x14ac:dyDescent="0.2">
      <c r="AN1534" s="51"/>
    </row>
    <row r="1535" spans="40:40" x14ac:dyDescent="0.2">
      <c r="AN1535" s="51"/>
    </row>
    <row r="1536" spans="40:40" x14ac:dyDescent="0.2">
      <c r="AN1536" s="51"/>
    </row>
    <row r="1537" spans="40:40" x14ac:dyDescent="0.2">
      <c r="AN1537" s="51"/>
    </row>
    <row r="1538" spans="40:40" x14ac:dyDescent="0.2">
      <c r="AN1538" s="51"/>
    </row>
    <row r="1539" spans="40:40" x14ac:dyDescent="0.2">
      <c r="AN1539" s="51"/>
    </row>
    <row r="1540" spans="40:40" x14ac:dyDescent="0.2">
      <c r="AN1540" s="51"/>
    </row>
    <row r="1541" spans="40:40" x14ac:dyDescent="0.2">
      <c r="AN1541" s="51"/>
    </row>
    <row r="1542" spans="40:40" x14ac:dyDescent="0.2">
      <c r="AN1542" s="51"/>
    </row>
    <row r="1543" spans="40:40" x14ac:dyDescent="0.2">
      <c r="AN1543" s="51"/>
    </row>
    <row r="1544" spans="40:40" x14ac:dyDescent="0.2">
      <c r="AN1544" s="51"/>
    </row>
    <row r="1545" spans="40:40" x14ac:dyDescent="0.2">
      <c r="AN1545" s="51"/>
    </row>
    <row r="1546" spans="40:40" x14ac:dyDescent="0.2">
      <c r="AN1546" s="51"/>
    </row>
    <row r="1547" spans="40:40" x14ac:dyDescent="0.2">
      <c r="AN1547" s="51"/>
    </row>
    <row r="1548" spans="40:40" x14ac:dyDescent="0.2">
      <c r="AN1548" s="51"/>
    </row>
    <row r="1549" spans="40:40" x14ac:dyDescent="0.2">
      <c r="AN1549" s="51"/>
    </row>
    <row r="1550" spans="40:40" x14ac:dyDescent="0.2">
      <c r="AN1550" s="51"/>
    </row>
    <row r="1551" spans="40:40" x14ac:dyDescent="0.2">
      <c r="AN1551" s="51"/>
    </row>
    <row r="1552" spans="40:40" x14ac:dyDescent="0.2">
      <c r="AN1552" s="51"/>
    </row>
    <row r="1553" spans="40:40" x14ac:dyDescent="0.2">
      <c r="AN1553" s="51"/>
    </row>
    <row r="1554" spans="40:40" x14ac:dyDescent="0.2">
      <c r="AN1554" s="51"/>
    </row>
    <row r="1555" spans="40:40" x14ac:dyDescent="0.2">
      <c r="AN1555" s="51"/>
    </row>
    <row r="1556" spans="40:40" x14ac:dyDescent="0.2">
      <c r="AN1556" s="51"/>
    </row>
    <row r="1557" spans="40:40" x14ac:dyDescent="0.2">
      <c r="AN1557" s="51"/>
    </row>
    <row r="1558" spans="40:40" x14ac:dyDescent="0.2">
      <c r="AN1558" s="51"/>
    </row>
    <row r="1559" spans="40:40" x14ac:dyDescent="0.2">
      <c r="AN1559" s="51"/>
    </row>
    <row r="1560" spans="40:40" x14ac:dyDescent="0.2">
      <c r="AN1560" s="51"/>
    </row>
    <row r="1561" spans="40:40" x14ac:dyDescent="0.2">
      <c r="AN1561" s="51"/>
    </row>
    <row r="1562" spans="40:40" x14ac:dyDescent="0.2">
      <c r="AN1562" s="51"/>
    </row>
    <row r="1563" spans="40:40" x14ac:dyDescent="0.2">
      <c r="AN1563" s="51"/>
    </row>
    <row r="1564" spans="40:40" x14ac:dyDescent="0.2">
      <c r="AN1564" s="51"/>
    </row>
    <row r="1565" spans="40:40" x14ac:dyDescent="0.2">
      <c r="AN1565" s="51"/>
    </row>
    <row r="1566" spans="40:40" x14ac:dyDescent="0.2">
      <c r="AN1566" s="51"/>
    </row>
    <row r="1567" spans="40:40" x14ac:dyDescent="0.2">
      <c r="AN1567" s="51"/>
    </row>
    <row r="1568" spans="40:40" x14ac:dyDescent="0.2">
      <c r="AN1568" s="51"/>
    </row>
    <row r="1569" spans="40:40" x14ac:dyDescent="0.2">
      <c r="AN1569" s="51"/>
    </row>
    <row r="1570" spans="40:40" x14ac:dyDescent="0.2">
      <c r="AN1570" s="51"/>
    </row>
    <row r="1571" spans="40:40" x14ac:dyDescent="0.2">
      <c r="AN1571" s="51"/>
    </row>
    <row r="1572" spans="40:40" x14ac:dyDescent="0.2">
      <c r="AN1572" s="51"/>
    </row>
    <row r="1573" spans="40:40" x14ac:dyDescent="0.2">
      <c r="AN1573" s="51"/>
    </row>
    <row r="1574" spans="40:40" x14ac:dyDescent="0.2">
      <c r="AN1574" s="51"/>
    </row>
    <row r="1575" spans="40:40" x14ac:dyDescent="0.2">
      <c r="AN1575" s="51"/>
    </row>
    <row r="1576" spans="40:40" x14ac:dyDescent="0.2">
      <c r="AN1576" s="51"/>
    </row>
    <row r="1577" spans="40:40" x14ac:dyDescent="0.2">
      <c r="AN1577" s="51"/>
    </row>
    <row r="1578" spans="40:40" x14ac:dyDescent="0.2">
      <c r="AN1578" s="51"/>
    </row>
    <row r="1579" spans="40:40" x14ac:dyDescent="0.2">
      <c r="AN1579" s="51"/>
    </row>
    <row r="1580" spans="40:40" x14ac:dyDescent="0.2">
      <c r="AN1580" s="51"/>
    </row>
    <row r="1581" spans="40:40" x14ac:dyDescent="0.2">
      <c r="AN1581" s="51"/>
    </row>
    <row r="1582" spans="40:40" x14ac:dyDescent="0.2">
      <c r="AN1582" s="51"/>
    </row>
    <row r="1583" spans="40:40" x14ac:dyDescent="0.2">
      <c r="AN1583" s="51"/>
    </row>
    <row r="1584" spans="40:40" x14ac:dyDescent="0.2">
      <c r="AN1584" s="51"/>
    </row>
    <row r="1585" spans="40:40" x14ac:dyDescent="0.2">
      <c r="AN1585" s="51"/>
    </row>
    <row r="1586" spans="40:40" x14ac:dyDescent="0.2">
      <c r="AN1586" s="51"/>
    </row>
    <row r="1587" spans="40:40" x14ac:dyDescent="0.2">
      <c r="AN1587" s="51"/>
    </row>
    <row r="1588" spans="40:40" x14ac:dyDescent="0.2">
      <c r="AN1588" s="51"/>
    </row>
    <row r="1589" spans="40:40" x14ac:dyDescent="0.2">
      <c r="AN1589" s="51"/>
    </row>
    <row r="1590" spans="40:40" x14ac:dyDescent="0.2">
      <c r="AN1590" s="51"/>
    </row>
    <row r="1591" spans="40:40" x14ac:dyDescent="0.2">
      <c r="AN1591" s="51"/>
    </row>
    <row r="1592" spans="40:40" x14ac:dyDescent="0.2">
      <c r="AN1592" s="51"/>
    </row>
    <row r="1593" spans="40:40" x14ac:dyDescent="0.2">
      <c r="AN1593" s="51"/>
    </row>
    <row r="1594" spans="40:40" x14ac:dyDescent="0.2">
      <c r="AN1594" s="51"/>
    </row>
    <row r="1595" spans="40:40" x14ac:dyDescent="0.2">
      <c r="AN1595" s="51"/>
    </row>
    <row r="1596" spans="40:40" x14ac:dyDescent="0.2">
      <c r="AN1596" s="51"/>
    </row>
    <row r="1597" spans="40:40" x14ac:dyDescent="0.2">
      <c r="AN1597" s="51"/>
    </row>
    <row r="1598" spans="40:40" x14ac:dyDescent="0.2">
      <c r="AN1598" s="51"/>
    </row>
    <row r="1599" spans="40:40" x14ac:dyDescent="0.2">
      <c r="AN1599" s="51"/>
    </row>
    <row r="1600" spans="40:40" x14ac:dyDescent="0.2">
      <c r="AN1600" s="51"/>
    </row>
    <row r="1601" spans="40:40" x14ac:dyDescent="0.2">
      <c r="AN1601" s="51"/>
    </row>
    <row r="1602" spans="40:40" x14ac:dyDescent="0.2">
      <c r="AN1602" s="51"/>
    </row>
    <row r="1603" spans="40:40" x14ac:dyDescent="0.2">
      <c r="AN1603" s="51"/>
    </row>
    <row r="1604" spans="40:40" x14ac:dyDescent="0.2">
      <c r="AN1604" s="51"/>
    </row>
    <row r="1605" spans="40:40" x14ac:dyDescent="0.2">
      <c r="AN1605" s="51"/>
    </row>
    <row r="1606" spans="40:40" x14ac:dyDescent="0.2">
      <c r="AN1606" s="51"/>
    </row>
    <row r="1607" spans="40:40" x14ac:dyDescent="0.2">
      <c r="AN1607" s="51"/>
    </row>
    <row r="1608" spans="40:40" x14ac:dyDescent="0.2">
      <c r="AN1608" s="51"/>
    </row>
    <row r="1609" spans="40:40" x14ac:dyDescent="0.2">
      <c r="AN1609" s="51"/>
    </row>
    <row r="1610" spans="40:40" x14ac:dyDescent="0.2">
      <c r="AN1610" s="51"/>
    </row>
    <row r="1611" spans="40:40" x14ac:dyDescent="0.2">
      <c r="AN1611" s="51"/>
    </row>
    <row r="1612" spans="40:40" x14ac:dyDescent="0.2">
      <c r="AN1612" s="51"/>
    </row>
    <row r="1613" spans="40:40" x14ac:dyDescent="0.2">
      <c r="AN1613" s="51"/>
    </row>
    <row r="1614" spans="40:40" x14ac:dyDescent="0.2">
      <c r="AN1614" s="51"/>
    </row>
    <row r="1615" spans="40:40" x14ac:dyDescent="0.2">
      <c r="AN1615" s="51"/>
    </row>
    <row r="1616" spans="40:40" x14ac:dyDescent="0.2">
      <c r="AN1616" s="51"/>
    </row>
    <row r="1617" spans="40:40" x14ac:dyDescent="0.2">
      <c r="AN1617" s="51"/>
    </row>
    <row r="1618" spans="40:40" x14ac:dyDescent="0.2">
      <c r="AN1618" s="51"/>
    </row>
    <row r="1619" spans="40:40" x14ac:dyDescent="0.2">
      <c r="AN1619" s="51"/>
    </row>
    <row r="1620" spans="40:40" x14ac:dyDescent="0.2">
      <c r="AN1620" s="51"/>
    </row>
    <row r="1621" spans="40:40" x14ac:dyDescent="0.2">
      <c r="AN1621" s="51"/>
    </row>
    <row r="1622" spans="40:40" x14ac:dyDescent="0.2">
      <c r="AN1622" s="51"/>
    </row>
    <row r="1623" spans="40:40" x14ac:dyDescent="0.2">
      <c r="AN1623" s="51"/>
    </row>
    <row r="1624" spans="40:40" x14ac:dyDescent="0.2">
      <c r="AN1624" s="51"/>
    </row>
    <row r="1625" spans="40:40" x14ac:dyDescent="0.2">
      <c r="AN1625" s="51"/>
    </row>
    <row r="1626" spans="40:40" x14ac:dyDescent="0.2">
      <c r="AN1626" s="51"/>
    </row>
    <row r="1627" spans="40:40" x14ac:dyDescent="0.2">
      <c r="AN1627" s="51"/>
    </row>
    <row r="1628" spans="40:40" x14ac:dyDescent="0.2">
      <c r="AN1628" s="51"/>
    </row>
    <row r="1629" spans="40:40" x14ac:dyDescent="0.2">
      <c r="AN1629" s="51"/>
    </row>
    <row r="1630" spans="40:40" x14ac:dyDescent="0.2">
      <c r="AN1630" s="51"/>
    </row>
    <row r="1631" spans="40:40" x14ac:dyDescent="0.2">
      <c r="AN1631" s="51"/>
    </row>
    <row r="1632" spans="40:40" x14ac:dyDescent="0.2">
      <c r="AN1632" s="51"/>
    </row>
    <row r="1633" spans="40:40" x14ac:dyDescent="0.2">
      <c r="AN1633" s="51"/>
    </row>
    <row r="1634" spans="40:40" x14ac:dyDescent="0.2">
      <c r="AN1634" s="51"/>
    </row>
    <row r="1635" spans="40:40" x14ac:dyDescent="0.2">
      <c r="AN1635" s="51"/>
    </row>
    <row r="1636" spans="40:40" x14ac:dyDescent="0.2">
      <c r="AN1636" s="51"/>
    </row>
    <row r="1637" spans="40:40" x14ac:dyDescent="0.2">
      <c r="AN1637" s="51"/>
    </row>
    <row r="1638" spans="40:40" x14ac:dyDescent="0.2">
      <c r="AN1638" s="51"/>
    </row>
    <row r="1639" spans="40:40" x14ac:dyDescent="0.2">
      <c r="AN1639" s="51"/>
    </row>
    <row r="1640" spans="40:40" x14ac:dyDescent="0.2">
      <c r="AN1640" s="51"/>
    </row>
    <row r="1641" spans="40:40" x14ac:dyDescent="0.2">
      <c r="AN1641" s="51"/>
    </row>
    <row r="1642" spans="40:40" x14ac:dyDescent="0.2">
      <c r="AN1642" s="51"/>
    </row>
    <row r="1643" spans="40:40" x14ac:dyDescent="0.2">
      <c r="AN1643" s="51"/>
    </row>
    <row r="1644" spans="40:40" x14ac:dyDescent="0.2">
      <c r="AN1644" s="51"/>
    </row>
    <row r="1645" spans="40:40" x14ac:dyDescent="0.2">
      <c r="AN1645" s="51"/>
    </row>
    <row r="1646" spans="40:40" x14ac:dyDescent="0.2">
      <c r="AN1646" s="51"/>
    </row>
    <row r="1647" spans="40:40" x14ac:dyDescent="0.2">
      <c r="AN1647" s="51"/>
    </row>
    <row r="1648" spans="40:40" x14ac:dyDescent="0.2">
      <c r="AN1648" s="51"/>
    </row>
    <row r="1649" spans="40:40" x14ac:dyDescent="0.2">
      <c r="AN1649" s="51"/>
    </row>
    <row r="1650" spans="40:40" x14ac:dyDescent="0.2">
      <c r="AN1650" s="51"/>
    </row>
    <row r="1651" spans="40:40" x14ac:dyDescent="0.2">
      <c r="AN1651" s="51"/>
    </row>
    <row r="1652" spans="40:40" x14ac:dyDescent="0.2">
      <c r="AN1652" s="51"/>
    </row>
    <row r="1653" spans="40:40" x14ac:dyDescent="0.2">
      <c r="AN1653" s="51"/>
    </row>
    <row r="1654" spans="40:40" x14ac:dyDescent="0.2">
      <c r="AN1654" s="51"/>
    </row>
    <row r="1655" spans="40:40" x14ac:dyDescent="0.2">
      <c r="AN1655" s="51"/>
    </row>
    <row r="1656" spans="40:40" x14ac:dyDescent="0.2">
      <c r="AN1656" s="51"/>
    </row>
    <row r="1657" spans="40:40" x14ac:dyDescent="0.2">
      <c r="AN1657" s="51"/>
    </row>
    <row r="1658" spans="40:40" x14ac:dyDescent="0.2">
      <c r="AN1658" s="51"/>
    </row>
    <row r="1659" spans="40:40" x14ac:dyDescent="0.2">
      <c r="AN1659" s="51"/>
    </row>
    <row r="1660" spans="40:40" x14ac:dyDescent="0.2">
      <c r="AN1660" s="51"/>
    </row>
    <row r="1661" spans="40:40" x14ac:dyDescent="0.2">
      <c r="AN1661" s="51"/>
    </row>
    <row r="1662" spans="40:40" x14ac:dyDescent="0.2">
      <c r="AN1662" s="51"/>
    </row>
    <row r="1663" spans="40:40" x14ac:dyDescent="0.2">
      <c r="AN1663" s="51"/>
    </row>
    <row r="1664" spans="40:40" x14ac:dyDescent="0.2">
      <c r="AN1664" s="51"/>
    </row>
    <row r="1665" spans="40:40" x14ac:dyDescent="0.2">
      <c r="AN1665" s="51"/>
    </row>
    <row r="1666" spans="40:40" x14ac:dyDescent="0.2">
      <c r="AN1666" s="51"/>
    </row>
    <row r="1667" spans="40:40" x14ac:dyDescent="0.2">
      <c r="AN1667" s="51"/>
    </row>
    <row r="1668" spans="40:40" x14ac:dyDescent="0.2">
      <c r="AN1668" s="51"/>
    </row>
    <row r="1669" spans="40:40" x14ac:dyDescent="0.2">
      <c r="AN1669" s="51"/>
    </row>
    <row r="1670" spans="40:40" x14ac:dyDescent="0.2">
      <c r="AN1670" s="51"/>
    </row>
    <row r="1671" spans="40:40" x14ac:dyDescent="0.2">
      <c r="AN1671" s="51"/>
    </row>
    <row r="1672" spans="40:40" x14ac:dyDescent="0.2">
      <c r="AN1672" s="51"/>
    </row>
    <row r="1673" spans="40:40" x14ac:dyDescent="0.2">
      <c r="AN1673" s="51"/>
    </row>
    <row r="1674" spans="40:40" x14ac:dyDescent="0.2">
      <c r="AN1674" s="51"/>
    </row>
    <row r="1675" spans="40:40" x14ac:dyDescent="0.2">
      <c r="AN1675" s="51"/>
    </row>
    <row r="1676" spans="40:40" x14ac:dyDescent="0.2">
      <c r="AN1676" s="51"/>
    </row>
    <row r="1677" spans="40:40" x14ac:dyDescent="0.2">
      <c r="AN1677" s="51"/>
    </row>
    <row r="1678" spans="40:40" x14ac:dyDescent="0.2">
      <c r="AN1678" s="51"/>
    </row>
    <row r="1679" spans="40:40" x14ac:dyDescent="0.2">
      <c r="AN1679" s="51"/>
    </row>
    <row r="1680" spans="40:40" x14ac:dyDescent="0.2">
      <c r="AN1680" s="51"/>
    </row>
    <row r="1681" spans="40:40" x14ac:dyDescent="0.2">
      <c r="AN1681" s="51"/>
    </row>
    <row r="1682" spans="40:40" x14ac:dyDescent="0.2">
      <c r="AN1682" s="51"/>
    </row>
    <row r="1683" spans="40:40" x14ac:dyDescent="0.2">
      <c r="AN1683" s="51"/>
    </row>
    <row r="1684" spans="40:40" x14ac:dyDescent="0.2">
      <c r="AN1684" s="51"/>
    </row>
    <row r="1685" spans="40:40" x14ac:dyDescent="0.2">
      <c r="AN1685" s="51"/>
    </row>
    <row r="1686" spans="40:40" x14ac:dyDescent="0.2">
      <c r="AN1686" s="51"/>
    </row>
    <row r="1687" spans="40:40" x14ac:dyDescent="0.2">
      <c r="AN1687" s="51"/>
    </row>
    <row r="1688" spans="40:40" x14ac:dyDescent="0.2">
      <c r="AN1688" s="51"/>
    </row>
    <row r="1689" spans="40:40" x14ac:dyDescent="0.2">
      <c r="AN1689" s="51"/>
    </row>
    <row r="1690" spans="40:40" x14ac:dyDescent="0.2">
      <c r="AN1690" s="51"/>
    </row>
    <row r="1691" spans="40:40" x14ac:dyDescent="0.2">
      <c r="AN1691" s="51"/>
    </row>
    <row r="1692" spans="40:40" x14ac:dyDescent="0.2">
      <c r="AN1692" s="51"/>
    </row>
    <row r="1693" spans="40:40" x14ac:dyDescent="0.2">
      <c r="AN1693" s="51"/>
    </row>
    <row r="1694" spans="40:40" x14ac:dyDescent="0.2">
      <c r="AN1694" s="51"/>
    </row>
    <row r="1695" spans="40:40" x14ac:dyDescent="0.2">
      <c r="AN1695" s="51"/>
    </row>
    <row r="1696" spans="40:40" x14ac:dyDescent="0.2">
      <c r="AN1696" s="51"/>
    </row>
    <row r="1697" spans="40:40" x14ac:dyDescent="0.2">
      <c r="AN1697" s="51"/>
    </row>
    <row r="1698" spans="40:40" x14ac:dyDescent="0.2">
      <c r="AN1698" s="51"/>
    </row>
    <row r="1699" spans="40:40" x14ac:dyDescent="0.2">
      <c r="AN1699" s="51"/>
    </row>
    <row r="1700" spans="40:40" x14ac:dyDescent="0.2">
      <c r="AN1700" s="51"/>
    </row>
    <row r="1701" spans="40:40" x14ac:dyDescent="0.2">
      <c r="AN1701" s="51"/>
    </row>
    <row r="1702" spans="40:40" x14ac:dyDescent="0.2">
      <c r="AN1702" s="51"/>
    </row>
    <row r="1703" spans="40:40" x14ac:dyDescent="0.2">
      <c r="AN1703" s="51"/>
    </row>
    <row r="1704" spans="40:40" x14ac:dyDescent="0.2">
      <c r="AN1704" s="51"/>
    </row>
    <row r="1705" spans="40:40" x14ac:dyDescent="0.2">
      <c r="AN1705" s="51"/>
    </row>
    <row r="1706" spans="40:40" x14ac:dyDescent="0.2">
      <c r="AN1706" s="51"/>
    </row>
    <row r="1707" spans="40:40" x14ac:dyDescent="0.2">
      <c r="AN1707" s="51"/>
    </row>
    <row r="1708" spans="40:40" x14ac:dyDescent="0.2">
      <c r="AN1708" s="51"/>
    </row>
    <row r="1709" spans="40:40" x14ac:dyDescent="0.2">
      <c r="AN1709" s="51"/>
    </row>
    <row r="1710" spans="40:40" x14ac:dyDescent="0.2">
      <c r="AN1710" s="51"/>
    </row>
    <row r="1711" spans="40:40" x14ac:dyDescent="0.2">
      <c r="AN1711" s="51"/>
    </row>
    <row r="1712" spans="40:40" x14ac:dyDescent="0.2">
      <c r="AN1712" s="51"/>
    </row>
    <row r="1713" spans="40:40" x14ac:dyDescent="0.2">
      <c r="AN1713" s="51"/>
    </row>
    <row r="1714" spans="40:40" x14ac:dyDescent="0.2">
      <c r="AN1714" s="51"/>
    </row>
    <row r="1715" spans="40:40" x14ac:dyDescent="0.2">
      <c r="AN1715" s="51"/>
    </row>
    <row r="1716" spans="40:40" x14ac:dyDescent="0.2">
      <c r="AN1716" s="51"/>
    </row>
    <row r="1717" spans="40:40" x14ac:dyDescent="0.2">
      <c r="AN1717" s="51"/>
    </row>
    <row r="1718" spans="40:40" x14ac:dyDescent="0.2">
      <c r="AN1718" s="51"/>
    </row>
    <row r="1719" spans="40:40" x14ac:dyDescent="0.2">
      <c r="AN1719" s="51"/>
    </row>
    <row r="1720" spans="40:40" x14ac:dyDescent="0.2">
      <c r="AN1720" s="51"/>
    </row>
    <row r="1721" spans="40:40" x14ac:dyDescent="0.2">
      <c r="AN1721" s="51"/>
    </row>
    <row r="1722" spans="40:40" x14ac:dyDescent="0.2">
      <c r="AN1722" s="51"/>
    </row>
    <row r="1723" spans="40:40" x14ac:dyDescent="0.2">
      <c r="AN1723" s="51"/>
    </row>
    <row r="1724" spans="40:40" x14ac:dyDescent="0.2">
      <c r="AN1724" s="51"/>
    </row>
    <row r="1725" spans="40:40" x14ac:dyDescent="0.2">
      <c r="AN1725" s="51"/>
    </row>
    <row r="1726" spans="40:40" x14ac:dyDescent="0.2">
      <c r="AN1726" s="51"/>
    </row>
    <row r="1727" spans="40:40" x14ac:dyDescent="0.2">
      <c r="AN1727" s="51"/>
    </row>
    <row r="1728" spans="40:40" x14ac:dyDescent="0.2">
      <c r="AN1728" s="51"/>
    </row>
    <row r="1729" spans="40:40" x14ac:dyDescent="0.2">
      <c r="AN1729" s="51"/>
    </row>
    <row r="1730" spans="40:40" x14ac:dyDescent="0.2">
      <c r="AN1730" s="51"/>
    </row>
    <row r="1731" spans="40:40" x14ac:dyDescent="0.2">
      <c r="AN1731" s="51"/>
    </row>
    <row r="1732" spans="40:40" x14ac:dyDescent="0.2">
      <c r="AN1732" s="51"/>
    </row>
    <row r="1733" spans="40:40" x14ac:dyDescent="0.2">
      <c r="AN1733" s="51"/>
    </row>
    <row r="1734" spans="40:40" x14ac:dyDescent="0.2">
      <c r="AN1734" s="51"/>
    </row>
    <row r="1735" spans="40:40" x14ac:dyDescent="0.2">
      <c r="AN1735" s="51"/>
    </row>
    <row r="1736" spans="40:40" x14ac:dyDescent="0.2">
      <c r="AN1736" s="51"/>
    </row>
    <row r="1737" spans="40:40" x14ac:dyDescent="0.2">
      <c r="AN1737" s="51"/>
    </row>
    <row r="1738" spans="40:40" x14ac:dyDescent="0.2">
      <c r="AN1738" s="51"/>
    </row>
    <row r="1739" spans="40:40" x14ac:dyDescent="0.2">
      <c r="AN1739" s="51"/>
    </row>
    <row r="1740" spans="40:40" x14ac:dyDescent="0.2">
      <c r="AN1740" s="51"/>
    </row>
    <row r="1741" spans="40:40" x14ac:dyDescent="0.2">
      <c r="AN1741" s="51"/>
    </row>
    <row r="1742" spans="40:40" x14ac:dyDescent="0.2">
      <c r="AN1742" s="51"/>
    </row>
    <row r="1743" spans="40:40" x14ac:dyDescent="0.2">
      <c r="AN1743" s="51"/>
    </row>
    <row r="1744" spans="40:40" x14ac:dyDescent="0.2">
      <c r="AN1744" s="51"/>
    </row>
    <row r="1745" spans="40:40" x14ac:dyDescent="0.2">
      <c r="AN1745" s="51"/>
    </row>
    <row r="1746" spans="40:40" x14ac:dyDescent="0.2">
      <c r="AN1746" s="51"/>
    </row>
    <row r="1747" spans="40:40" x14ac:dyDescent="0.2">
      <c r="AN1747" s="51"/>
    </row>
    <row r="1748" spans="40:40" x14ac:dyDescent="0.2">
      <c r="AN1748" s="51"/>
    </row>
    <row r="1749" spans="40:40" x14ac:dyDescent="0.2">
      <c r="AN1749" s="51"/>
    </row>
    <row r="1750" spans="40:40" x14ac:dyDescent="0.2">
      <c r="AN1750" s="51"/>
    </row>
    <row r="1751" spans="40:40" x14ac:dyDescent="0.2">
      <c r="AN1751" s="51"/>
    </row>
    <row r="1752" spans="40:40" x14ac:dyDescent="0.2">
      <c r="AN1752" s="51"/>
    </row>
    <row r="1753" spans="40:40" x14ac:dyDescent="0.2">
      <c r="AN1753" s="51"/>
    </row>
    <row r="1754" spans="40:40" x14ac:dyDescent="0.2">
      <c r="AN1754" s="51"/>
    </row>
    <row r="1755" spans="40:40" x14ac:dyDescent="0.2">
      <c r="AN1755" s="51"/>
    </row>
    <row r="1756" spans="40:40" x14ac:dyDescent="0.2">
      <c r="AN1756" s="51"/>
    </row>
    <row r="1757" spans="40:40" x14ac:dyDescent="0.2">
      <c r="AN1757" s="51"/>
    </row>
    <row r="1758" spans="40:40" x14ac:dyDescent="0.2">
      <c r="AN1758" s="51"/>
    </row>
    <row r="1759" spans="40:40" x14ac:dyDescent="0.2">
      <c r="AN1759" s="51"/>
    </row>
    <row r="1760" spans="40:40" x14ac:dyDescent="0.2">
      <c r="AN1760" s="51"/>
    </row>
    <row r="1761" spans="40:40" x14ac:dyDescent="0.2">
      <c r="AN1761" s="51"/>
    </row>
    <row r="1762" spans="40:40" x14ac:dyDescent="0.2">
      <c r="AN1762" s="51"/>
    </row>
    <row r="1763" spans="40:40" x14ac:dyDescent="0.2">
      <c r="AN1763" s="51"/>
    </row>
    <row r="1764" spans="40:40" x14ac:dyDescent="0.2">
      <c r="AN1764" s="51"/>
    </row>
    <row r="1765" spans="40:40" x14ac:dyDescent="0.2">
      <c r="AN1765" s="51"/>
    </row>
    <row r="1766" spans="40:40" x14ac:dyDescent="0.2">
      <c r="AN1766" s="51"/>
    </row>
    <row r="1767" spans="40:40" x14ac:dyDescent="0.2">
      <c r="AN1767" s="51"/>
    </row>
    <row r="1768" spans="40:40" x14ac:dyDescent="0.2">
      <c r="AN1768" s="51"/>
    </row>
    <row r="1769" spans="40:40" x14ac:dyDescent="0.2">
      <c r="AN1769" s="51"/>
    </row>
  </sheetData>
  <mergeCells count="54">
    <mergeCell ref="U76:W76"/>
    <mergeCell ref="A69:C69"/>
    <mergeCell ref="D69:E69"/>
    <mergeCell ref="U63:U64"/>
    <mergeCell ref="L63:L64"/>
    <mergeCell ref="A63:C64"/>
    <mergeCell ref="A65:C65"/>
    <mergeCell ref="A67:C67"/>
    <mergeCell ref="A68:C68"/>
    <mergeCell ref="M63:M64"/>
    <mergeCell ref="P63:P64"/>
    <mergeCell ref="J63:J64"/>
    <mergeCell ref="K63:K64"/>
    <mergeCell ref="F63:F64"/>
    <mergeCell ref="D63:D64"/>
    <mergeCell ref="E63:E64"/>
    <mergeCell ref="Y69:AM69"/>
    <mergeCell ref="M68:P68"/>
    <mergeCell ref="Q68:T68"/>
    <mergeCell ref="Q69:X69"/>
    <mergeCell ref="F69:P69"/>
    <mergeCell ref="Y68:AA68"/>
    <mergeCell ref="AB68:AD68"/>
    <mergeCell ref="AE68:AG68"/>
    <mergeCell ref="AH68:AJ68"/>
    <mergeCell ref="AK68:AM68"/>
    <mergeCell ref="I63:I64"/>
    <mergeCell ref="G63:G64"/>
    <mergeCell ref="D68:E68"/>
    <mergeCell ref="F68:L68"/>
    <mergeCell ref="U68:X68"/>
    <mergeCell ref="X63:X64"/>
    <mergeCell ref="Q63:Q64"/>
    <mergeCell ref="R63:R64"/>
    <mergeCell ref="S63:S64"/>
    <mergeCell ref="T63:T64"/>
    <mergeCell ref="V63:V64"/>
    <mergeCell ref="W63:W64"/>
    <mergeCell ref="AK88:AL88"/>
    <mergeCell ref="D1:AM1"/>
    <mergeCell ref="U65:X65"/>
    <mergeCell ref="D65:E65"/>
    <mergeCell ref="Q65:T65"/>
    <mergeCell ref="F65:L65"/>
    <mergeCell ref="Y64:AA64"/>
    <mergeCell ref="AB64:AD64"/>
    <mergeCell ref="AE64:AG64"/>
    <mergeCell ref="AH64:AJ64"/>
    <mergeCell ref="AK64:AM64"/>
    <mergeCell ref="M65:P65"/>
    <mergeCell ref="Y65:AM65"/>
    <mergeCell ref="N63:N64"/>
    <mergeCell ref="O63:O64"/>
    <mergeCell ref="H63:H64"/>
  </mergeCells>
  <phoneticPr fontId="0" type="noConversion"/>
  <printOptions headings="1" gridLines="1"/>
  <pageMargins left="0.17" right="0.19" top="0.17" bottom="0.34" header="0.17" footer="0.23"/>
  <pageSetup scale="53" fitToWidth="3" pageOrder="overThenDown" orientation="landscape" r:id="rId1"/>
  <headerFooter alignWithMargins="0">
    <oddFooter>&amp;L&amp;F,&amp;A&amp;C&amp;D&amp;R&amp;P</oddFooter>
  </headerFooter>
  <colBreaks count="2" manualBreakCount="2">
    <brk id="16" max="71" man="1"/>
    <brk id="24" max="7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9.85546875" defaultRowHeight="12.95" customHeight="1" x14ac:dyDescent="0.2"/>
  <cols>
    <col min="1" max="1" width="12.7109375" style="373" customWidth="1"/>
    <col min="2" max="2" width="22" style="405" bestFit="1" customWidth="1"/>
    <col min="3" max="3" width="31.140625" style="405" customWidth="1"/>
    <col min="4" max="4" width="20" style="373" customWidth="1"/>
    <col min="5" max="5" width="19" style="373" customWidth="1"/>
    <col min="6" max="6" width="17.5703125" style="373" customWidth="1"/>
    <col min="7" max="7" width="21.140625" style="373" customWidth="1"/>
    <col min="8" max="8" width="13.42578125" style="373" customWidth="1"/>
    <col min="9" max="9" width="9.42578125" style="373" bestFit="1" customWidth="1"/>
    <col min="10" max="10" width="32" style="373" bestFit="1" customWidth="1"/>
    <col min="11" max="11" width="11" style="373" bestFit="1" customWidth="1"/>
    <col min="12" max="12" width="6.5703125" style="374" customWidth="1"/>
    <col min="13" max="13" width="12.5703125" style="375" bestFit="1" customWidth="1"/>
    <col min="14" max="14" width="16.7109375" style="169" customWidth="1"/>
    <col min="15" max="15" width="10.42578125" style="372" bestFit="1" customWidth="1"/>
    <col min="16" max="16" width="10.42578125" style="170" bestFit="1" customWidth="1"/>
    <col min="17" max="17" width="36.42578125" style="372" customWidth="1"/>
    <col min="18" max="16384" width="9.85546875" style="372"/>
  </cols>
  <sheetData>
    <row r="1" spans="1:16" ht="54.75" customHeight="1" x14ac:dyDescent="0.2">
      <c r="A1" s="366" t="s">
        <v>294</v>
      </c>
      <c r="B1" s="366" t="s">
        <v>295</v>
      </c>
      <c r="C1" s="366" t="s">
        <v>296</v>
      </c>
      <c r="D1" s="366" t="s">
        <v>297</v>
      </c>
      <c r="E1" s="366" t="s">
        <v>298</v>
      </c>
      <c r="F1" s="367" t="s">
        <v>299</v>
      </c>
      <c r="G1" s="368" t="s">
        <v>300</v>
      </c>
      <c r="H1" s="163" t="s">
        <v>301</v>
      </c>
      <c r="I1" s="163" t="s">
        <v>302</v>
      </c>
      <c r="J1" s="164" t="s">
        <v>303</v>
      </c>
      <c r="K1" s="369" t="s">
        <v>304</v>
      </c>
      <c r="L1" s="370" t="s">
        <v>305</v>
      </c>
      <c r="M1" s="371" t="s">
        <v>306</v>
      </c>
      <c r="N1" s="165" t="s">
        <v>307</v>
      </c>
      <c r="O1" s="166" t="s">
        <v>308</v>
      </c>
      <c r="P1" s="167" t="s">
        <v>309</v>
      </c>
    </row>
    <row r="2" spans="1:16" ht="9" customHeight="1" x14ac:dyDescent="0.2">
      <c r="A2" s="372"/>
      <c r="B2" s="168"/>
      <c r="C2" s="168"/>
      <c r="D2" s="372"/>
      <c r="E2" s="372"/>
    </row>
    <row r="3" spans="1:16" s="385" customFormat="1" ht="12.95" customHeight="1" x14ac:dyDescent="0.2">
      <c r="A3" s="376" t="s">
        <v>29</v>
      </c>
      <c r="B3" s="377"/>
      <c r="C3" s="376"/>
      <c r="D3" s="376"/>
      <c r="E3" s="378"/>
      <c r="F3" s="379"/>
      <c r="G3" s="379"/>
      <c r="H3" s="379"/>
      <c r="I3" s="379"/>
      <c r="J3" s="376"/>
      <c r="K3" s="380"/>
      <c r="L3" s="381"/>
      <c r="M3" s="379"/>
      <c r="N3" s="382"/>
      <c r="O3" s="383"/>
      <c r="P3" s="384"/>
    </row>
    <row r="4" spans="1:16" s="385" customFormat="1" ht="12.95" customHeight="1" x14ac:dyDescent="0.2">
      <c r="A4" s="386" t="s">
        <v>310</v>
      </c>
      <c r="B4" s="387"/>
      <c r="C4" s="387"/>
      <c r="D4" s="387"/>
      <c r="E4" s="387"/>
      <c r="F4" s="388"/>
      <c r="G4" s="388"/>
      <c r="H4" s="388"/>
      <c r="I4" s="388"/>
      <c r="J4" s="387"/>
      <c r="K4" s="389"/>
      <c r="L4" s="390"/>
      <c r="M4" s="391"/>
      <c r="N4" s="392"/>
      <c r="O4" s="393"/>
      <c r="P4" s="394">
        <v>0</v>
      </c>
    </row>
    <row r="5" spans="1:16" s="385" customFormat="1" ht="12.95" customHeight="1" x14ac:dyDescent="0.2">
      <c r="A5" s="395"/>
      <c r="B5" s="376"/>
      <c r="C5" s="376"/>
      <c r="D5" s="376"/>
      <c r="E5" s="376"/>
      <c r="F5" s="396"/>
      <c r="G5" s="396"/>
      <c r="H5" s="396"/>
      <c r="I5" s="396"/>
      <c r="J5" s="376"/>
      <c r="K5" s="380"/>
      <c r="L5" s="397"/>
      <c r="M5" s="398"/>
      <c r="N5" s="399"/>
      <c r="P5" s="384"/>
    </row>
    <row r="6" spans="1:16" s="385" customFormat="1" ht="12.95" customHeight="1" x14ac:dyDescent="0.2">
      <c r="A6" s="376" t="s">
        <v>1</v>
      </c>
      <c r="B6" s="376"/>
      <c r="C6" s="376"/>
      <c r="D6" s="400"/>
      <c r="E6" s="376"/>
      <c r="F6" s="379"/>
      <c r="G6" s="379"/>
      <c r="H6" s="379"/>
      <c r="I6" s="379"/>
      <c r="J6" s="376"/>
      <c r="K6" s="380"/>
      <c r="L6" s="381"/>
      <c r="M6" s="379"/>
      <c r="N6" s="382"/>
      <c r="O6" s="383"/>
      <c r="P6" s="384"/>
    </row>
    <row r="7" spans="1:16" s="385" customFormat="1" ht="12.95" customHeight="1" x14ac:dyDescent="0.2">
      <c r="A7" s="386" t="s">
        <v>312</v>
      </c>
      <c r="B7" s="387"/>
      <c r="C7" s="387"/>
      <c r="D7" s="387"/>
      <c r="E7" s="387"/>
      <c r="F7" s="388"/>
      <c r="G7" s="388"/>
      <c r="H7" s="388"/>
      <c r="I7" s="388"/>
      <c r="J7" s="387"/>
      <c r="K7" s="389"/>
      <c r="L7" s="390"/>
      <c r="M7" s="391"/>
      <c r="N7" s="392"/>
      <c r="O7" s="393"/>
      <c r="P7" s="394">
        <v>0</v>
      </c>
    </row>
    <row r="8" spans="1:16" s="385" customFormat="1" ht="12.95" customHeight="1" x14ac:dyDescent="0.2">
      <c r="A8" s="395"/>
      <c r="B8" s="376"/>
      <c r="C8" s="376"/>
      <c r="D8" s="376"/>
      <c r="E8" s="376"/>
      <c r="F8" s="396"/>
      <c r="G8" s="396"/>
      <c r="H8" s="396"/>
      <c r="I8" s="396"/>
      <c r="J8" s="376"/>
      <c r="K8" s="380"/>
      <c r="L8" s="397"/>
      <c r="M8" s="398"/>
      <c r="N8" s="399"/>
      <c r="P8" s="384"/>
    </row>
    <row r="9" spans="1:16" s="385" customFormat="1" ht="12.95" customHeight="1" x14ac:dyDescent="0.2">
      <c r="A9" s="376" t="s">
        <v>2</v>
      </c>
      <c r="B9" s="401" t="s">
        <v>313</v>
      </c>
      <c r="C9" s="376" t="s">
        <v>436</v>
      </c>
      <c r="D9" s="400" t="s">
        <v>311</v>
      </c>
      <c r="E9" s="376"/>
      <c r="F9" s="379">
        <v>0</v>
      </c>
      <c r="G9" s="379">
        <v>0</v>
      </c>
      <c r="H9" s="379">
        <v>0</v>
      </c>
      <c r="I9" s="379">
        <v>0</v>
      </c>
      <c r="J9" s="376"/>
      <c r="K9" s="380">
        <v>0</v>
      </c>
      <c r="L9" s="381">
        <v>0</v>
      </c>
      <c r="M9" s="379">
        <v>0</v>
      </c>
      <c r="N9" s="382">
        <v>1</v>
      </c>
      <c r="O9" s="383">
        <v>0</v>
      </c>
      <c r="P9" s="384"/>
    </row>
    <row r="10" spans="1:16" s="385" customFormat="1" ht="12.95" customHeight="1" x14ac:dyDescent="0.2">
      <c r="A10" s="376" t="s">
        <v>2</v>
      </c>
      <c r="B10" s="401" t="s">
        <v>314</v>
      </c>
      <c r="C10" s="402" t="s">
        <v>437</v>
      </c>
      <c r="D10" s="400"/>
      <c r="E10" s="376"/>
      <c r="F10" s="379">
        <v>0</v>
      </c>
      <c r="G10" s="379">
        <v>0</v>
      </c>
      <c r="H10" s="379">
        <v>0</v>
      </c>
      <c r="I10" s="379">
        <v>0</v>
      </c>
      <c r="J10" s="376"/>
      <c r="K10" s="380">
        <v>0</v>
      </c>
      <c r="L10" s="381">
        <v>0</v>
      </c>
      <c r="M10" s="379">
        <v>0</v>
      </c>
      <c r="N10" s="382">
        <v>1</v>
      </c>
      <c r="O10" s="383">
        <v>0</v>
      </c>
      <c r="P10" s="384"/>
    </row>
    <row r="11" spans="1:16" s="403" customFormat="1" ht="12.95" customHeight="1" x14ac:dyDescent="0.2">
      <c r="A11" s="386" t="s">
        <v>315</v>
      </c>
      <c r="B11" s="387"/>
      <c r="C11" s="387"/>
      <c r="D11" s="387"/>
      <c r="E11" s="387"/>
      <c r="F11" s="388"/>
      <c r="G11" s="388"/>
      <c r="H11" s="388"/>
      <c r="I11" s="388"/>
      <c r="J11" s="387"/>
      <c r="K11" s="389"/>
      <c r="L11" s="390"/>
      <c r="M11" s="391"/>
      <c r="N11" s="392"/>
      <c r="O11" s="393"/>
      <c r="P11" s="394">
        <v>0</v>
      </c>
    </row>
    <row r="12" spans="1:16" s="403" customFormat="1" ht="12.95" customHeight="1" x14ac:dyDescent="0.2">
      <c r="A12" s="395"/>
      <c r="B12" s="376"/>
      <c r="C12" s="376"/>
      <c r="D12" s="376"/>
      <c r="E12" s="376"/>
      <c r="F12" s="396"/>
      <c r="G12" s="396"/>
      <c r="H12" s="396"/>
      <c r="I12" s="396"/>
      <c r="J12" s="376"/>
      <c r="K12" s="380"/>
      <c r="L12" s="397"/>
      <c r="M12" s="398"/>
      <c r="N12" s="399"/>
      <c r="O12" s="385"/>
      <c r="P12" s="384"/>
    </row>
    <row r="13" spans="1:16" s="385" customFormat="1" ht="12.95" customHeight="1" x14ac:dyDescent="0.2">
      <c r="A13" s="376" t="s">
        <v>30</v>
      </c>
      <c r="B13" s="401" t="s">
        <v>438</v>
      </c>
      <c r="C13" s="376" t="s">
        <v>439</v>
      </c>
      <c r="D13" s="400" t="s">
        <v>311</v>
      </c>
      <c r="E13" s="376"/>
      <c r="F13" s="379">
        <v>0</v>
      </c>
      <c r="G13" s="379">
        <v>0</v>
      </c>
      <c r="H13" s="379">
        <v>0</v>
      </c>
      <c r="I13" s="379">
        <v>0</v>
      </c>
      <c r="J13" s="376"/>
      <c r="K13" s="380">
        <v>0</v>
      </c>
      <c r="L13" s="381">
        <v>0</v>
      </c>
      <c r="M13" s="379">
        <v>0</v>
      </c>
      <c r="N13" s="382">
        <v>1</v>
      </c>
      <c r="O13" s="383">
        <v>0</v>
      </c>
      <c r="P13" s="384"/>
    </row>
    <row r="14" spans="1:16" s="385" customFormat="1" ht="12.95" customHeight="1" x14ac:dyDescent="0.2">
      <c r="A14" s="386" t="s">
        <v>316</v>
      </c>
      <c r="B14" s="387"/>
      <c r="C14" s="387"/>
      <c r="D14" s="387"/>
      <c r="E14" s="387"/>
      <c r="F14" s="388"/>
      <c r="G14" s="388"/>
      <c r="H14" s="388"/>
      <c r="I14" s="388"/>
      <c r="J14" s="387"/>
      <c r="K14" s="389"/>
      <c r="L14" s="390"/>
      <c r="M14" s="391"/>
      <c r="N14" s="404"/>
      <c r="O14" s="387"/>
      <c r="P14" s="394">
        <v>0</v>
      </c>
    </row>
    <row r="15" spans="1:16" s="385" customFormat="1" ht="12.95" customHeight="1" x14ac:dyDescent="0.2">
      <c r="A15" s="395"/>
      <c r="B15" s="376"/>
      <c r="C15" s="376"/>
      <c r="D15" s="376"/>
      <c r="E15" s="376"/>
      <c r="F15" s="396"/>
      <c r="G15" s="396"/>
      <c r="H15" s="396"/>
      <c r="I15" s="396"/>
      <c r="J15" s="376"/>
      <c r="K15" s="380"/>
      <c r="L15" s="397"/>
      <c r="M15" s="398"/>
      <c r="N15" s="382"/>
      <c r="O15" s="376"/>
      <c r="P15" s="384"/>
    </row>
    <row r="16" spans="1:16" s="385" customFormat="1" ht="12.95" customHeight="1" x14ac:dyDescent="0.2">
      <c r="A16" s="376" t="s">
        <v>3</v>
      </c>
      <c r="B16" s="376"/>
      <c r="C16" s="376"/>
      <c r="D16" s="376"/>
      <c r="E16" s="376"/>
      <c r="F16" s="396"/>
      <c r="G16" s="396"/>
      <c r="H16" s="396"/>
      <c r="I16" s="396"/>
      <c r="J16" s="376"/>
      <c r="K16" s="380"/>
      <c r="L16" s="397"/>
      <c r="M16" s="379"/>
      <c r="N16" s="382"/>
      <c r="O16" s="383"/>
      <c r="P16" s="384"/>
    </row>
    <row r="17" spans="1:17" s="385" customFormat="1" ht="12.95" customHeight="1" x14ac:dyDescent="0.2">
      <c r="A17" s="386" t="s">
        <v>317</v>
      </c>
      <c r="B17" s="387"/>
      <c r="C17" s="387"/>
      <c r="D17" s="387"/>
      <c r="E17" s="387"/>
      <c r="F17" s="388"/>
      <c r="G17" s="388"/>
      <c r="H17" s="388"/>
      <c r="I17" s="388"/>
      <c r="J17" s="387"/>
      <c r="K17" s="389"/>
      <c r="L17" s="390"/>
      <c r="M17" s="391"/>
      <c r="N17" s="392"/>
      <c r="O17" s="393"/>
      <c r="P17" s="394">
        <v>0</v>
      </c>
    </row>
    <row r="18" spans="1:17" s="385" customFormat="1" ht="12.95" customHeight="1" x14ac:dyDescent="0.2">
      <c r="A18" s="395"/>
      <c r="B18" s="376"/>
      <c r="C18" s="376"/>
      <c r="D18" s="376"/>
      <c r="E18" s="376"/>
      <c r="F18" s="396"/>
      <c r="G18" s="396"/>
      <c r="H18" s="396"/>
      <c r="I18" s="396"/>
      <c r="J18" s="376"/>
      <c r="K18" s="380"/>
      <c r="L18" s="397"/>
      <c r="M18" s="398"/>
      <c r="N18" s="399"/>
      <c r="P18" s="384"/>
    </row>
    <row r="19" spans="1:17" s="385" customFormat="1" ht="12.95" customHeight="1" x14ac:dyDescent="0.2">
      <c r="A19" s="376" t="s">
        <v>4</v>
      </c>
      <c r="B19" s="376"/>
      <c r="C19" s="376"/>
      <c r="D19" s="376"/>
      <c r="E19" s="376"/>
      <c r="F19" s="379"/>
      <c r="G19" s="379"/>
      <c r="H19" s="379"/>
      <c r="I19" s="379"/>
      <c r="J19" s="376"/>
      <c r="K19" s="380"/>
      <c r="L19" s="381"/>
      <c r="M19" s="379"/>
      <c r="N19" s="382"/>
      <c r="O19" s="383"/>
      <c r="P19" s="384"/>
    </row>
    <row r="20" spans="1:17" s="385" customFormat="1" ht="12.95" customHeight="1" x14ac:dyDescent="0.2">
      <c r="A20" s="386" t="s">
        <v>318</v>
      </c>
      <c r="B20" s="387"/>
      <c r="C20" s="387"/>
      <c r="D20" s="387"/>
      <c r="E20" s="387"/>
      <c r="F20" s="388"/>
      <c r="G20" s="388"/>
      <c r="H20" s="388"/>
      <c r="I20" s="388"/>
      <c r="J20" s="387"/>
      <c r="K20" s="389"/>
      <c r="L20" s="390"/>
      <c r="M20" s="391"/>
      <c r="N20" s="404"/>
      <c r="O20" s="387"/>
      <c r="P20" s="394">
        <v>0</v>
      </c>
    </row>
    <row r="21" spans="1:17" s="385" customFormat="1" ht="12.95" customHeight="1" x14ac:dyDescent="0.2">
      <c r="A21" s="395"/>
      <c r="B21" s="376"/>
      <c r="C21" s="376"/>
      <c r="D21" s="376"/>
      <c r="E21" s="376"/>
      <c r="F21" s="396"/>
      <c r="G21" s="396"/>
      <c r="H21" s="396"/>
      <c r="I21" s="396"/>
      <c r="J21" s="376"/>
      <c r="K21" s="380"/>
      <c r="L21" s="397"/>
      <c r="M21" s="398"/>
      <c r="N21" s="382"/>
      <c r="O21" s="376"/>
      <c r="P21" s="384"/>
    </row>
    <row r="22" spans="1:17" s="385" customFormat="1" ht="12.95" customHeight="1" x14ac:dyDescent="0.2">
      <c r="A22" s="376" t="s">
        <v>5</v>
      </c>
      <c r="B22" s="376"/>
      <c r="C22" s="376"/>
      <c r="D22" s="376"/>
      <c r="E22" s="376"/>
      <c r="F22" s="379"/>
      <c r="G22" s="379"/>
      <c r="H22" s="379"/>
      <c r="I22" s="379"/>
      <c r="J22" s="376"/>
      <c r="K22" s="380"/>
      <c r="L22" s="397"/>
      <c r="M22" s="379"/>
      <c r="N22" s="382"/>
      <c r="O22" s="383"/>
      <c r="P22" s="384"/>
    </row>
    <row r="23" spans="1:17" s="385" customFormat="1" ht="12.95" customHeight="1" x14ac:dyDescent="0.2">
      <c r="A23" s="386" t="s">
        <v>319</v>
      </c>
      <c r="B23" s="387"/>
      <c r="C23" s="387"/>
      <c r="D23" s="387"/>
      <c r="E23" s="387"/>
      <c r="F23" s="388"/>
      <c r="G23" s="388"/>
      <c r="H23" s="388"/>
      <c r="I23" s="388"/>
      <c r="J23" s="387"/>
      <c r="K23" s="389"/>
      <c r="L23" s="390"/>
      <c r="M23" s="391"/>
      <c r="N23" s="404"/>
      <c r="O23" s="387"/>
      <c r="P23" s="394">
        <v>0</v>
      </c>
    </row>
    <row r="24" spans="1:17" s="385" customFormat="1" ht="12.95" customHeight="1" x14ac:dyDescent="0.2">
      <c r="A24" s="395"/>
      <c r="B24" s="376"/>
      <c r="C24" s="376"/>
      <c r="D24" s="376"/>
      <c r="E24" s="376"/>
      <c r="F24" s="396"/>
      <c r="G24" s="396"/>
      <c r="H24" s="396"/>
      <c r="I24" s="396"/>
      <c r="J24" s="376"/>
      <c r="K24" s="380"/>
      <c r="L24" s="397"/>
      <c r="M24" s="398"/>
      <c r="N24" s="382"/>
      <c r="O24" s="376"/>
      <c r="P24" s="384"/>
    </row>
    <row r="25" spans="1:17" s="403" customFormat="1" ht="12.95" customHeight="1" x14ac:dyDescent="0.2">
      <c r="A25" s="376" t="s">
        <v>31</v>
      </c>
      <c r="B25" s="376"/>
      <c r="C25" s="376"/>
      <c r="D25" s="376"/>
      <c r="E25" s="376"/>
      <c r="F25" s="396"/>
      <c r="G25" s="396"/>
      <c r="H25" s="396"/>
      <c r="I25" s="396"/>
      <c r="J25" s="376"/>
      <c r="K25" s="380"/>
      <c r="L25" s="397"/>
      <c r="M25" s="379"/>
      <c r="N25" s="382"/>
      <c r="O25" s="383"/>
      <c r="P25" s="376"/>
    </row>
    <row r="26" spans="1:17" s="385" customFormat="1" ht="12.95" customHeight="1" x14ac:dyDescent="0.2">
      <c r="A26" s="386" t="s">
        <v>320</v>
      </c>
      <c r="B26" s="387"/>
      <c r="C26" s="387"/>
      <c r="D26" s="387"/>
      <c r="E26" s="387"/>
      <c r="F26" s="388"/>
      <c r="G26" s="388"/>
      <c r="H26" s="388"/>
      <c r="I26" s="388"/>
      <c r="J26" s="387"/>
      <c r="K26" s="389"/>
      <c r="L26" s="390"/>
      <c r="M26" s="391"/>
      <c r="N26" s="392"/>
      <c r="O26" s="393"/>
      <c r="P26" s="394">
        <v>0</v>
      </c>
    </row>
    <row r="27" spans="1:17" s="385" customFormat="1" ht="12.95" customHeight="1" x14ac:dyDescent="0.2">
      <c r="A27" s="395"/>
      <c r="B27" s="376"/>
      <c r="C27" s="376"/>
      <c r="D27" s="376"/>
      <c r="E27" s="376"/>
      <c r="F27" s="396"/>
      <c r="G27" s="396"/>
      <c r="H27" s="396"/>
      <c r="I27" s="396"/>
      <c r="J27" s="376"/>
      <c r="K27" s="380"/>
      <c r="L27" s="397"/>
      <c r="M27" s="398"/>
      <c r="N27" s="399"/>
      <c r="P27" s="384"/>
    </row>
    <row r="28" spans="1:17" s="385" customFormat="1" ht="12.95" customHeight="1" x14ac:dyDescent="0.2">
      <c r="A28" s="376" t="s">
        <v>15</v>
      </c>
      <c r="B28" s="376"/>
      <c r="C28" s="376"/>
      <c r="D28" s="376"/>
      <c r="E28" s="376"/>
      <c r="F28" s="396"/>
      <c r="G28" s="396"/>
      <c r="H28" s="396"/>
      <c r="I28" s="396"/>
      <c r="J28" s="376"/>
      <c r="K28" s="380"/>
      <c r="L28" s="397"/>
      <c r="M28" s="379"/>
      <c r="N28" s="382"/>
      <c r="O28" s="383"/>
      <c r="P28" s="384"/>
    </row>
    <row r="29" spans="1:17" s="385" customFormat="1" ht="12.95" customHeight="1" x14ac:dyDescent="0.2">
      <c r="A29" s="386" t="s">
        <v>321</v>
      </c>
      <c r="B29" s="387"/>
      <c r="C29" s="387"/>
      <c r="D29" s="387"/>
      <c r="E29" s="387"/>
      <c r="F29" s="388"/>
      <c r="G29" s="388"/>
      <c r="H29" s="388"/>
      <c r="I29" s="388"/>
      <c r="J29" s="387"/>
      <c r="K29" s="389"/>
      <c r="L29" s="390"/>
      <c r="M29" s="391"/>
      <c r="N29" s="404"/>
      <c r="O29" s="387"/>
      <c r="P29" s="394">
        <v>0</v>
      </c>
    </row>
    <row r="30" spans="1:17" s="385" customFormat="1" ht="12.95" customHeight="1" x14ac:dyDescent="0.2">
      <c r="A30" s="395"/>
      <c r="B30" s="376"/>
      <c r="C30" s="376"/>
      <c r="D30" s="376"/>
      <c r="E30" s="376"/>
      <c r="F30" s="396"/>
      <c r="G30" s="396"/>
      <c r="H30" s="396"/>
      <c r="I30" s="396"/>
      <c r="J30" s="376"/>
      <c r="K30" s="380"/>
      <c r="L30" s="397"/>
      <c r="M30" s="398"/>
      <c r="N30" s="382"/>
      <c r="O30" s="376"/>
      <c r="P30" s="384"/>
    </row>
    <row r="31" spans="1:17" s="385" customFormat="1" ht="12.95" customHeight="1" x14ac:dyDescent="0.2">
      <c r="A31" s="376" t="s">
        <v>32</v>
      </c>
      <c r="B31" s="377" t="s">
        <v>440</v>
      </c>
      <c r="C31" s="376" t="s">
        <v>436</v>
      </c>
      <c r="D31" s="400" t="s">
        <v>311</v>
      </c>
      <c r="E31" s="376"/>
      <c r="F31" s="379">
        <v>0</v>
      </c>
      <c r="G31" s="379">
        <v>0</v>
      </c>
      <c r="H31" s="379">
        <v>0</v>
      </c>
      <c r="I31" s="379">
        <v>0</v>
      </c>
      <c r="J31" s="376"/>
      <c r="K31" s="380">
        <v>0</v>
      </c>
      <c r="L31" s="381">
        <v>0</v>
      </c>
      <c r="M31" s="379">
        <v>0</v>
      </c>
      <c r="N31" s="382">
        <v>1</v>
      </c>
      <c r="O31" s="383">
        <v>0</v>
      </c>
      <c r="P31" s="384"/>
    </row>
    <row r="32" spans="1:17" s="403" customFormat="1" ht="12.95" customHeight="1" x14ac:dyDescent="0.2">
      <c r="A32" s="376" t="s">
        <v>32</v>
      </c>
      <c r="B32" s="377" t="s">
        <v>322</v>
      </c>
      <c r="C32" s="376" t="s">
        <v>439</v>
      </c>
      <c r="D32" s="400" t="s">
        <v>311</v>
      </c>
      <c r="E32" s="376" t="s">
        <v>606</v>
      </c>
      <c r="F32" s="379">
        <v>47970</v>
      </c>
      <c r="G32" s="379">
        <v>0</v>
      </c>
      <c r="H32" s="379">
        <v>0</v>
      </c>
      <c r="I32" s="379">
        <v>0</v>
      </c>
      <c r="J32" s="376"/>
      <c r="K32" s="380">
        <v>520</v>
      </c>
      <c r="L32" s="381">
        <v>0.25</v>
      </c>
      <c r="M32" s="379">
        <v>47970</v>
      </c>
      <c r="N32" s="382">
        <v>1</v>
      </c>
      <c r="O32" s="383">
        <v>47970</v>
      </c>
      <c r="Q32" s="385"/>
    </row>
    <row r="33" spans="1:17" s="403" customFormat="1" ht="12.95" customHeight="1" x14ac:dyDescent="0.2">
      <c r="A33" s="376" t="s">
        <v>32</v>
      </c>
      <c r="B33" s="377" t="s">
        <v>607</v>
      </c>
      <c r="C33" s="376" t="s">
        <v>439</v>
      </c>
      <c r="D33" s="400" t="s">
        <v>311</v>
      </c>
      <c r="E33" s="376" t="s">
        <v>606</v>
      </c>
      <c r="F33" s="379">
        <v>37440</v>
      </c>
      <c r="G33" s="379">
        <v>0</v>
      </c>
      <c r="H33" s="379">
        <v>0</v>
      </c>
      <c r="I33" s="379">
        <v>0</v>
      </c>
      <c r="J33" s="376"/>
      <c r="K33" s="380">
        <v>520</v>
      </c>
      <c r="L33" s="381">
        <v>0.25</v>
      </c>
      <c r="M33" s="379">
        <v>37440</v>
      </c>
      <c r="N33" s="382">
        <v>1</v>
      </c>
      <c r="O33" s="383">
        <v>37440</v>
      </c>
      <c r="Q33" s="385"/>
    </row>
    <row r="34" spans="1:17" s="385" customFormat="1" ht="12.95" customHeight="1" x14ac:dyDescent="0.2">
      <c r="A34" s="386" t="s">
        <v>323</v>
      </c>
      <c r="B34" s="387"/>
      <c r="C34" s="387"/>
      <c r="D34" s="387"/>
      <c r="E34" s="387"/>
      <c r="F34" s="388"/>
      <c r="G34" s="388"/>
      <c r="H34" s="388"/>
      <c r="I34" s="388"/>
      <c r="J34" s="387"/>
      <c r="K34" s="389"/>
      <c r="L34" s="390"/>
      <c r="M34" s="391"/>
      <c r="N34" s="392"/>
      <c r="O34" s="393"/>
      <c r="P34" s="394">
        <v>85410</v>
      </c>
    </row>
    <row r="35" spans="1:17" s="385" customFormat="1" ht="12.95" customHeight="1" x14ac:dyDescent="0.2">
      <c r="A35" s="395"/>
      <c r="B35" s="376"/>
      <c r="C35" s="376"/>
      <c r="D35" s="376"/>
      <c r="E35" s="376"/>
      <c r="F35" s="396"/>
      <c r="G35" s="396"/>
      <c r="H35" s="396"/>
      <c r="I35" s="396"/>
      <c r="J35" s="376"/>
      <c r="K35" s="380"/>
      <c r="L35" s="397"/>
      <c r="M35" s="398"/>
      <c r="N35" s="399"/>
      <c r="P35" s="384"/>
    </row>
    <row r="36" spans="1:17" s="385" customFormat="1" ht="12.95" customHeight="1" x14ac:dyDescent="0.2">
      <c r="A36" s="376" t="s">
        <v>16</v>
      </c>
      <c r="B36" s="401"/>
      <c r="C36" s="376"/>
      <c r="D36" s="376"/>
      <c r="E36" s="376"/>
      <c r="F36" s="396"/>
      <c r="G36" s="396"/>
      <c r="H36" s="396"/>
      <c r="I36" s="396"/>
      <c r="J36" s="376"/>
      <c r="K36" s="380"/>
      <c r="L36" s="397"/>
      <c r="M36" s="383"/>
      <c r="N36" s="382"/>
      <c r="O36" s="383"/>
      <c r="P36" s="384"/>
    </row>
    <row r="37" spans="1:17" s="385" customFormat="1" ht="12.95" customHeight="1" x14ac:dyDescent="0.2">
      <c r="A37" s="386" t="s">
        <v>324</v>
      </c>
      <c r="B37" s="387"/>
      <c r="C37" s="387"/>
      <c r="D37" s="387"/>
      <c r="E37" s="387"/>
      <c r="F37" s="388"/>
      <c r="G37" s="388"/>
      <c r="H37" s="388"/>
      <c r="I37" s="388"/>
      <c r="J37" s="387"/>
      <c r="K37" s="389"/>
      <c r="L37" s="390"/>
      <c r="M37" s="391"/>
      <c r="N37" s="404"/>
      <c r="O37" s="387"/>
      <c r="P37" s="394">
        <v>0</v>
      </c>
    </row>
    <row r="38" spans="1:17" s="385" customFormat="1" ht="12.95" customHeight="1" x14ac:dyDescent="0.2">
      <c r="A38" s="395"/>
      <c r="B38" s="376"/>
      <c r="C38" s="376"/>
      <c r="D38" s="376"/>
      <c r="E38" s="376"/>
      <c r="F38" s="396"/>
      <c r="G38" s="396"/>
      <c r="H38" s="396"/>
      <c r="I38" s="396"/>
      <c r="J38" s="376"/>
      <c r="K38" s="380"/>
      <c r="L38" s="397"/>
      <c r="M38" s="398"/>
      <c r="N38" s="382"/>
      <c r="O38" s="376"/>
      <c r="P38" s="384"/>
    </row>
    <row r="39" spans="1:17" s="385" customFormat="1" ht="12.95" customHeight="1" x14ac:dyDescent="0.2">
      <c r="A39" s="376" t="s">
        <v>17</v>
      </c>
      <c r="B39" s="376"/>
      <c r="C39" s="376"/>
      <c r="D39" s="376"/>
      <c r="E39" s="376"/>
      <c r="F39" s="379"/>
      <c r="G39" s="379"/>
      <c r="H39" s="379"/>
      <c r="I39" s="379"/>
      <c r="J39" s="376"/>
      <c r="K39" s="380"/>
      <c r="L39" s="381"/>
      <c r="M39" s="379"/>
      <c r="N39" s="382"/>
      <c r="O39" s="383"/>
      <c r="P39" s="384"/>
    </row>
    <row r="40" spans="1:17" s="385" customFormat="1" ht="12.95" customHeight="1" x14ac:dyDescent="0.2">
      <c r="A40" s="386" t="s">
        <v>325</v>
      </c>
      <c r="B40" s="387"/>
      <c r="C40" s="387"/>
      <c r="D40" s="387"/>
      <c r="E40" s="387"/>
      <c r="F40" s="388"/>
      <c r="G40" s="388"/>
      <c r="H40" s="388"/>
      <c r="I40" s="388"/>
      <c r="J40" s="387"/>
      <c r="K40" s="389"/>
      <c r="L40" s="390"/>
      <c r="M40" s="391"/>
      <c r="N40" s="404"/>
      <c r="O40" s="387"/>
      <c r="P40" s="394">
        <v>0</v>
      </c>
    </row>
    <row r="41" spans="1:17" s="385" customFormat="1" ht="12.95" customHeight="1" x14ac:dyDescent="0.2">
      <c r="A41" s="395"/>
      <c r="B41" s="376"/>
      <c r="C41" s="376"/>
      <c r="D41" s="376"/>
      <c r="E41" s="376"/>
      <c r="F41" s="396"/>
      <c r="G41" s="396"/>
      <c r="H41" s="396"/>
      <c r="I41" s="396"/>
      <c r="J41" s="376"/>
      <c r="K41" s="380"/>
      <c r="L41" s="397"/>
      <c r="M41" s="398"/>
      <c r="N41" s="382"/>
      <c r="O41" s="376"/>
      <c r="P41" s="384"/>
    </row>
    <row r="42" spans="1:17" s="385" customFormat="1" ht="12.95" customHeight="1" x14ac:dyDescent="0.2">
      <c r="A42" s="376" t="s">
        <v>326</v>
      </c>
      <c r="B42" s="376" t="s">
        <v>328</v>
      </c>
      <c r="C42" s="376" t="s">
        <v>439</v>
      </c>
      <c r="D42" s="376" t="s">
        <v>327</v>
      </c>
      <c r="E42" s="376"/>
      <c r="F42" s="379">
        <v>37329</v>
      </c>
      <c r="G42" s="379">
        <v>0</v>
      </c>
      <c r="H42" s="379">
        <v>0</v>
      </c>
      <c r="I42" s="379">
        <v>0</v>
      </c>
      <c r="J42" s="376"/>
      <c r="K42" s="380">
        <v>312</v>
      </c>
      <c r="L42" s="381">
        <v>0.15</v>
      </c>
      <c r="M42" s="379">
        <v>37329</v>
      </c>
      <c r="N42" s="382">
        <v>1</v>
      </c>
      <c r="O42" s="383">
        <v>37329</v>
      </c>
      <c r="P42" s="384"/>
    </row>
    <row r="43" spans="1:17" s="385" customFormat="1" ht="12.95" customHeight="1" x14ac:dyDescent="0.2">
      <c r="A43" s="376" t="s">
        <v>326</v>
      </c>
      <c r="B43" s="376" t="s">
        <v>328</v>
      </c>
      <c r="C43" s="376" t="s">
        <v>436</v>
      </c>
      <c r="D43" s="376" t="s">
        <v>327</v>
      </c>
      <c r="E43" s="376"/>
      <c r="F43" s="379">
        <v>29527</v>
      </c>
      <c r="G43" s="379">
        <v>0</v>
      </c>
      <c r="H43" s="379">
        <v>0</v>
      </c>
      <c r="I43" s="379">
        <v>0</v>
      </c>
      <c r="J43" s="376"/>
      <c r="K43" s="380">
        <v>312</v>
      </c>
      <c r="L43" s="381">
        <v>0.15</v>
      </c>
      <c r="M43" s="379">
        <v>29527</v>
      </c>
      <c r="N43" s="382">
        <v>1</v>
      </c>
      <c r="O43" s="383">
        <v>29527</v>
      </c>
      <c r="P43" s="384"/>
    </row>
    <row r="44" spans="1:17" s="385" customFormat="1" ht="12.95" customHeight="1" x14ac:dyDescent="0.2">
      <c r="A44" s="386" t="s">
        <v>329</v>
      </c>
      <c r="B44" s="387"/>
      <c r="C44" s="387"/>
      <c r="D44" s="387"/>
      <c r="E44" s="387"/>
      <c r="F44" s="388"/>
      <c r="G44" s="388"/>
      <c r="H44" s="388"/>
      <c r="I44" s="388"/>
      <c r="J44" s="387"/>
      <c r="K44" s="389"/>
      <c r="L44" s="390"/>
      <c r="M44" s="391"/>
      <c r="N44" s="404"/>
      <c r="O44" s="387"/>
      <c r="P44" s="394">
        <v>66856</v>
      </c>
    </row>
    <row r="45" spans="1:17" s="385" customFormat="1" ht="12.95" customHeight="1" x14ac:dyDescent="0.2">
      <c r="A45" s="395"/>
      <c r="B45" s="376"/>
      <c r="C45" s="376"/>
      <c r="D45" s="376"/>
      <c r="E45" s="376"/>
      <c r="F45" s="396"/>
      <c r="G45" s="396"/>
      <c r="H45" s="396"/>
      <c r="I45" s="396"/>
      <c r="J45" s="376"/>
      <c r="K45" s="380"/>
      <c r="L45" s="397"/>
      <c r="M45" s="398"/>
      <c r="N45" s="382"/>
      <c r="O45" s="376"/>
      <c r="P45" s="384"/>
    </row>
    <row r="46" spans="1:17" s="385" customFormat="1" ht="12.95" customHeight="1" x14ac:dyDescent="0.2">
      <c r="A46" s="376" t="s">
        <v>19</v>
      </c>
      <c r="B46" s="376"/>
      <c r="C46" s="376"/>
      <c r="D46" s="376"/>
      <c r="E46" s="376"/>
      <c r="F46" s="396"/>
      <c r="G46" s="396"/>
      <c r="H46" s="396"/>
      <c r="I46" s="396"/>
      <c r="J46" s="376"/>
      <c r="K46" s="380"/>
      <c r="L46" s="397"/>
      <c r="M46" s="383"/>
      <c r="N46" s="382"/>
      <c r="O46" s="383">
        <v>0</v>
      </c>
      <c r="P46" s="384"/>
    </row>
    <row r="47" spans="1:17" s="385" customFormat="1" ht="12.95" customHeight="1" x14ac:dyDescent="0.2">
      <c r="A47" s="386" t="s">
        <v>330</v>
      </c>
      <c r="B47" s="387"/>
      <c r="C47" s="387"/>
      <c r="D47" s="387"/>
      <c r="E47" s="387"/>
      <c r="F47" s="388"/>
      <c r="G47" s="388"/>
      <c r="H47" s="388"/>
      <c r="I47" s="388"/>
      <c r="J47" s="387"/>
      <c r="K47" s="389"/>
      <c r="L47" s="390"/>
      <c r="M47" s="391"/>
      <c r="N47" s="404"/>
      <c r="O47" s="387"/>
      <c r="P47" s="394">
        <v>0</v>
      </c>
    </row>
    <row r="48" spans="1:17" s="385" customFormat="1" ht="12.95" customHeight="1" x14ac:dyDescent="0.2">
      <c r="A48" s="395"/>
      <c r="B48" s="376"/>
      <c r="C48" s="376"/>
      <c r="D48" s="376"/>
      <c r="E48" s="376"/>
      <c r="F48" s="396"/>
      <c r="G48" s="396"/>
      <c r="H48" s="396"/>
      <c r="I48" s="396"/>
      <c r="J48" s="376"/>
      <c r="K48" s="380"/>
      <c r="L48" s="397"/>
      <c r="M48" s="398"/>
      <c r="N48" s="382"/>
      <c r="O48" s="376"/>
      <c r="P48" s="384"/>
    </row>
    <row r="49" spans="1:16" s="403" customFormat="1" ht="12.95" customHeight="1" x14ac:dyDescent="0.2">
      <c r="A49" s="376" t="s">
        <v>20</v>
      </c>
      <c r="B49" s="376" t="s">
        <v>331</v>
      </c>
      <c r="C49" s="376" t="s">
        <v>441</v>
      </c>
      <c r="D49" s="376"/>
      <c r="E49" s="376"/>
      <c r="F49" s="379">
        <v>89700</v>
      </c>
      <c r="G49" s="379">
        <v>2825</v>
      </c>
      <c r="H49" s="379">
        <v>0</v>
      </c>
      <c r="I49" s="379">
        <v>1130</v>
      </c>
      <c r="J49" s="376"/>
      <c r="K49" s="380">
        <v>0</v>
      </c>
      <c r="L49" s="381">
        <v>0</v>
      </c>
      <c r="M49" s="379">
        <v>93655</v>
      </c>
      <c r="N49" s="382">
        <v>1</v>
      </c>
      <c r="O49" s="383">
        <v>93655</v>
      </c>
    </row>
    <row r="50" spans="1:16" s="385" customFormat="1" ht="12.95" customHeight="1" x14ac:dyDescent="0.2">
      <c r="A50" s="386" t="s">
        <v>332</v>
      </c>
      <c r="B50" s="387"/>
      <c r="C50" s="387"/>
      <c r="D50" s="387"/>
      <c r="E50" s="387"/>
      <c r="F50" s="388"/>
      <c r="G50" s="388"/>
      <c r="H50" s="388"/>
      <c r="I50" s="388"/>
      <c r="J50" s="387"/>
      <c r="K50" s="389"/>
      <c r="L50" s="390"/>
      <c r="M50" s="391"/>
      <c r="N50" s="404"/>
      <c r="O50" s="387"/>
      <c r="P50" s="394">
        <v>93655</v>
      </c>
    </row>
    <row r="51" spans="1:16" s="385" customFormat="1" ht="12.95" customHeight="1" x14ac:dyDescent="0.2">
      <c r="A51" s="395"/>
      <c r="B51" s="376"/>
      <c r="C51" s="376"/>
      <c r="D51" s="376"/>
      <c r="E51" s="376"/>
      <c r="F51" s="396"/>
      <c r="G51" s="396"/>
      <c r="H51" s="396"/>
      <c r="I51" s="396"/>
      <c r="J51" s="376"/>
      <c r="K51" s="380"/>
      <c r="L51" s="397"/>
      <c r="M51" s="398"/>
      <c r="N51" s="382"/>
      <c r="O51" s="376"/>
      <c r="P51" s="384"/>
    </row>
    <row r="52" spans="1:16" s="385" customFormat="1" ht="12.95" customHeight="1" x14ac:dyDescent="0.2">
      <c r="A52" s="376" t="s">
        <v>34</v>
      </c>
      <c r="B52" s="401" t="s">
        <v>334</v>
      </c>
      <c r="C52" s="376" t="s">
        <v>437</v>
      </c>
      <c r="D52" s="376"/>
      <c r="E52" s="376"/>
      <c r="F52" s="379">
        <v>0</v>
      </c>
      <c r="G52" s="379">
        <v>0</v>
      </c>
      <c r="H52" s="379">
        <v>0</v>
      </c>
      <c r="I52" s="379">
        <v>0</v>
      </c>
      <c r="J52" s="376"/>
      <c r="K52" s="380">
        <v>0</v>
      </c>
      <c r="L52" s="381">
        <v>0</v>
      </c>
      <c r="M52" s="379">
        <v>0</v>
      </c>
      <c r="N52" s="382">
        <v>1</v>
      </c>
      <c r="O52" s="383">
        <v>0</v>
      </c>
      <c r="P52" s="384"/>
    </row>
    <row r="53" spans="1:16" s="385" customFormat="1" ht="12.95" customHeight="1" x14ac:dyDescent="0.2">
      <c r="A53" s="376" t="s">
        <v>34</v>
      </c>
      <c r="B53" s="401" t="s">
        <v>333</v>
      </c>
      <c r="C53" s="376" t="s">
        <v>437</v>
      </c>
      <c r="D53" s="376"/>
      <c r="E53" s="376"/>
      <c r="F53" s="379">
        <v>0</v>
      </c>
      <c r="G53" s="379">
        <v>0</v>
      </c>
      <c r="H53" s="379">
        <v>0</v>
      </c>
      <c r="I53" s="379">
        <v>0</v>
      </c>
      <c r="J53" s="376"/>
      <c r="K53" s="380">
        <v>0</v>
      </c>
      <c r="L53" s="381">
        <v>0</v>
      </c>
      <c r="M53" s="379">
        <v>0</v>
      </c>
      <c r="N53" s="382">
        <v>1</v>
      </c>
      <c r="O53" s="383">
        <v>0</v>
      </c>
      <c r="P53" s="384"/>
    </row>
    <row r="54" spans="1:16" s="385" customFormat="1" ht="12.95" customHeight="1" x14ac:dyDescent="0.2">
      <c r="A54" s="386" t="s">
        <v>335</v>
      </c>
      <c r="B54" s="387"/>
      <c r="C54" s="387"/>
      <c r="D54" s="387"/>
      <c r="E54" s="387"/>
      <c r="F54" s="388"/>
      <c r="G54" s="388"/>
      <c r="H54" s="388"/>
      <c r="I54" s="388"/>
      <c r="J54" s="387"/>
      <c r="K54" s="389"/>
      <c r="L54" s="390"/>
      <c r="M54" s="391"/>
      <c r="N54" s="404"/>
      <c r="O54" s="387"/>
      <c r="P54" s="394">
        <v>0</v>
      </c>
    </row>
    <row r="55" spans="1:16" s="385" customFormat="1" ht="12.95" customHeight="1" x14ac:dyDescent="0.2">
      <c r="A55" s="395"/>
      <c r="B55" s="376"/>
      <c r="C55" s="376"/>
      <c r="D55" s="376"/>
      <c r="E55" s="376"/>
      <c r="F55" s="396"/>
      <c r="G55" s="396"/>
      <c r="H55" s="396"/>
      <c r="I55" s="396"/>
      <c r="J55" s="376"/>
      <c r="K55" s="380"/>
      <c r="L55" s="397"/>
      <c r="M55" s="398"/>
      <c r="N55" s="382"/>
      <c r="O55" s="376"/>
      <c r="P55" s="384"/>
    </row>
    <row r="56" spans="1:16" s="385" customFormat="1" ht="12.95" customHeight="1" x14ac:dyDescent="0.2">
      <c r="A56" s="376" t="s">
        <v>7</v>
      </c>
      <c r="B56" s="377"/>
      <c r="C56" s="376"/>
      <c r="D56" s="376"/>
      <c r="E56" s="376"/>
      <c r="F56" s="379"/>
      <c r="G56" s="379"/>
      <c r="H56" s="379"/>
      <c r="I56" s="379"/>
      <c r="J56" s="376"/>
      <c r="K56" s="380"/>
      <c r="L56" s="381"/>
      <c r="M56" s="379"/>
      <c r="N56" s="382"/>
      <c r="O56" s="383"/>
      <c r="P56" s="384"/>
    </row>
    <row r="57" spans="1:16" s="385" customFormat="1" ht="12.95" customHeight="1" x14ac:dyDescent="0.2">
      <c r="A57" s="386" t="s">
        <v>336</v>
      </c>
      <c r="B57" s="387"/>
      <c r="C57" s="387"/>
      <c r="D57" s="387"/>
      <c r="E57" s="387"/>
      <c r="F57" s="388"/>
      <c r="G57" s="388"/>
      <c r="H57" s="388"/>
      <c r="I57" s="388"/>
      <c r="J57" s="387"/>
      <c r="K57" s="389"/>
      <c r="L57" s="390"/>
      <c r="M57" s="391"/>
      <c r="N57" s="404"/>
      <c r="O57" s="387"/>
      <c r="P57" s="394">
        <v>0</v>
      </c>
    </row>
    <row r="58" spans="1:16" s="385" customFormat="1" ht="12.95" customHeight="1" x14ac:dyDescent="0.2">
      <c r="A58" s="395"/>
      <c r="B58" s="376"/>
      <c r="C58" s="376"/>
      <c r="D58" s="376"/>
      <c r="E58" s="376"/>
      <c r="F58" s="396"/>
      <c r="G58" s="396"/>
      <c r="H58" s="396"/>
      <c r="I58" s="396"/>
      <c r="J58" s="376"/>
      <c r="K58" s="380"/>
      <c r="L58" s="397"/>
      <c r="M58" s="398"/>
      <c r="N58" s="382"/>
      <c r="O58" s="376"/>
      <c r="P58" s="384"/>
    </row>
    <row r="59" spans="1:16" s="385" customFormat="1" ht="12.95" customHeight="1" x14ac:dyDescent="0.2">
      <c r="A59" s="376" t="s">
        <v>21</v>
      </c>
      <c r="B59" s="377"/>
      <c r="C59" s="376"/>
      <c r="D59" s="376"/>
      <c r="E59" s="376"/>
      <c r="F59" s="379"/>
      <c r="G59" s="379"/>
      <c r="H59" s="379"/>
      <c r="I59" s="379"/>
      <c r="J59" s="376"/>
      <c r="K59" s="380"/>
      <c r="L59" s="381"/>
      <c r="M59" s="379"/>
      <c r="N59" s="382"/>
      <c r="O59" s="383"/>
      <c r="P59" s="384"/>
    </row>
    <row r="60" spans="1:16" s="403" customFormat="1" ht="12.95" customHeight="1" x14ac:dyDescent="0.2">
      <c r="A60" s="386" t="s">
        <v>337</v>
      </c>
      <c r="B60" s="387"/>
      <c r="C60" s="387"/>
      <c r="D60" s="387"/>
      <c r="E60" s="387"/>
      <c r="F60" s="388"/>
      <c r="G60" s="388"/>
      <c r="H60" s="388"/>
      <c r="I60" s="388"/>
      <c r="J60" s="387"/>
      <c r="K60" s="389"/>
      <c r="L60" s="390"/>
      <c r="M60" s="391"/>
      <c r="N60" s="392"/>
      <c r="O60" s="393"/>
      <c r="P60" s="394">
        <v>0</v>
      </c>
    </row>
    <row r="61" spans="1:16" s="403" customFormat="1" ht="12.95" customHeight="1" x14ac:dyDescent="0.2">
      <c r="A61" s="395"/>
      <c r="B61" s="376"/>
      <c r="C61" s="376"/>
      <c r="D61" s="376"/>
      <c r="E61" s="376"/>
      <c r="F61" s="396"/>
      <c r="G61" s="396"/>
      <c r="H61" s="396"/>
      <c r="I61" s="396"/>
      <c r="J61" s="376"/>
      <c r="K61" s="380"/>
      <c r="L61" s="397"/>
      <c r="M61" s="398"/>
      <c r="N61" s="399"/>
      <c r="O61" s="385"/>
      <c r="P61" s="384"/>
    </row>
    <row r="62" spans="1:16" s="385" customFormat="1" ht="12.95" customHeight="1" x14ac:dyDescent="0.2">
      <c r="A62" s="376" t="s">
        <v>8</v>
      </c>
      <c r="B62" s="401" t="s">
        <v>442</v>
      </c>
      <c r="C62" s="376" t="s">
        <v>437</v>
      </c>
      <c r="D62" s="376"/>
      <c r="E62" s="376"/>
      <c r="F62" s="379">
        <v>0</v>
      </c>
      <c r="G62" s="379">
        <v>0</v>
      </c>
      <c r="H62" s="379">
        <v>0</v>
      </c>
      <c r="I62" s="379">
        <v>0</v>
      </c>
      <c r="J62" s="376"/>
      <c r="K62" s="380">
        <v>0</v>
      </c>
      <c r="L62" s="381">
        <v>0</v>
      </c>
      <c r="M62" s="379">
        <v>0</v>
      </c>
      <c r="N62" s="382">
        <v>1</v>
      </c>
      <c r="O62" s="383">
        <v>0</v>
      </c>
      <c r="P62" s="384"/>
    </row>
    <row r="63" spans="1:16" s="385" customFormat="1" ht="12.95" customHeight="1" x14ac:dyDescent="0.2">
      <c r="A63" s="386" t="s">
        <v>338</v>
      </c>
      <c r="B63" s="387"/>
      <c r="C63" s="387"/>
      <c r="D63" s="387"/>
      <c r="E63" s="387"/>
      <c r="F63" s="388"/>
      <c r="G63" s="388"/>
      <c r="H63" s="388"/>
      <c r="I63" s="388"/>
      <c r="J63" s="387"/>
      <c r="K63" s="389"/>
      <c r="L63" s="390"/>
      <c r="M63" s="391"/>
      <c r="N63" s="404"/>
      <c r="O63" s="387"/>
      <c r="P63" s="394">
        <v>0</v>
      </c>
    </row>
    <row r="64" spans="1:16" s="385" customFormat="1" ht="12.95" customHeight="1" x14ac:dyDescent="0.2">
      <c r="A64" s="395"/>
      <c r="B64" s="376"/>
      <c r="C64" s="376"/>
      <c r="D64" s="376"/>
      <c r="E64" s="376"/>
      <c r="F64" s="396"/>
      <c r="G64" s="396"/>
      <c r="H64" s="396"/>
      <c r="I64" s="396"/>
      <c r="J64" s="376"/>
      <c r="K64" s="380"/>
      <c r="L64" s="397"/>
      <c r="M64" s="398"/>
      <c r="N64" s="382"/>
      <c r="O64" s="376"/>
      <c r="P64" s="384"/>
    </row>
    <row r="65" spans="1:16" s="403" customFormat="1" ht="12.95" customHeight="1" x14ac:dyDescent="0.2">
      <c r="A65" s="376" t="s">
        <v>22</v>
      </c>
      <c r="B65" s="377"/>
      <c r="C65" s="376"/>
      <c r="D65" s="376"/>
      <c r="E65" s="376"/>
      <c r="F65" s="379"/>
      <c r="G65" s="379"/>
      <c r="H65" s="379"/>
      <c r="I65" s="379"/>
      <c r="J65" s="376"/>
      <c r="K65" s="380"/>
      <c r="L65" s="381"/>
      <c r="M65" s="379"/>
      <c r="N65" s="382"/>
      <c r="O65" s="383"/>
      <c r="P65" s="384"/>
    </row>
    <row r="66" spans="1:16" s="385" customFormat="1" ht="12.95" customHeight="1" x14ac:dyDescent="0.2">
      <c r="A66" s="386" t="s">
        <v>339</v>
      </c>
      <c r="B66" s="387"/>
      <c r="C66" s="387"/>
      <c r="D66" s="387"/>
      <c r="E66" s="387"/>
      <c r="F66" s="388"/>
      <c r="G66" s="388"/>
      <c r="H66" s="388"/>
      <c r="I66" s="388"/>
      <c r="J66" s="387"/>
      <c r="K66" s="389"/>
      <c r="L66" s="390"/>
      <c r="M66" s="391"/>
      <c r="N66" s="404"/>
      <c r="O66" s="387"/>
      <c r="P66" s="394">
        <v>0</v>
      </c>
    </row>
    <row r="67" spans="1:16" s="385" customFormat="1" ht="12.95" customHeight="1" x14ac:dyDescent="0.2">
      <c r="A67" s="395"/>
      <c r="B67" s="376"/>
      <c r="C67" s="376"/>
      <c r="D67" s="376"/>
      <c r="E67" s="376"/>
      <c r="F67" s="396"/>
      <c r="G67" s="396"/>
      <c r="H67" s="396"/>
      <c r="I67" s="396"/>
      <c r="J67" s="376"/>
      <c r="K67" s="380"/>
      <c r="L67" s="397"/>
      <c r="M67" s="398"/>
      <c r="N67" s="382"/>
      <c r="O67" s="376"/>
      <c r="P67" s="384"/>
    </row>
    <row r="68" spans="1:16" s="385" customFormat="1" ht="12.95" customHeight="1" x14ac:dyDescent="0.2">
      <c r="A68" s="376" t="s">
        <v>23</v>
      </c>
      <c r="B68" s="376"/>
      <c r="C68" s="376"/>
      <c r="D68" s="376"/>
      <c r="E68" s="405"/>
      <c r="F68" s="379"/>
      <c r="G68" s="379"/>
      <c r="H68" s="379"/>
      <c r="I68" s="379"/>
      <c r="J68" s="376"/>
      <c r="K68" s="380"/>
      <c r="L68" s="381"/>
      <c r="M68" s="379"/>
      <c r="N68" s="382"/>
      <c r="O68" s="383"/>
      <c r="P68" s="384"/>
    </row>
    <row r="69" spans="1:16" s="403" customFormat="1" ht="12.95" customHeight="1" x14ac:dyDescent="0.2">
      <c r="A69" s="386" t="s">
        <v>340</v>
      </c>
      <c r="B69" s="387"/>
      <c r="C69" s="387"/>
      <c r="D69" s="387"/>
      <c r="E69" s="387"/>
      <c r="F69" s="388"/>
      <c r="G69" s="388"/>
      <c r="H69" s="388"/>
      <c r="I69" s="388"/>
      <c r="J69" s="387"/>
      <c r="K69" s="389"/>
      <c r="L69" s="390"/>
      <c r="M69" s="391"/>
      <c r="N69" s="392"/>
      <c r="O69" s="393"/>
      <c r="P69" s="394">
        <v>0</v>
      </c>
    </row>
    <row r="70" spans="1:16" s="403" customFormat="1" ht="12.95" customHeight="1" x14ac:dyDescent="0.2">
      <c r="A70" s="395"/>
      <c r="B70" s="376"/>
      <c r="C70" s="376"/>
      <c r="D70" s="376"/>
      <c r="E70" s="376"/>
      <c r="F70" s="396"/>
      <c r="G70" s="396"/>
      <c r="H70" s="396"/>
      <c r="I70" s="396"/>
      <c r="J70" s="376"/>
      <c r="K70" s="380"/>
      <c r="L70" s="397"/>
      <c r="M70" s="398"/>
      <c r="N70" s="399"/>
      <c r="O70" s="385"/>
      <c r="P70" s="384"/>
    </row>
    <row r="71" spans="1:16" s="403" customFormat="1" ht="12.95" customHeight="1" x14ac:dyDescent="0.2">
      <c r="A71" s="385" t="s">
        <v>24</v>
      </c>
      <c r="B71" s="376" t="s">
        <v>344</v>
      </c>
      <c r="C71" s="376" t="s">
        <v>443</v>
      </c>
      <c r="D71" s="376" t="s">
        <v>311</v>
      </c>
      <c r="E71" s="376"/>
      <c r="F71" s="379">
        <v>66200</v>
      </c>
      <c r="G71" s="379">
        <v>0</v>
      </c>
      <c r="H71" s="379">
        <v>0</v>
      </c>
      <c r="I71" s="379">
        <v>0</v>
      </c>
      <c r="J71" s="376"/>
      <c r="K71" s="380">
        <v>419.20000000000005</v>
      </c>
      <c r="L71" s="381">
        <v>0.2</v>
      </c>
      <c r="M71" s="379">
        <v>66200</v>
      </c>
      <c r="N71" s="382">
        <v>1</v>
      </c>
      <c r="O71" s="383">
        <v>66200</v>
      </c>
      <c r="P71" s="384"/>
    </row>
    <row r="72" spans="1:16" s="403" customFormat="1" ht="12.95" customHeight="1" x14ac:dyDescent="0.2">
      <c r="A72" s="385" t="s">
        <v>24</v>
      </c>
      <c r="B72" s="376" t="s">
        <v>444</v>
      </c>
      <c r="C72" s="376" t="s">
        <v>443</v>
      </c>
      <c r="D72" s="376" t="s">
        <v>311</v>
      </c>
      <c r="E72" s="376"/>
      <c r="F72" s="379">
        <v>13400</v>
      </c>
      <c r="G72" s="379">
        <v>0</v>
      </c>
      <c r="H72" s="379">
        <v>0</v>
      </c>
      <c r="I72" s="379">
        <v>0</v>
      </c>
      <c r="J72" s="379"/>
      <c r="K72" s="380">
        <v>104.80000000000001</v>
      </c>
      <c r="L72" s="381">
        <v>0.05</v>
      </c>
      <c r="M72" s="379">
        <v>13400</v>
      </c>
      <c r="N72" s="382">
        <v>1</v>
      </c>
      <c r="O72" s="383">
        <v>13400</v>
      </c>
      <c r="P72" s="384"/>
    </row>
    <row r="73" spans="1:16" s="403" customFormat="1" ht="12.95" customHeight="1" x14ac:dyDescent="0.2">
      <c r="A73" s="385" t="s">
        <v>24</v>
      </c>
      <c r="B73" s="376" t="s">
        <v>342</v>
      </c>
      <c r="C73" s="376" t="s">
        <v>443</v>
      </c>
      <c r="D73" s="376" t="s">
        <v>311</v>
      </c>
      <c r="E73" s="376"/>
      <c r="F73" s="379">
        <v>89300</v>
      </c>
      <c r="G73" s="379">
        <v>0</v>
      </c>
      <c r="H73" s="379">
        <v>0</v>
      </c>
      <c r="I73" s="379">
        <v>0</v>
      </c>
      <c r="J73" s="379"/>
      <c r="K73" s="380">
        <v>943.2</v>
      </c>
      <c r="L73" s="381">
        <v>0.45</v>
      </c>
      <c r="M73" s="379">
        <v>89300</v>
      </c>
      <c r="N73" s="382">
        <v>1</v>
      </c>
      <c r="O73" s="383">
        <v>89300</v>
      </c>
      <c r="P73" s="384"/>
    </row>
    <row r="74" spans="1:16" s="385" customFormat="1" ht="12.95" customHeight="1" x14ac:dyDescent="0.2">
      <c r="A74" s="386" t="s">
        <v>345</v>
      </c>
      <c r="B74" s="387"/>
      <c r="C74" s="387"/>
      <c r="D74" s="387"/>
      <c r="E74" s="387"/>
      <c r="F74" s="388"/>
      <c r="G74" s="388"/>
      <c r="H74" s="388"/>
      <c r="I74" s="388"/>
      <c r="J74" s="387"/>
      <c r="K74" s="389"/>
      <c r="L74" s="390"/>
      <c r="M74" s="391"/>
      <c r="N74" s="404"/>
      <c r="O74" s="387"/>
      <c r="P74" s="394">
        <v>168900</v>
      </c>
    </row>
    <row r="75" spans="1:16" s="385" customFormat="1" ht="12.95" customHeight="1" x14ac:dyDescent="0.2">
      <c r="A75" s="376"/>
      <c r="B75" s="377"/>
      <c r="C75" s="376"/>
      <c r="D75" s="376"/>
      <c r="E75" s="376"/>
      <c r="F75" s="398"/>
      <c r="G75" s="396"/>
      <c r="H75" s="396"/>
      <c r="I75" s="396"/>
      <c r="J75" s="376"/>
      <c r="K75" s="380"/>
      <c r="L75" s="397"/>
      <c r="M75" s="379"/>
      <c r="N75" s="382"/>
      <c r="O75" s="383"/>
      <c r="P75" s="384"/>
    </row>
    <row r="76" spans="1:16" s="385" customFormat="1" ht="12.95" customHeight="1" x14ac:dyDescent="0.2">
      <c r="A76" s="376" t="s">
        <v>9</v>
      </c>
      <c r="B76" s="377" t="s">
        <v>341</v>
      </c>
      <c r="C76" s="376" t="s">
        <v>439</v>
      </c>
      <c r="D76" s="376" t="s">
        <v>311</v>
      </c>
      <c r="E76" s="376"/>
      <c r="F76" s="379">
        <v>60894</v>
      </c>
      <c r="G76" s="379">
        <v>0</v>
      </c>
      <c r="H76" s="379">
        <v>0</v>
      </c>
      <c r="I76" s="379">
        <v>0</v>
      </c>
      <c r="J76" s="376"/>
      <c r="K76" s="380">
        <v>838.40000000000009</v>
      </c>
      <c r="L76" s="381">
        <v>0.4</v>
      </c>
      <c r="M76" s="379">
        <v>60894</v>
      </c>
      <c r="N76" s="382">
        <v>1</v>
      </c>
      <c r="O76" s="383">
        <v>60894</v>
      </c>
      <c r="P76" s="384"/>
    </row>
    <row r="77" spans="1:16" s="385" customFormat="1" ht="12.95" customHeight="1" x14ac:dyDescent="0.2">
      <c r="A77" s="376" t="s">
        <v>9</v>
      </c>
      <c r="B77" s="377" t="s">
        <v>343</v>
      </c>
      <c r="C77" s="376" t="s">
        <v>439</v>
      </c>
      <c r="D77" s="376" t="s">
        <v>311</v>
      </c>
      <c r="E77" s="376"/>
      <c r="F77" s="379">
        <v>0</v>
      </c>
      <c r="G77" s="379">
        <v>0</v>
      </c>
      <c r="H77" s="379">
        <v>0</v>
      </c>
      <c r="I77" s="379">
        <v>0</v>
      </c>
      <c r="J77" s="376"/>
      <c r="K77" s="380">
        <v>0</v>
      </c>
      <c r="L77" s="381">
        <v>0</v>
      </c>
      <c r="M77" s="379">
        <v>0</v>
      </c>
      <c r="N77" s="382">
        <v>1</v>
      </c>
      <c r="O77" s="383">
        <v>0</v>
      </c>
      <c r="P77" s="384"/>
    </row>
    <row r="78" spans="1:16" s="385" customFormat="1" ht="12.95" customHeight="1" x14ac:dyDescent="0.2">
      <c r="A78" s="376" t="s">
        <v>9</v>
      </c>
      <c r="B78" s="377" t="s">
        <v>347</v>
      </c>
      <c r="C78" s="376" t="s">
        <v>436</v>
      </c>
      <c r="D78" s="376" t="s">
        <v>311</v>
      </c>
      <c r="E78" s="376"/>
      <c r="F78" s="379">
        <v>0</v>
      </c>
      <c r="G78" s="379">
        <v>0</v>
      </c>
      <c r="H78" s="379">
        <v>0</v>
      </c>
      <c r="I78" s="379">
        <v>0</v>
      </c>
      <c r="J78" s="376"/>
      <c r="K78" s="380">
        <v>0</v>
      </c>
      <c r="L78" s="381">
        <v>0</v>
      </c>
      <c r="M78" s="379">
        <v>0</v>
      </c>
      <c r="N78" s="382">
        <v>1</v>
      </c>
      <c r="O78" s="383">
        <v>0</v>
      </c>
      <c r="P78" s="384"/>
    </row>
    <row r="79" spans="1:16" s="385" customFormat="1" ht="12.95" customHeight="1" x14ac:dyDescent="0.2">
      <c r="A79" s="376" t="s">
        <v>9</v>
      </c>
      <c r="B79" s="377" t="s">
        <v>341</v>
      </c>
      <c r="C79" s="376" t="s">
        <v>436</v>
      </c>
      <c r="D79" s="376" t="s">
        <v>311</v>
      </c>
      <c r="E79" s="376"/>
      <c r="F79" s="379">
        <v>25000</v>
      </c>
      <c r="G79" s="379">
        <v>1500</v>
      </c>
      <c r="H79" s="379">
        <v>0</v>
      </c>
      <c r="I79" s="379">
        <v>0</v>
      </c>
      <c r="J79" s="376"/>
      <c r="K79" s="380">
        <v>314.39999999999998</v>
      </c>
      <c r="L79" s="381">
        <v>0.15</v>
      </c>
      <c r="M79" s="379">
        <v>26500</v>
      </c>
      <c r="N79" s="382">
        <v>1</v>
      </c>
      <c r="O79" s="383">
        <v>26500</v>
      </c>
      <c r="P79" s="384"/>
    </row>
    <row r="80" spans="1:16" s="385" customFormat="1" ht="12.95" customHeight="1" x14ac:dyDescent="0.2">
      <c r="A80" s="376" t="s">
        <v>9</v>
      </c>
      <c r="B80" s="377" t="s">
        <v>346</v>
      </c>
      <c r="C80" s="376" t="s">
        <v>436</v>
      </c>
      <c r="D80" s="376" t="s">
        <v>311</v>
      </c>
      <c r="E80" s="376"/>
      <c r="F80" s="379">
        <v>25000</v>
      </c>
      <c r="G80" s="379">
        <v>0</v>
      </c>
      <c r="H80" s="379">
        <v>0</v>
      </c>
      <c r="I80" s="379">
        <v>0</v>
      </c>
      <c r="J80" s="376"/>
      <c r="K80" s="380">
        <v>419.20000000000005</v>
      </c>
      <c r="L80" s="381">
        <v>0.2</v>
      </c>
      <c r="M80" s="379">
        <v>25000</v>
      </c>
      <c r="N80" s="382">
        <v>1</v>
      </c>
      <c r="O80" s="383">
        <v>25000</v>
      </c>
      <c r="P80" s="384"/>
    </row>
    <row r="81" spans="1:16" s="403" customFormat="1" ht="12.95" customHeight="1" x14ac:dyDescent="0.2">
      <c r="A81" s="386" t="s">
        <v>348</v>
      </c>
      <c r="B81" s="387"/>
      <c r="C81" s="387"/>
      <c r="D81" s="387"/>
      <c r="E81" s="387"/>
      <c r="F81" s="388"/>
      <c r="G81" s="388"/>
      <c r="H81" s="388"/>
      <c r="I81" s="388"/>
      <c r="J81" s="387"/>
      <c r="K81" s="389"/>
      <c r="L81" s="390"/>
      <c r="M81" s="391"/>
      <c r="N81" s="392"/>
      <c r="O81" s="393"/>
      <c r="P81" s="394">
        <v>112394</v>
      </c>
    </row>
    <row r="82" spans="1:16" s="403" customFormat="1" ht="12.95" customHeight="1" x14ac:dyDescent="0.2">
      <c r="A82" s="395"/>
      <c r="B82" s="376"/>
      <c r="C82" s="376"/>
      <c r="D82" s="376"/>
      <c r="E82" s="376"/>
      <c r="F82" s="396"/>
      <c r="G82" s="396"/>
      <c r="H82" s="396"/>
      <c r="I82" s="396"/>
      <c r="J82" s="376"/>
      <c r="K82" s="380"/>
      <c r="L82" s="397"/>
      <c r="M82" s="398"/>
      <c r="N82" s="399"/>
      <c r="O82" s="385"/>
      <c r="P82" s="384"/>
    </row>
    <row r="83" spans="1:16" s="385" customFormat="1" ht="12.95" customHeight="1" x14ac:dyDescent="0.2">
      <c r="A83" s="376" t="s">
        <v>35</v>
      </c>
      <c r="B83" s="376"/>
      <c r="C83" s="376"/>
      <c r="D83" s="376"/>
      <c r="E83" s="376"/>
      <c r="F83" s="396"/>
      <c r="G83" s="396"/>
      <c r="H83" s="396"/>
      <c r="I83" s="396"/>
      <c r="J83" s="376"/>
      <c r="K83" s="380"/>
      <c r="L83" s="397"/>
      <c r="M83" s="383"/>
      <c r="N83" s="382"/>
      <c r="O83" s="383"/>
      <c r="P83" s="384"/>
    </row>
    <row r="84" spans="1:16" s="385" customFormat="1" ht="12.95" customHeight="1" x14ac:dyDescent="0.2">
      <c r="A84" s="386" t="s">
        <v>349</v>
      </c>
      <c r="B84" s="387"/>
      <c r="C84" s="387"/>
      <c r="D84" s="387"/>
      <c r="E84" s="387"/>
      <c r="F84" s="388"/>
      <c r="G84" s="388"/>
      <c r="H84" s="388"/>
      <c r="I84" s="388"/>
      <c r="J84" s="387"/>
      <c r="K84" s="389"/>
      <c r="L84" s="390"/>
      <c r="M84" s="391"/>
      <c r="N84" s="404"/>
      <c r="O84" s="387"/>
      <c r="P84" s="394">
        <v>0</v>
      </c>
    </row>
    <row r="85" spans="1:16" s="385" customFormat="1" ht="12.95" customHeight="1" x14ac:dyDescent="0.2">
      <c r="A85" s="395"/>
      <c r="B85" s="376"/>
      <c r="C85" s="376"/>
      <c r="D85" s="376"/>
      <c r="E85" s="376"/>
      <c r="F85" s="396"/>
      <c r="G85" s="396"/>
      <c r="H85" s="396"/>
      <c r="I85" s="396"/>
      <c r="J85" s="376"/>
      <c r="K85" s="380"/>
      <c r="L85" s="397"/>
      <c r="M85" s="398"/>
      <c r="N85" s="382"/>
      <c r="O85" s="376"/>
      <c r="P85" s="384"/>
    </row>
    <row r="86" spans="1:16" s="385" customFormat="1" ht="12.95" customHeight="1" x14ac:dyDescent="0.2">
      <c r="A86" s="376" t="s">
        <v>10</v>
      </c>
      <c r="B86" s="377" t="s">
        <v>601</v>
      </c>
      <c r="C86" s="376" t="s">
        <v>602</v>
      </c>
      <c r="D86" s="376" t="s">
        <v>311</v>
      </c>
      <c r="E86" s="376"/>
      <c r="F86" s="379">
        <v>0</v>
      </c>
      <c r="G86" s="379">
        <v>0</v>
      </c>
      <c r="H86" s="379">
        <v>0</v>
      </c>
      <c r="I86" s="379">
        <v>0</v>
      </c>
      <c r="J86" s="376"/>
      <c r="K86" s="380">
        <v>0</v>
      </c>
      <c r="L86" s="381">
        <v>0</v>
      </c>
      <c r="M86" s="379">
        <v>0</v>
      </c>
      <c r="N86" s="382">
        <v>1</v>
      </c>
      <c r="O86" s="383">
        <v>0</v>
      </c>
      <c r="P86" s="384"/>
    </row>
    <row r="87" spans="1:16" s="385" customFormat="1" ht="12.95" customHeight="1" x14ac:dyDescent="0.2">
      <c r="A87" s="376" t="s">
        <v>10</v>
      </c>
      <c r="B87" s="377" t="s">
        <v>603</v>
      </c>
      <c r="C87" s="376" t="s">
        <v>602</v>
      </c>
      <c r="D87" s="376" t="s">
        <v>311</v>
      </c>
      <c r="E87" s="376"/>
      <c r="F87" s="379">
        <v>0</v>
      </c>
      <c r="G87" s="379">
        <v>0</v>
      </c>
      <c r="H87" s="379">
        <v>0</v>
      </c>
      <c r="I87" s="379">
        <v>0</v>
      </c>
      <c r="J87" s="406"/>
      <c r="K87" s="380">
        <v>0</v>
      </c>
      <c r="L87" s="381">
        <v>0</v>
      </c>
      <c r="M87" s="379">
        <v>0</v>
      </c>
      <c r="N87" s="382">
        <v>1</v>
      </c>
      <c r="O87" s="383">
        <v>0</v>
      </c>
      <c r="P87" s="384"/>
    </row>
    <row r="88" spans="1:16" s="385" customFormat="1" ht="12.95" customHeight="1" x14ac:dyDescent="0.2">
      <c r="A88" s="386" t="s">
        <v>351</v>
      </c>
      <c r="B88" s="387"/>
      <c r="C88" s="387"/>
      <c r="D88" s="387"/>
      <c r="E88" s="387"/>
      <c r="F88" s="388"/>
      <c r="G88" s="388"/>
      <c r="H88" s="388"/>
      <c r="I88" s="388"/>
      <c r="J88" s="387"/>
      <c r="K88" s="389"/>
      <c r="L88" s="390"/>
      <c r="M88" s="391"/>
      <c r="N88" s="404"/>
      <c r="O88" s="387"/>
      <c r="P88" s="394">
        <v>0</v>
      </c>
    </row>
    <row r="89" spans="1:16" s="385" customFormat="1" ht="12.95" customHeight="1" x14ac:dyDescent="0.2">
      <c r="A89" s="376"/>
      <c r="B89" s="376"/>
      <c r="C89" s="376"/>
      <c r="D89" s="376"/>
      <c r="E89" s="376"/>
      <c r="F89" s="396"/>
      <c r="G89" s="396"/>
      <c r="H89" s="396"/>
      <c r="I89" s="396"/>
      <c r="J89" s="376"/>
      <c r="K89" s="380"/>
      <c r="L89" s="397"/>
      <c r="M89" s="383"/>
      <c r="N89" s="382"/>
      <c r="O89" s="383"/>
      <c r="P89" s="384"/>
    </row>
    <row r="90" spans="1:16" s="385" customFormat="1" ht="12.95" customHeight="1" x14ac:dyDescent="0.2">
      <c r="A90" s="376" t="s">
        <v>273</v>
      </c>
      <c r="B90" s="376" t="s">
        <v>445</v>
      </c>
      <c r="C90" s="376" t="s">
        <v>437</v>
      </c>
      <c r="D90" s="376"/>
      <c r="E90" s="376"/>
      <c r="F90" s="379">
        <v>0</v>
      </c>
      <c r="G90" s="379">
        <v>0</v>
      </c>
      <c r="H90" s="379">
        <v>0</v>
      </c>
      <c r="I90" s="379">
        <v>0</v>
      </c>
      <c r="J90" s="376"/>
      <c r="K90" s="380">
        <v>0</v>
      </c>
      <c r="L90" s="381">
        <v>0</v>
      </c>
      <c r="M90" s="379">
        <v>0</v>
      </c>
      <c r="N90" s="382">
        <v>1</v>
      </c>
      <c r="O90" s="383">
        <v>0</v>
      </c>
      <c r="P90" s="384"/>
    </row>
    <row r="91" spans="1:16" s="385" customFormat="1" ht="12.95" customHeight="1" x14ac:dyDescent="0.2">
      <c r="A91" s="376" t="s">
        <v>273</v>
      </c>
      <c r="B91" s="376" t="s">
        <v>446</v>
      </c>
      <c r="C91" s="376" t="s">
        <v>437</v>
      </c>
      <c r="D91" s="376"/>
      <c r="E91" s="376"/>
      <c r="F91" s="379">
        <v>0</v>
      </c>
      <c r="G91" s="379">
        <v>0</v>
      </c>
      <c r="H91" s="379">
        <v>0</v>
      </c>
      <c r="I91" s="379">
        <v>0</v>
      </c>
      <c r="J91" s="376"/>
      <c r="K91" s="380">
        <v>0</v>
      </c>
      <c r="L91" s="381">
        <v>0</v>
      </c>
      <c r="M91" s="379">
        <v>0</v>
      </c>
      <c r="N91" s="382">
        <v>1</v>
      </c>
      <c r="O91" s="383">
        <v>0</v>
      </c>
      <c r="P91" s="384"/>
    </row>
    <row r="92" spans="1:16" s="385" customFormat="1" ht="12.95" customHeight="1" x14ac:dyDescent="0.2">
      <c r="A92" s="376" t="s">
        <v>273</v>
      </c>
      <c r="B92" s="376" t="s">
        <v>352</v>
      </c>
      <c r="C92" s="376" t="s">
        <v>437</v>
      </c>
      <c r="D92" s="376" t="s">
        <v>350</v>
      </c>
      <c r="E92" s="376"/>
      <c r="F92" s="379">
        <v>0</v>
      </c>
      <c r="G92" s="379">
        <v>0</v>
      </c>
      <c r="H92" s="379">
        <v>0</v>
      </c>
      <c r="I92" s="379">
        <v>0</v>
      </c>
      <c r="J92" s="376"/>
      <c r="K92" s="380">
        <v>0</v>
      </c>
      <c r="L92" s="381">
        <v>0</v>
      </c>
      <c r="M92" s="379">
        <v>0</v>
      </c>
      <c r="N92" s="382">
        <v>1</v>
      </c>
      <c r="O92" s="383">
        <v>0</v>
      </c>
      <c r="P92" s="384"/>
    </row>
    <row r="93" spans="1:16" s="385" customFormat="1" ht="12.95" customHeight="1" x14ac:dyDescent="0.2">
      <c r="A93" s="386" t="s">
        <v>353</v>
      </c>
      <c r="B93" s="387"/>
      <c r="C93" s="387"/>
      <c r="D93" s="387"/>
      <c r="E93" s="387"/>
      <c r="F93" s="388"/>
      <c r="G93" s="388"/>
      <c r="H93" s="388"/>
      <c r="I93" s="388"/>
      <c r="J93" s="387"/>
      <c r="K93" s="389"/>
      <c r="L93" s="390"/>
      <c r="M93" s="391"/>
      <c r="N93" s="404"/>
      <c r="O93" s="387"/>
      <c r="P93" s="394">
        <v>0</v>
      </c>
    </row>
    <row r="94" spans="1:16" s="385" customFormat="1" ht="12.95" customHeight="1" x14ac:dyDescent="0.2">
      <c r="A94" s="395"/>
      <c r="B94" s="376"/>
      <c r="C94" s="376"/>
      <c r="D94" s="376"/>
      <c r="E94" s="376"/>
      <c r="F94" s="396"/>
      <c r="G94" s="396"/>
      <c r="H94" s="396"/>
      <c r="I94" s="396"/>
      <c r="J94" s="376"/>
      <c r="K94" s="380"/>
      <c r="L94" s="397"/>
      <c r="M94" s="398"/>
      <c r="N94" s="382"/>
      <c r="O94" s="376"/>
      <c r="P94" s="384"/>
    </row>
    <row r="95" spans="1:16" s="385" customFormat="1" ht="12.95" customHeight="1" x14ac:dyDescent="0.2">
      <c r="A95" s="376" t="s">
        <v>11</v>
      </c>
      <c r="B95" s="376" t="s">
        <v>354</v>
      </c>
      <c r="C95" s="376" t="s">
        <v>447</v>
      </c>
      <c r="D95" s="376" t="s">
        <v>311</v>
      </c>
      <c r="E95" s="376"/>
      <c r="F95" s="379">
        <v>86954</v>
      </c>
      <c r="G95" s="379">
        <v>0</v>
      </c>
      <c r="H95" s="379">
        <v>0</v>
      </c>
      <c r="I95" s="379">
        <v>1210</v>
      </c>
      <c r="J95" s="407" t="s">
        <v>448</v>
      </c>
      <c r="K95" s="380">
        <v>1040</v>
      </c>
      <c r="L95" s="381">
        <v>0.5</v>
      </c>
      <c r="M95" s="379">
        <v>88164</v>
      </c>
      <c r="N95" s="382">
        <v>1</v>
      </c>
      <c r="O95" s="383">
        <v>88164</v>
      </c>
      <c r="P95" s="384"/>
    </row>
    <row r="96" spans="1:16" s="385" customFormat="1" ht="12.95" customHeight="1" x14ac:dyDescent="0.2">
      <c r="A96" s="376" t="s">
        <v>11</v>
      </c>
      <c r="B96" s="377" t="s">
        <v>449</v>
      </c>
      <c r="C96" s="376" t="s">
        <v>447</v>
      </c>
      <c r="D96" s="376" t="s">
        <v>311</v>
      </c>
      <c r="E96" s="376"/>
      <c r="F96" s="379">
        <v>17233</v>
      </c>
      <c r="G96" s="379">
        <v>0</v>
      </c>
      <c r="H96" s="379">
        <v>0</v>
      </c>
      <c r="I96" s="379">
        <v>0</v>
      </c>
      <c r="J96" s="407"/>
      <c r="K96" s="380">
        <v>520</v>
      </c>
      <c r="L96" s="381">
        <v>0.25</v>
      </c>
      <c r="M96" s="379">
        <v>17233</v>
      </c>
      <c r="N96" s="382">
        <v>1</v>
      </c>
      <c r="O96" s="383">
        <v>17233</v>
      </c>
      <c r="P96" s="384"/>
    </row>
    <row r="97" spans="1:16" s="385" customFormat="1" ht="12.95" customHeight="1" x14ac:dyDescent="0.2">
      <c r="A97" s="386" t="s">
        <v>355</v>
      </c>
      <c r="B97" s="387"/>
      <c r="C97" s="387"/>
      <c r="D97" s="387"/>
      <c r="E97" s="387"/>
      <c r="F97" s="388"/>
      <c r="G97" s="388"/>
      <c r="H97" s="388"/>
      <c r="I97" s="388"/>
      <c r="J97" s="387"/>
      <c r="K97" s="389"/>
      <c r="L97" s="390"/>
      <c r="M97" s="391"/>
      <c r="N97" s="404"/>
      <c r="O97" s="387"/>
      <c r="P97" s="394">
        <v>105397</v>
      </c>
    </row>
    <row r="98" spans="1:16" s="385" customFormat="1" ht="12.95" customHeight="1" x14ac:dyDescent="0.2">
      <c r="A98" s="395"/>
      <c r="B98" s="376"/>
      <c r="C98" s="376"/>
      <c r="D98" s="376"/>
      <c r="E98" s="376"/>
      <c r="F98" s="396"/>
      <c r="G98" s="396"/>
      <c r="H98" s="396"/>
      <c r="I98" s="396"/>
      <c r="J98" s="376"/>
      <c r="K98" s="380"/>
      <c r="L98" s="397"/>
      <c r="M98" s="398"/>
      <c r="N98" s="382"/>
      <c r="O98" s="376"/>
      <c r="P98" s="384"/>
    </row>
    <row r="99" spans="1:16" s="385" customFormat="1" ht="12.95" customHeight="1" x14ac:dyDescent="0.2">
      <c r="A99" s="376" t="s">
        <v>38</v>
      </c>
      <c r="B99" s="376"/>
      <c r="C99" s="376"/>
      <c r="D99" s="376"/>
      <c r="E99" s="405"/>
      <c r="F99" s="379"/>
      <c r="G99" s="379"/>
      <c r="H99" s="379"/>
      <c r="I99" s="379"/>
      <c r="J99" s="407"/>
      <c r="K99" s="380"/>
      <c r="L99" s="381"/>
      <c r="M99" s="379"/>
      <c r="N99" s="382"/>
      <c r="O99" s="383"/>
      <c r="P99" s="384"/>
    </row>
    <row r="100" spans="1:16" s="385" customFormat="1" ht="12.95" customHeight="1" x14ac:dyDescent="0.2">
      <c r="A100" s="386" t="s">
        <v>356</v>
      </c>
      <c r="B100" s="387"/>
      <c r="C100" s="387"/>
      <c r="D100" s="387"/>
      <c r="E100" s="387"/>
      <c r="F100" s="388"/>
      <c r="G100" s="388"/>
      <c r="H100" s="388"/>
      <c r="I100" s="388"/>
      <c r="J100" s="387"/>
      <c r="K100" s="389"/>
      <c r="L100" s="390"/>
      <c r="M100" s="391"/>
      <c r="N100" s="404"/>
      <c r="O100" s="387"/>
      <c r="P100" s="394">
        <v>0</v>
      </c>
    </row>
    <row r="101" spans="1:16" s="385" customFormat="1" ht="12.95" customHeight="1" x14ac:dyDescent="0.2">
      <c r="A101" s="395"/>
      <c r="B101" s="376"/>
      <c r="C101" s="376"/>
      <c r="D101" s="376"/>
      <c r="E101" s="376"/>
      <c r="F101" s="396"/>
      <c r="G101" s="396"/>
      <c r="H101" s="396"/>
      <c r="I101" s="396"/>
      <c r="J101" s="376"/>
      <c r="K101" s="380"/>
      <c r="L101" s="397"/>
      <c r="M101" s="398"/>
      <c r="N101" s="382"/>
      <c r="O101" s="376"/>
      <c r="P101" s="384"/>
    </row>
    <row r="102" spans="1:16" s="385" customFormat="1" ht="12.95" customHeight="1" x14ac:dyDescent="0.2">
      <c r="A102" s="376" t="s">
        <v>39</v>
      </c>
      <c r="B102" s="376"/>
      <c r="C102" s="376"/>
      <c r="D102" s="376"/>
      <c r="E102" s="376"/>
      <c r="F102" s="396"/>
      <c r="G102" s="396"/>
      <c r="H102" s="396"/>
      <c r="I102" s="396"/>
      <c r="J102" s="376"/>
      <c r="K102" s="380"/>
      <c r="L102" s="397"/>
      <c r="M102" s="383"/>
      <c r="N102" s="382"/>
      <c r="O102" s="383"/>
      <c r="P102" s="384"/>
    </row>
    <row r="103" spans="1:16" s="385" customFormat="1" ht="12.95" customHeight="1" x14ac:dyDescent="0.2">
      <c r="A103" s="386" t="s">
        <v>357</v>
      </c>
      <c r="B103" s="387"/>
      <c r="C103" s="387"/>
      <c r="D103" s="387"/>
      <c r="E103" s="387"/>
      <c r="F103" s="388"/>
      <c r="G103" s="388"/>
      <c r="H103" s="388"/>
      <c r="I103" s="388"/>
      <c r="J103" s="387"/>
      <c r="K103" s="389"/>
      <c r="L103" s="390"/>
      <c r="M103" s="391"/>
      <c r="N103" s="404"/>
      <c r="O103" s="387"/>
      <c r="P103" s="394">
        <v>0</v>
      </c>
    </row>
    <row r="104" spans="1:16" s="385" customFormat="1" ht="12.95" customHeight="1" x14ac:dyDescent="0.2">
      <c r="A104" s="395"/>
      <c r="B104" s="376"/>
      <c r="C104" s="376"/>
      <c r="D104" s="376"/>
      <c r="E104" s="376"/>
      <c r="F104" s="396"/>
      <c r="G104" s="396"/>
      <c r="H104" s="396"/>
      <c r="I104" s="396"/>
      <c r="J104" s="376"/>
      <c r="K104" s="380"/>
      <c r="L104" s="397"/>
      <c r="M104" s="398"/>
      <c r="N104" s="382"/>
      <c r="O104" s="376"/>
      <c r="P104" s="384"/>
    </row>
    <row r="105" spans="1:16" s="385" customFormat="1" ht="12.95" customHeight="1" x14ac:dyDescent="0.2">
      <c r="A105" s="376" t="s">
        <v>27</v>
      </c>
      <c r="B105" s="376"/>
      <c r="C105" s="376"/>
      <c r="D105" s="376"/>
      <c r="E105" s="376"/>
      <c r="F105" s="379"/>
      <c r="G105" s="379"/>
      <c r="H105" s="379"/>
      <c r="I105" s="379"/>
      <c r="J105" s="376"/>
      <c r="K105" s="380"/>
      <c r="L105" s="381"/>
      <c r="M105" s="379"/>
      <c r="N105" s="382"/>
      <c r="O105" s="383"/>
      <c r="P105" s="384"/>
    </row>
    <row r="106" spans="1:16" s="385" customFormat="1" ht="12.95" customHeight="1" x14ac:dyDescent="0.2">
      <c r="A106" s="386" t="s">
        <v>358</v>
      </c>
      <c r="B106" s="387"/>
      <c r="C106" s="387"/>
      <c r="D106" s="387"/>
      <c r="E106" s="387"/>
      <c r="F106" s="388"/>
      <c r="G106" s="388"/>
      <c r="H106" s="388"/>
      <c r="I106" s="388"/>
      <c r="J106" s="387"/>
      <c r="K106" s="389"/>
      <c r="L106" s="390"/>
      <c r="M106" s="391"/>
      <c r="N106" s="392"/>
      <c r="O106" s="393"/>
      <c r="P106" s="394">
        <v>0</v>
      </c>
    </row>
    <row r="107" spans="1:16" s="385" customFormat="1" ht="12.95" customHeight="1" x14ac:dyDescent="0.2">
      <c r="A107" s="395"/>
      <c r="B107" s="376"/>
      <c r="C107" s="376"/>
      <c r="D107" s="376"/>
      <c r="E107" s="376"/>
      <c r="F107" s="396"/>
      <c r="G107" s="396"/>
      <c r="H107" s="396"/>
      <c r="I107" s="396"/>
      <c r="J107" s="376"/>
      <c r="K107" s="380"/>
      <c r="L107" s="397"/>
      <c r="M107" s="398"/>
      <c r="N107" s="399"/>
      <c r="P107" s="384"/>
    </row>
    <row r="108" spans="1:16" s="385" customFormat="1" ht="12.95" customHeight="1" x14ac:dyDescent="0.2">
      <c r="A108" s="376" t="s">
        <v>450</v>
      </c>
      <c r="B108" s="376"/>
      <c r="C108" s="376"/>
      <c r="D108" s="376"/>
      <c r="E108" s="376"/>
      <c r="F108" s="396"/>
      <c r="G108" s="396"/>
      <c r="H108" s="396"/>
      <c r="I108" s="396"/>
      <c r="J108" s="376"/>
      <c r="K108" s="380"/>
      <c r="L108" s="397"/>
      <c r="M108" s="398"/>
      <c r="N108" s="399"/>
      <c r="P108" s="384"/>
    </row>
    <row r="109" spans="1:16" s="385" customFormat="1" ht="12.95" customHeight="1" x14ac:dyDescent="0.2">
      <c r="A109" s="386" t="s">
        <v>359</v>
      </c>
      <c r="B109" s="387"/>
      <c r="C109" s="387"/>
      <c r="D109" s="387"/>
      <c r="E109" s="387"/>
      <c r="F109" s="388"/>
      <c r="G109" s="388"/>
      <c r="H109" s="388"/>
      <c r="I109" s="388"/>
      <c r="J109" s="387"/>
      <c r="K109" s="389"/>
      <c r="L109" s="390"/>
      <c r="M109" s="391"/>
      <c r="N109" s="404"/>
      <c r="O109" s="387"/>
      <c r="P109" s="394">
        <v>0</v>
      </c>
    </row>
    <row r="110" spans="1:16" s="385" customFormat="1" ht="12.95" customHeight="1" x14ac:dyDescent="0.2">
      <c r="A110" s="395"/>
      <c r="B110" s="376"/>
      <c r="C110" s="376"/>
      <c r="D110" s="376"/>
      <c r="E110" s="376"/>
      <c r="F110" s="396"/>
      <c r="G110" s="396"/>
      <c r="H110" s="396"/>
      <c r="I110" s="396"/>
      <c r="J110" s="376"/>
      <c r="K110" s="380"/>
      <c r="L110" s="397"/>
      <c r="M110" s="398"/>
      <c r="N110" s="382"/>
      <c r="O110" s="376"/>
      <c r="P110" s="384"/>
    </row>
    <row r="111" spans="1:16" s="385" customFormat="1" ht="12.95" customHeight="1" x14ac:dyDescent="0.2">
      <c r="A111" s="395" t="s">
        <v>451</v>
      </c>
      <c r="B111" s="376"/>
      <c r="C111" s="376"/>
      <c r="D111" s="376"/>
      <c r="E111" s="376"/>
      <c r="F111" s="396"/>
      <c r="G111" s="396"/>
      <c r="H111" s="396"/>
      <c r="I111" s="396"/>
      <c r="J111" s="376"/>
      <c r="K111" s="380"/>
      <c r="L111" s="397"/>
      <c r="M111" s="398"/>
      <c r="N111" s="382"/>
      <c r="O111" s="376"/>
      <c r="P111" s="384"/>
    </row>
    <row r="112" spans="1:16" s="385" customFormat="1" ht="12.95" customHeight="1" x14ac:dyDescent="0.2">
      <c r="A112" s="386" t="s">
        <v>360</v>
      </c>
      <c r="B112" s="387"/>
      <c r="C112" s="387"/>
      <c r="D112" s="387"/>
      <c r="E112" s="387"/>
      <c r="F112" s="388"/>
      <c r="G112" s="388"/>
      <c r="H112" s="388"/>
      <c r="I112" s="388"/>
      <c r="J112" s="387"/>
      <c r="K112" s="389"/>
      <c r="L112" s="390"/>
      <c r="M112" s="391"/>
      <c r="N112" s="404"/>
      <c r="O112" s="387"/>
      <c r="P112" s="394">
        <v>0</v>
      </c>
    </row>
    <row r="113" spans="1:16" s="385" customFormat="1" ht="12.95" customHeight="1" x14ac:dyDescent="0.2">
      <c r="A113" s="386"/>
      <c r="B113" s="387"/>
      <c r="C113" s="387"/>
      <c r="D113" s="387"/>
      <c r="E113" s="387"/>
      <c r="F113" s="388"/>
      <c r="G113" s="388"/>
      <c r="H113" s="388"/>
      <c r="I113" s="388"/>
      <c r="J113" s="387"/>
      <c r="K113" s="389"/>
      <c r="L113" s="390"/>
      <c r="M113" s="391"/>
      <c r="N113" s="404"/>
      <c r="O113" s="387"/>
      <c r="P113" s="394"/>
    </row>
    <row r="114" spans="1:16" s="385" customFormat="1" ht="12.95" customHeight="1" x14ac:dyDescent="0.2">
      <c r="A114" s="376" t="s">
        <v>13</v>
      </c>
      <c r="B114" s="376" t="s">
        <v>604</v>
      </c>
      <c r="C114" s="376" t="s">
        <v>605</v>
      </c>
      <c r="D114" s="376"/>
      <c r="E114" s="376"/>
      <c r="F114" s="396"/>
      <c r="G114" s="396"/>
      <c r="H114" s="396"/>
      <c r="I114" s="396"/>
      <c r="J114" s="376"/>
      <c r="K114" s="380"/>
      <c r="L114" s="397"/>
      <c r="M114" s="398"/>
      <c r="N114" s="382"/>
      <c r="O114" s="376"/>
      <c r="P114" s="384"/>
    </row>
    <row r="115" spans="1:16" s="385" customFormat="1" ht="12.95" customHeight="1" x14ac:dyDescent="0.2">
      <c r="A115" s="376" t="s">
        <v>13</v>
      </c>
      <c r="B115" s="376" t="s">
        <v>361</v>
      </c>
      <c r="C115" s="376" t="s">
        <v>436</v>
      </c>
      <c r="D115" s="400" t="s">
        <v>350</v>
      </c>
      <c r="E115" s="376"/>
      <c r="F115" s="379">
        <v>56600</v>
      </c>
      <c r="G115" s="379">
        <v>3000</v>
      </c>
      <c r="H115" s="379">
        <v>0</v>
      </c>
      <c r="I115" s="379">
        <v>0</v>
      </c>
      <c r="J115" s="407"/>
      <c r="K115" s="380">
        <v>524</v>
      </c>
      <c r="L115" s="381">
        <v>0.25</v>
      </c>
      <c r="M115" s="379">
        <v>59600</v>
      </c>
      <c r="N115" s="382">
        <v>1</v>
      </c>
      <c r="O115" s="383">
        <v>59600</v>
      </c>
      <c r="P115" s="384"/>
    </row>
    <row r="116" spans="1:16" s="385" customFormat="1" ht="12.95" customHeight="1" x14ac:dyDescent="0.2">
      <c r="A116" s="376" t="s">
        <v>13</v>
      </c>
      <c r="B116" s="376" t="s">
        <v>452</v>
      </c>
      <c r="C116" s="376" t="s">
        <v>439</v>
      </c>
      <c r="D116" s="400" t="s">
        <v>350</v>
      </c>
      <c r="E116" s="376"/>
      <c r="F116" s="379">
        <v>0</v>
      </c>
      <c r="G116" s="379">
        <v>0</v>
      </c>
      <c r="H116" s="379">
        <v>0</v>
      </c>
      <c r="I116" s="379">
        <v>0</v>
      </c>
      <c r="J116" s="407"/>
      <c r="K116" s="380">
        <v>0</v>
      </c>
      <c r="L116" s="381">
        <v>0</v>
      </c>
      <c r="M116" s="379">
        <v>0</v>
      </c>
      <c r="N116" s="382">
        <v>1</v>
      </c>
      <c r="O116" s="383">
        <v>0</v>
      </c>
      <c r="P116" s="384"/>
    </row>
    <row r="117" spans="1:16" s="385" customFormat="1" ht="12.95" customHeight="1" x14ac:dyDescent="0.2">
      <c r="A117" s="386" t="s">
        <v>362</v>
      </c>
      <c r="B117" s="387"/>
      <c r="C117" s="387"/>
      <c r="D117" s="387"/>
      <c r="E117" s="387"/>
      <c r="F117" s="388"/>
      <c r="G117" s="388"/>
      <c r="H117" s="388"/>
      <c r="I117" s="388"/>
      <c r="J117" s="387"/>
      <c r="K117" s="389"/>
      <c r="L117" s="390"/>
      <c r="M117" s="391"/>
      <c r="N117" s="404"/>
      <c r="O117" s="387"/>
      <c r="P117" s="394">
        <v>59600</v>
      </c>
    </row>
    <row r="118" spans="1:16" s="385" customFormat="1" ht="12.95" customHeight="1" x14ac:dyDescent="0.2">
      <c r="A118" s="376"/>
      <c r="B118" s="376"/>
      <c r="C118" s="376"/>
      <c r="D118" s="376"/>
      <c r="E118" s="376"/>
      <c r="F118" s="396"/>
      <c r="G118" s="396"/>
      <c r="H118" s="396"/>
      <c r="I118" s="396"/>
      <c r="J118" s="376"/>
      <c r="K118" s="380"/>
      <c r="L118" s="397"/>
      <c r="M118" s="383"/>
      <c r="N118" s="382"/>
      <c r="O118" s="383"/>
      <c r="P118" s="384"/>
    </row>
    <row r="119" spans="1:16" s="385" customFormat="1" ht="12.95" customHeight="1" x14ac:dyDescent="0.2">
      <c r="A119" s="376" t="s">
        <v>14</v>
      </c>
      <c r="B119" s="401" t="s">
        <v>363</v>
      </c>
      <c r="C119" s="376" t="s">
        <v>453</v>
      </c>
      <c r="D119" s="400" t="s">
        <v>311</v>
      </c>
      <c r="E119" s="376"/>
      <c r="F119" s="379">
        <v>80000</v>
      </c>
      <c r="G119" s="379">
        <v>2000</v>
      </c>
      <c r="H119" s="379">
        <v>3000</v>
      </c>
      <c r="I119" s="379">
        <v>0</v>
      </c>
      <c r="J119" s="407"/>
      <c r="K119" s="380">
        <v>624</v>
      </c>
      <c r="L119" s="381">
        <v>0.3</v>
      </c>
      <c r="M119" s="379">
        <v>85000</v>
      </c>
      <c r="N119" s="382">
        <v>1</v>
      </c>
      <c r="O119" s="383">
        <v>85000</v>
      </c>
      <c r="P119" s="384"/>
    </row>
    <row r="120" spans="1:16" s="385" customFormat="1" ht="12.95" customHeight="1" x14ac:dyDescent="0.2">
      <c r="A120" s="376" t="s">
        <v>14</v>
      </c>
      <c r="B120" s="401" t="s">
        <v>364</v>
      </c>
      <c r="C120" s="376" t="s">
        <v>453</v>
      </c>
      <c r="D120" s="400" t="s">
        <v>311</v>
      </c>
      <c r="E120" s="376"/>
      <c r="F120" s="379">
        <v>34000</v>
      </c>
      <c r="G120" s="379">
        <v>2000</v>
      </c>
      <c r="H120" s="379">
        <v>0</v>
      </c>
      <c r="I120" s="379">
        <v>0</v>
      </c>
      <c r="J120" s="407"/>
      <c r="K120" s="380">
        <v>624</v>
      </c>
      <c r="L120" s="381">
        <v>0.3</v>
      </c>
      <c r="M120" s="379">
        <v>36000</v>
      </c>
      <c r="N120" s="382">
        <v>1</v>
      </c>
      <c r="O120" s="383">
        <v>36000</v>
      </c>
      <c r="P120" s="384"/>
    </row>
    <row r="121" spans="1:16" s="385" customFormat="1" ht="12.95" customHeight="1" x14ac:dyDescent="0.2">
      <c r="A121" s="376" t="s">
        <v>14</v>
      </c>
      <c r="B121" s="401" t="s">
        <v>454</v>
      </c>
      <c r="C121" s="376" t="s">
        <v>453</v>
      </c>
      <c r="D121" s="400" t="s">
        <v>311</v>
      </c>
      <c r="E121" s="376"/>
      <c r="F121" s="379">
        <v>3000</v>
      </c>
      <c r="G121" s="379">
        <v>0</v>
      </c>
      <c r="H121" s="379">
        <v>0</v>
      </c>
      <c r="I121" s="379">
        <v>0</v>
      </c>
      <c r="J121" s="407"/>
      <c r="K121" s="380">
        <v>124.8</v>
      </c>
      <c r="L121" s="381">
        <v>0.06</v>
      </c>
      <c r="M121" s="379">
        <v>3000</v>
      </c>
      <c r="N121" s="382">
        <v>1</v>
      </c>
      <c r="O121" s="383">
        <v>3000</v>
      </c>
      <c r="P121" s="384"/>
    </row>
    <row r="122" spans="1:16" s="385" customFormat="1" ht="12.95" customHeight="1" x14ac:dyDescent="0.2">
      <c r="A122" s="376" t="s">
        <v>14</v>
      </c>
      <c r="B122" s="401" t="s">
        <v>608</v>
      </c>
      <c r="C122" s="376" t="s">
        <v>453</v>
      </c>
      <c r="D122" s="400"/>
      <c r="E122" s="376"/>
      <c r="F122" s="379">
        <v>1000</v>
      </c>
      <c r="G122" s="379">
        <v>0</v>
      </c>
      <c r="H122" s="379">
        <v>0</v>
      </c>
      <c r="I122" s="379">
        <v>0</v>
      </c>
      <c r="J122" s="407"/>
      <c r="K122" s="380">
        <v>41.6</v>
      </c>
      <c r="L122" s="381">
        <v>0.02</v>
      </c>
      <c r="M122" s="379">
        <v>1000</v>
      </c>
      <c r="N122" s="382">
        <v>1</v>
      </c>
      <c r="O122" s="383">
        <v>1000</v>
      </c>
      <c r="P122" s="384"/>
    </row>
    <row r="123" spans="1:16" s="385" customFormat="1" ht="12.95" customHeight="1" x14ac:dyDescent="0.2">
      <c r="A123" s="386" t="s">
        <v>365</v>
      </c>
      <c r="B123" s="387"/>
      <c r="C123" s="387"/>
      <c r="D123" s="387"/>
      <c r="E123" s="387"/>
      <c r="F123" s="388"/>
      <c r="G123" s="388"/>
      <c r="H123" s="388"/>
      <c r="I123" s="388"/>
      <c r="J123" s="387"/>
      <c r="K123" s="389"/>
      <c r="L123" s="390"/>
      <c r="M123" s="391"/>
      <c r="N123" s="404"/>
      <c r="O123" s="387"/>
      <c r="P123" s="394">
        <v>125000</v>
      </c>
    </row>
    <row r="124" spans="1:16" s="385" customFormat="1" ht="12.95" customHeight="1" x14ac:dyDescent="0.2">
      <c r="A124" s="395"/>
      <c r="B124" s="376"/>
      <c r="C124" s="376"/>
      <c r="D124" s="376"/>
      <c r="E124" s="376"/>
      <c r="F124" s="396"/>
      <c r="G124" s="396"/>
      <c r="H124" s="396"/>
      <c r="I124" s="396"/>
      <c r="J124" s="376"/>
      <c r="K124" s="380"/>
      <c r="L124" s="397"/>
      <c r="M124" s="398"/>
      <c r="N124" s="382"/>
      <c r="O124" s="376"/>
      <c r="P124" s="384"/>
    </row>
    <row r="125" spans="1:16" s="385" customFormat="1" ht="12.95" customHeight="1" x14ac:dyDescent="0.2">
      <c r="A125" s="376" t="s">
        <v>40</v>
      </c>
      <c r="B125" s="401"/>
      <c r="C125" s="376"/>
      <c r="D125" s="400"/>
      <c r="E125" s="376"/>
      <c r="F125" s="379"/>
      <c r="G125" s="396"/>
      <c r="H125" s="396"/>
      <c r="I125" s="396"/>
      <c r="J125" s="376"/>
      <c r="K125" s="380"/>
      <c r="L125" s="397"/>
      <c r="M125" s="408"/>
      <c r="N125" s="382"/>
      <c r="O125" s="383"/>
      <c r="P125" s="384"/>
    </row>
    <row r="126" spans="1:16" s="385" customFormat="1" ht="12.95" customHeight="1" x14ac:dyDescent="0.2">
      <c r="A126" s="386" t="s">
        <v>366</v>
      </c>
      <c r="B126" s="387"/>
      <c r="C126" s="387"/>
      <c r="D126" s="387"/>
      <c r="E126" s="387"/>
      <c r="F126" s="388"/>
      <c r="G126" s="388"/>
      <c r="H126" s="388"/>
      <c r="I126" s="388"/>
      <c r="J126" s="387"/>
      <c r="K126" s="389"/>
      <c r="L126" s="390"/>
      <c r="M126" s="391"/>
      <c r="N126" s="404"/>
      <c r="O126" s="387"/>
      <c r="P126" s="394">
        <v>0</v>
      </c>
    </row>
    <row r="127" spans="1:16" ht="12.95" customHeight="1" x14ac:dyDescent="0.2">
      <c r="A127" s="409"/>
    </row>
    <row r="128" spans="1:16" ht="12.95" customHeight="1" x14ac:dyDescent="0.2">
      <c r="M128" s="410"/>
      <c r="N128" s="411"/>
      <c r="O128" s="410">
        <v>817212</v>
      </c>
      <c r="P128" s="410">
        <v>817212</v>
      </c>
    </row>
    <row r="129" spans="14:16" s="372" customFormat="1" ht="12.95" customHeight="1" x14ac:dyDescent="0.2">
      <c r="N129" s="411"/>
      <c r="O129" s="373"/>
      <c r="P129" s="373"/>
    </row>
    <row r="130" spans="14:16" s="372" customFormat="1" ht="12.95" customHeight="1" x14ac:dyDescent="0.2">
      <c r="N130" s="411"/>
      <c r="O130" s="373"/>
      <c r="P130" s="373"/>
    </row>
    <row r="131" spans="14:16" s="372" customFormat="1" ht="12.95" customHeight="1" x14ac:dyDescent="0.2">
      <c r="N131" s="411"/>
      <c r="O131" s="373"/>
      <c r="P131" s="373"/>
    </row>
    <row r="132" spans="14:16" s="372" customFormat="1" ht="12.95" customHeight="1" x14ac:dyDescent="0.2">
      <c r="N132" s="411"/>
      <c r="O132" s="373"/>
      <c r="P132" s="373"/>
    </row>
    <row r="133" spans="14:16" s="372" customFormat="1" ht="12.95" customHeight="1" x14ac:dyDescent="0.2">
      <c r="N133" s="411"/>
      <c r="O133" s="373"/>
      <c r="P133" s="373"/>
    </row>
    <row r="134" spans="14:16" s="372" customFormat="1" ht="12.95" customHeight="1" x14ac:dyDescent="0.2">
      <c r="N134" s="411"/>
      <c r="O134" s="373"/>
      <c r="P134" s="373"/>
    </row>
    <row r="135" spans="14:16" s="372" customFormat="1" ht="12.95" customHeight="1" x14ac:dyDescent="0.2">
      <c r="N135" s="411"/>
      <c r="O135" s="373"/>
      <c r="P135" s="373"/>
    </row>
    <row r="136" spans="14:16" s="372" customFormat="1" ht="12.95" customHeight="1" x14ac:dyDescent="0.2">
      <c r="N136" s="411"/>
      <c r="O136" s="373"/>
      <c r="P136" s="373"/>
    </row>
    <row r="137" spans="14:16" s="372" customFormat="1" ht="12.95" customHeight="1" x14ac:dyDescent="0.2">
      <c r="N137" s="411"/>
      <c r="O137" s="373"/>
      <c r="P137" s="373"/>
    </row>
    <row r="138" spans="14:16" s="372" customFormat="1" ht="12.95" customHeight="1" x14ac:dyDescent="0.2">
      <c r="N138" s="411"/>
      <c r="O138" s="373"/>
      <c r="P138" s="373"/>
    </row>
    <row r="139" spans="14:16" s="372" customFormat="1" ht="12.95" customHeight="1" x14ac:dyDescent="0.2">
      <c r="N139" s="411"/>
      <c r="O139" s="373"/>
      <c r="P139" s="373"/>
    </row>
    <row r="140" spans="14:16" s="372" customFormat="1" ht="12.95" customHeight="1" x14ac:dyDescent="0.2">
      <c r="N140" s="411"/>
      <c r="O140" s="373"/>
      <c r="P140" s="373"/>
    </row>
    <row r="141" spans="14:16" s="372" customFormat="1" ht="12.95" customHeight="1" x14ac:dyDescent="0.2">
      <c r="N141" s="411"/>
      <c r="O141" s="373"/>
      <c r="P141" s="373"/>
    </row>
    <row r="142" spans="14:16" s="372" customFormat="1" ht="12.95" customHeight="1" x14ac:dyDescent="0.2">
      <c r="N142" s="411"/>
      <c r="O142" s="373"/>
      <c r="P142" s="373"/>
    </row>
    <row r="143" spans="14:16" s="372" customFormat="1" ht="12.95" customHeight="1" x14ac:dyDescent="0.2">
      <c r="N143" s="411"/>
      <c r="O143" s="373"/>
      <c r="P143" s="373"/>
    </row>
    <row r="144" spans="14:16" s="372" customFormat="1" ht="12.95" customHeight="1" x14ac:dyDescent="0.2">
      <c r="N144" s="411"/>
      <c r="O144" s="373"/>
      <c r="P144" s="37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29" zoomScaleNormal="100" workbookViewId="0"/>
  </sheetViews>
  <sheetFormatPr defaultRowHeight="11.25" x14ac:dyDescent="0.2"/>
  <cols>
    <col min="1" max="1" width="14" style="181" bestFit="1" customWidth="1"/>
    <col min="2" max="2" width="31.5703125" style="181" bestFit="1" customWidth="1"/>
    <col min="3" max="3" width="16.140625" style="181" bestFit="1" customWidth="1"/>
    <col min="4" max="4" width="20.5703125" style="181" bestFit="1" customWidth="1"/>
    <col min="5" max="5" width="16.28515625" style="181" bestFit="1" customWidth="1"/>
    <col min="6" max="6" width="12.140625" style="181" bestFit="1" customWidth="1"/>
    <col min="7" max="7" width="11.5703125" style="181" bestFit="1" customWidth="1"/>
    <col min="8" max="8" width="25.140625" style="181" bestFit="1" customWidth="1"/>
    <col min="9" max="9" width="15.5703125" style="252" bestFit="1" customWidth="1"/>
    <col min="10" max="10" width="14" style="252" bestFit="1" customWidth="1"/>
    <col min="11" max="11" width="22" style="181" bestFit="1" customWidth="1"/>
    <col min="12" max="12" width="32.140625" style="181" bestFit="1" customWidth="1"/>
    <col min="13" max="16384" width="9.140625" style="181"/>
  </cols>
  <sheetData>
    <row r="1" spans="1:12" ht="56.25" x14ac:dyDescent="0.2">
      <c r="A1" s="264" t="s">
        <v>457</v>
      </c>
      <c r="B1" s="264" t="s">
        <v>173</v>
      </c>
      <c r="C1" s="264" t="s">
        <v>458</v>
      </c>
      <c r="D1" s="264" t="s">
        <v>174</v>
      </c>
      <c r="E1" s="264" t="s">
        <v>175</v>
      </c>
      <c r="F1" s="264" t="s">
        <v>176</v>
      </c>
      <c r="G1" s="264" t="s">
        <v>459</v>
      </c>
      <c r="H1" s="264" t="s">
        <v>460</v>
      </c>
      <c r="I1" s="264" t="s">
        <v>461</v>
      </c>
      <c r="J1" s="264" t="s">
        <v>462</v>
      </c>
      <c r="K1" s="264" t="s">
        <v>463</v>
      </c>
      <c r="L1" s="264" t="s">
        <v>464</v>
      </c>
    </row>
    <row r="2" spans="1:12" ht="22.5" x14ac:dyDescent="0.2">
      <c r="A2" s="261" t="s">
        <v>465</v>
      </c>
      <c r="B2" s="261" t="s">
        <v>177</v>
      </c>
      <c r="C2" s="261" t="s">
        <v>184</v>
      </c>
      <c r="D2" s="261" t="s">
        <v>185</v>
      </c>
      <c r="E2" s="261" t="s">
        <v>186</v>
      </c>
      <c r="F2" s="261" t="s">
        <v>187</v>
      </c>
      <c r="G2" s="261" t="s">
        <v>30</v>
      </c>
      <c r="H2" s="265" t="s">
        <v>466</v>
      </c>
      <c r="I2" s="266">
        <v>23838.479350400001</v>
      </c>
      <c r="J2" s="266">
        <v>0</v>
      </c>
      <c r="K2" s="261" t="s">
        <v>467</v>
      </c>
      <c r="L2" s="267"/>
    </row>
    <row r="3" spans="1:12" ht="33.75" x14ac:dyDescent="0.2">
      <c r="A3" s="261" t="s">
        <v>465</v>
      </c>
      <c r="B3" s="261" t="s">
        <v>177</v>
      </c>
      <c r="C3" s="267" t="s">
        <v>468</v>
      </c>
      <c r="D3" s="267" t="s">
        <v>468</v>
      </c>
      <c r="E3" s="261" t="s">
        <v>186</v>
      </c>
      <c r="F3" s="261" t="s">
        <v>187</v>
      </c>
      <c r="G3" s="261" t="s">
        <v>30</v>
      </c>
      <c r="H3" s="262" t="s">
        <v>203</v>
      </c>
      <c r="I3" s="266">
        <v>0</v>
      </c>
      <c r="J3" s="268">
        <v>22169.7171696</v>
      </c>
      <c r="K3" s="261" t="s">
        <v>467</v>
      </c>
      <c r="L3" s="267" t="s">
        <v>469</v>
      </c>
    </row>
    <row r="4" spans="1:12" ht="22.5" x14ac:dyDescent="0.2">
      <c r="A4" s="261" t="s">
        <v>465</v>
      </c>
      <c r="B4" s="261" t="s">
        <v>177</v>
      </c>
      <c r="C4" s="261" t="s">
        <v>179</v>
      </c>
      <c r="D4" s="261" t="s">
        <v>179</v>
      </c>
      <c r="E4" s="261" t="s">
        <v>180</v>
      </c>
      <c r="F4" s="261" t="s">
        <v>181</v>
      </c>
      <c r="G4" s="261" t="s">
        <v>32</v>
      </c>
      <c r="H4" s="265" t="s">
        <v>470</v>
      </c>
      <c r="I4" s="266">
        <v>45964.214400000004</v>
      </c>
      <c r="J4" s="266">
        <v>0</v>
      </c>
      <c r="K4" s="261" t="s">
        <v>467</v>
      </c>
      <c r="L4" s="267"/>
    </row>
    <row r="5" spans="1:12" ht="22.5" x14ac:dyDescent="0.2">
      <c r="A5" s="261" t="s">
        <v>465</v>
      </c>
      <c r="B5" s="261" t="s">
        <v>177</v>
      </c>
      <c r="C5" s="261" t="s">
        <v>179</v>
      </c>
      <c r="D5" s="261" t="s">
        <v>179</v>
      </c>
      <c r="E5" s="261" t="s">
        <v>182</v>
      </c>
      <c r="F5" s="261" t="s">
        <v>183</v>
      </c>
      <c r="G5" s="261" t="s">
        <v>32</v>
      </c>
      <c r="H5" s="265" t="s">
        <v>470</v>
      </c>
      <c r="I5" s="266">
        <v>29342.929200000002</v>
      </c>
      <c r="J5" s="266">
        <v>0</v>
      </c>
      <c r="K5" s="261" t="s">
        <v>467</v>
      </c>
      <c r="L5" s="267"/>
    </row>
    <row r="6" spans="1:12" ht="22.5" x14ac:dyDescent="0.2">
      <c r="A6" s="261" t="s">
        <v>465</v>
      </c>
      <c r="B6" s="261" t="s">
        <v>177</v>
      </c>
      <c r="C6" s="261" t="s">
        <v>184</v>
      </c>
      <c r="D6" s="261" t="s">
        <v>185</v>
      </c>
      <c r="E6" s="261" t="s">
        <v>180</v>
      </c>
      <c r="F6" s="261" t="s">
        <v>181</v>
      </c>
      <c r="G6" s="261" t="s">
        <v>32</v>
      </c>
      <c r="H6" s="265" t="s">
        <v>470</v>
      </c>
      <c r="I6" s="266">
        <v>102321.92880000001</v>
      </c>
      <c r="J6" s="266">
        <v>0</v>
      </c>
      <c r="K6" s="261" t="s">
        <v>467</v>
      </c>
      <c r="L6" s="267"/>
    </row>
    <row r="7" spans="1:12" ht="22.5" x14ac:dyDescent="0.2">
      <c r="A7" s="261" t="s">
        <v>465</v>
      </c>
      <c r="B7" s="261" t="s">
        <v>177</v>
      </c>
      <c r="C7" s="261" t="s">
        <v>184</v>
      </c>
      <c r="D7" s="261" t="s">
        <v>185</v>
      </c>
      <c r="E7" s="261" t="s">
        <v>387</v>
      </c>
      <c r="F7" s="261" t="s">
        <v>388</v>
      </c>
      <c r="G7" s="261" t="s">
        <v>7</v>
      </c>
      <c r="H7" s="261" t="s">
        <v>471</v>
      </c>
      <c r="I7" s="266">
        <v>18864.174773006136</v>
      </c>
      <c r="J7" s="266">
        <v>0</v>
      </c>
      <c r="K7" s="261" t="s">
        <v>467</v>
      </c>
      <c r="L7" s="260"/>
    </row>
    <row r="8" spans="1:12" ht="33.75" x14ac:dyDescent="0.2">
      <c r="A8" s="261" t="s">
        <v>465</v>
      </c>
      <c r="B8" s="261" t="s">
        <v>177</v>
      </c>
      <c r="C8" s="267" t="s">
        <v>468</v>
      </c>
      <c r="D8" s="267" t="s">
        <v>468</v>
      </c>
      <c r="E8" s="261" t="s">
        <v>387</v>
      </c>
      <c r="F8" s="261" t="s">
        <v>388</v>
      </c>
      <c r="G8" s="261" t="s">
        <v>7</v>
      </c>
      <c r="H8" s="262" t="s">
        <v>203</v>
      </c>
      <c r="I8" s="266">
        <v>0</v>
      </c>
      <c r="J8" s="268">
        <v>17611.443092024543</v>
      </c>
      <c r="K8" s="261" t="s">
        <v>467</v>
      </c>
      <c r="L8" s="267" t="s">
        <v>469</v>
      </c>
    </row>
    <row r="9" spans="1:12" ht="22.5" x14ac:dyDescent="0.2">
      <c r="A9" s="261" t="s">
        <v>465</v>
      </c>
      <c r="B9" s="261" t="s">
        <v>177</v>
      </c>
      <c r="C9" s="261" t="s">
        <v>184</v>
      </c>
      <c r="D9" s="261" t="s">
        <v>185</v>
      </c>
      <c r="E9" s="261" t="s">
        <v>188</v>
      </c>
      <c r="F9" s="261" t="s">
        <v>189</v>
      </c>
      <c r="G9" s="261" t="s">
        <v>23</v>
      </c>
      <c r="H9" s="265" t="s">
        <v>472</v>
      </c>
      <c r="I9" s="266">
        <v>25122.63104</v>
      </c>
      <c r="J9" s="266">
        <v>0</v>
      </c>
      <c r="K9" s="261" t="s">
        <v>467</v>
      </c>
      <c r="L9" s="267"/>
    </row>
    <row r="10" spans="1:12" ht="33.75" x14ac:dyDescent="0.2">
      <c r="A10" s="261" t="s">
        <v>465</v>
      </c>
      <c r="B10" s="261" t="s">
        <v>177</v>
      </c>
      <c r="C10" s="267" t="s">
        <v>468</v>
      </c>
      <c r="D10" s="267" t="s">
        <v>468</v>
      </c>
      <c r="E10" s="261" t="s">
        <v>188</v>
      </c>
      <c r="F10" s="261" t="s">
        <v>189</v>
      </c>
      <c r="G10" s="261" t="s">
        <v>23</v>
      </c>
      <c r="H10" s="262" t="s">
        <v>203</v>
      </c>
      <c r="I10" s="266">
        <v>0</v>
      </c>
      <c r="J10" s="268">
        <v>23371.320959999997</v>
      </c>
      <c r="K10" s="261" t="s">
        <v>467</v>
      </c>
      <c r="L10" s="267" t="s">
        <v>469</v>
      </c>
    </row>
    <row r="11" spans="1:12" ht="45" x14ac:dyDescent="0.2">
      <c r="A11" s="261" t="s">
        <v>473</v>
      </c>
      <c r="B11" s="261" t="s">
        <v>407</v>
      </c>
      <c r="C11" s="262" t="s">
        <v>215</v>
      </c>
      <c r="D11" s="262" t="s">
        <v>216</v>
      </c>
      <c r="E11" s="263" t="s">
        <v>199</v>
      </c>
      <c r="F11" s="263" t="s">
        <v>200</v>
      </c>
      <c r="G11" s="263" t="s">
        <v>6</v>
      </c>
      <c r="H11" s="262" t="s">
        <v>474</v>
      </c>
      <c r="I11" s="266">
        <v>26456.86588235294</v>
      </c>
      <c r="J11" s="269">
        <v>0</v>
      </c>
      <c r="K11" s="261" t="s">
        <v>475</v>
      </c>
      <c r="L11" s="260"/>
    </row>
    <row r="12" spans="1:12" ht="45" x14ac:dyDescent="0.2">
      <c r="A12" s="261" t="s">
        <v>473</v>
      </c>
      <c r="B12" s="261" t="s">
        <v>407</v>
      </c>
      <c r="C12" s="262" t="s">
        <v>215</v>
      </c>
      <c r="D12" s="262" t="s">
        <v>216</v>
      </c>
      <c r="E12" s="263" t="s">
        <v>212</v>
      </c>
      <c r="F12" s="263" t="s">
        <v>213</v>
      </c>
      <c r="G12" s="263" t="s">
        <v>20</v>
      </c>
      <c r="H12" s="262" t="s">
        <v>476</v>
      </c>
      <c r="I12" s="266">
        <v>42806.399999999994</v>
      </c>
      <c r="J12" s="269">
        <v>0</v>
      </c>
      <c r="K12" s="261" t="s">
        <v>475</v>
      </c>
      <c r="L12" s="260"/>
    </row>
    <row r="13" spans="1:12" ht="45" x14ac:dyDescent="0.2">
      <c r="A13" s="261" t="s">
        <v>473</v>
      </c>
      <c r="B13" s="261" t="s">
        <v>407</v>
      </c>
      <c r="C13" s="262" t="s">
        <v>215</v>
      </c>
      <c r="D13" s="262" t="s">
        <v>216</v>
      </c>
      <c r="E13" s="263" t="s">
        <v>214</v>
      </c>
      <c r="F13" s="263" t="s">
        <v>204</v>
      </c>
      <c r="G13" s="263" t="s">
        <v>273</v>
      </c>
      <c r="H13" s="262" t="s">
        <v>477</v>
      </c>
      <c r="I13" s="266">
        <v>125609.37599999999</v>
      </c>
      <c r="J13" s="269">
        <v>0</v>
      </c>
      <c r="K13" s="261" t="s">
        <v>475</v>
      </c>
      <c r="L13" s="260"/>
    </row>
    <row r="14" spans="1:12" ht="22.5" x14ac:dyDescent="0.2">
      <c r="A14" s="261" t="s">
        <v>478</v>
      </c>
      <c r="B14" s="261" t="s">
        <v>391</v>
      </c>
      <c r="C14" s="261" t="s">
        <v>179</v>
      </c>
      <c r="D14" s="261" t="s">
        <v>179</v>
      </c>
      <c r="E14" s="262" t="s">
        <v>479</v>
      </c>
      <c r="F14" s="262" t="s">
        <v>480</v>
      </c>
      <c r="G14" s="262" t="s">
        <v>10</v>
      </c>
      <c r="H14" s="262" t="s">
        <v>481</v>
      </c>
      <c r="I14" s="266">
        <v>6775.9440000000004</v>
      </c>
      <c r="J14" s="266">
        <v>0</v>
      </c>
      <c r="K14" s="261" t="s">
        <v>482</v>
      </c>
      <c r="L14" s="260"/>
    </row>
    <row r="15" spans="1:12" ht="22.5" x14ac:dyDescent="0.2">
      <c r="A15" s="261" t="s">
        <v>478</v>
      </c>
      <c r="B15" s="261" t="s">
        <v>391</v>
      </c>
      <c r="C15" s="261" t="s">
        <v>194</v>
      </c>
      <c r="D15" s="261" t="s">
        <v>392</v>
      </c>
      <c r="E15" s="263" t="s">
        <v>479</v>
      </c>
      <c r="F15" s="263" t="s">
        <v>480</v>
      </c>
      <c r="G15" s="263" t="s">
        <v>10</v>
      </c>
      <c r="H15" s="262" t="s">
        <v>481</v>
      </c>
      <c r="I15" s="266">
        <v>151781.14560000002</v>
      </c>
      <c r="J15" s="266">
        <v>0</v>
      </c>
      <c r="K15" s="261" t="s">
        <v>482</v>
      </c>
      <c r="L15" s="260"/>
    </row>
    <row r="16" spans="1:12" ht="22.5" x14ac:dyDescent="0.2">
      <c r="A16" s="261" t="s">
        <v>478</v>
      </c>
      <c r="B16" s="261" t="s">
        <v>391</v>
      </c>
      <c r="C16" s="261" t="s">
        <v>194</v>
      </c>
      <c r="D16" s="261" t="s">
        <v>392</v>
      </c>
      <c r="E16" s="263" t="s">
        <v>483</v>
      </c>
      <c r="F16" s="263" t="s">
        <v>484</v>
      </c>
      <c r="G16" s="263" t="s">
        <v>10</v>
      </c>
      <c r="H16" s="262" t="s">
        <v>481</v>
      </c>
      <c r="I16" s="266">
        <v>26479.780499999997</v>
      </c>
      <c r="J16" s="266">
        <v>0</v>
      </c>
      <c r="K16" s="261" t="s">
        <v>482</v>
      </c>
      <c r="L16" s="260"/>
    </row>
    <row r="17" spans="1:12" ht="33.75" x14ac:dyDescent="0.2">
      <c r="A17" s="261" t="s">
        <v>485</v>
      </c>
      <c r="B17" s="261" t="s">
        <v>195</v>
      </c>
      <c r="C17" s="261" t="s">
        <v>390</v>
      </c>
      <c r="D17" s="261" t="s">
        <v>196</v>
      </c>
      <c r="E17" s="261" t="s">
        <v>197</v>
      </c>
      <c r="F17" s="261" t="s">
        <v>198</v>
      </c>
      <c r="G17" s="261" t="s">
        <v>6</v>
      </c>
      <c r="H17" s="261" t="s">
        <v>474</v>
      </c>
      <c r="I17" s="266">
        <v>187951.51058823528</v>
      </c>
      <c r="J17" s="266">
        <v>0</v>
      </c>
      <c r="K17" s="261" t="s">
        <v>486</v>
      </c>
      <c r="L17" s="267" t="s">
        <v>487</v>
      </c>
    </row>
    <row r="18" spans="1:12" ht="33.75" x14ac:dyDescent="0.2">
      <c r="A18" s="261" t="s">
        <v>485</v>
      </c>
      <c r="B18" s="261" t="s">
        <v>195</v>
      </c>
      <c r="C18" s="261" t="s">
        <v>390</v>
      </c>
      <c r="D18" s="261" t="s">
        <v>196</v>
      </c>
      <c r="E18" s="261" t="s">
        <v>201</v>
      </c>
      <c r="F18" s="261" t="s">
        <v>202</v>
      </c>
      <c r="G18" s="261" t="s">
        <v>6</v>
      </c>
      <c r="H18" s="261" t="s">
        <v>474</v>
      </c>
      <c r="I18" s="266">
        <v>18194.823529411766</v>
      </c>
      <c r="J18" s="266">
        <v>0</v>
      </c>
      <c r="K18" s="261" t="s">
        <v>486</v>
      </c>
      <c r="L18" s="260"/>
    </row>
    <row r="19" spans="1:12" ht="33.75" x14ac:dyDescent="0.2">
      <c r="A19" s="261" t="s">
        <v>485</v>
      </c>
      <c r="B19" s="261" t="s">
        <v>195</v>
      </c>
      <c r="C19" s="261" t="s">
        <v>390</v>
      </c>
      <c r="D19" s="261" t="s">
        <v>196</v>
      </c>
      <c r="E19" s="261" t="s">
        <v>199</v>
      </c>
      <c r="F19" s="261" t="s">
        <v>200</v>
      </c>
      <c r="G19" s="261" t="s">
        <v>6</v>
      </c>
      <c r="H19" s="261" t="s">
        <v>474</v>
      </c>
      <c r="I19" s="266">
        <v>33853.891764705884</v>
      </c>
      <c r="J19" s="266">
        <v>0</v>
      </c>
      <c r="K19" s="261" t="s">
        <v>486</v>
      </c>
      <c r="L19" s="260"/>
    </row>
    <row r="20" spans="1:12" ht="33.75" x14ac:dyDescent="0.2">
      <c r="A20" s="261" t="s">
        <v>488</v>
      </c>
      <c r="B20" s="261" t="s">
        <v>205</v>
      </c>
      <c r="C20" s="262" t="s">
        <v>393</v>
      </c>
      <c r="D20" s="262" t="s">
        <v>394</v>
      </c>
      <c r="E20" s="261" t="s">
        <v>208</v>
      </c>
      <c r="F20" s="261" t="s">
        <v>209</v>
      </c>
      <c r="G20" s="261" t="s">
        <v>19</v>
      </c>
      <c r="H20" s="261" t="s">
        <v>489</v>
      </c>
      <c r="I20" s="266">
        <v>23923.996231325302</v>
      </c>
      <c r="J20" s="266">
        <v>0</v>
      </c>
      <c r="K20" s="261" t="s">
        <v>490</v>
      </c>
      <c r="L20" s="260"/>
    </row>
    <row r="21" spans="1:12" ht="33.75" x14ac:dyDescent="0.2">
      <c r="A21" s="261" t="s">
        <v>488</v>
      </c>
      <c r="B21" s="261" t="s">
        <v>205</v>
      </c>
      <c r="C21" s="262" t="s">
        <v>393</v>
      </c>
      <c r="D21" s="262" t="s">
        <v>394</v>
      </c>
      <c r="E21" s="261" t="s">
        <v>210</v>
      </c>
      <c r="F21" s="261" t="s">
        <v>211</v>
      </c>
      <c r="G21" s="261" t="s">
        <v>19</v>
      </c>
      <c r="H21" s="261" t="s">
        <v>489</v>
      </c>
      <c r="I21" s="266">
        <v>153743.53120963858</v>
      </c>
      <c r="J21" s="266">
        <v>0</v>
      </c>
      <c r="K21" s="261" t="s">
        <v>490</v>
      </c>
      <c r="L21" s="260"/>
    </row>
    <row r="22" spans="1:12" ht="146.25" x14ac:dyDescent="0.2">
      <c r="A22" s="261" t="s">
        <v>488</v>
      </c>
      <c r="B22" s="261" t="s">
        <v>205</v>
      </c>
      <c r="C22" s="261" t="s">
        <v>491</v>
      </c>
      <c r="D22" s="261" t="s">
        <v>491</v>
      </c>
      <c r="E22" s="261" t="s">
        <v>206</v>
      </c>
      <c r="F22" s="261" t="s">
        <v>207</v>
      </c>
      <c r="G22" s="261" t="s">
        <v>12</v>
      </c>
      <c r="H22" s="261" t="s">
        <v>203</v>
      </c>
      <c r="I22" s="266">
        <v>0</v>
      </c>
      <c r="J22" s="268">
        <v>42594.555392405062</v>
      </c>
      <c r="K22" s="261" t="s">
        <v>490</v>
      </c>
      <c r="L22" s="267" t="s">
        <v>492</v>
      </c>
    </row>
    <row r="23" spans="1:12" ht="33.75" x14ac:dyDescent="0.2">
      <c r="A23" s="261" t="s">
        <v>488</v>
      </c>
      <c r="B23" s="261" t="s">
        <v>205</v>
      </c>
      <c r="C23" s="262" t="s">
        <v>393</v>
      </c>
      <c r="D23" s="262" t="s">
        <v>394</v>
      </c>
      <c r="E23" s="261" t="s">
        <v>395</v>
      </c>
      <c r="F23" s="261" t="s">
        <v>396</v>
      </c>
      <c r="G23" s="261" t="s">
        <v>34</v>
      </c>
      <c r="H23" s="261" t="s">
        <v>493</v>
      </c>
      <c r="I23" s="266">
        <v>103730.98084799999</v>
      </c>
      <c r="J23" s="266">
        <v>0</v>
      </c>
      <c r="K23" s="261" t="s">
        <v>490</v>
      </c>
      <c r="L23" s="260"/>
    </row>
    <row r="24" spans="1:12" ht="56.25" x14ac:dyDescent="0.2">
      <c r="A24" s="261" t="s">
        <v>374</v>
      </c>
      <c r="B24" s="261" t="s">
        <v>217</v>
      </c>
      <c r="C24" s="261" t="s">
        <v>228</v>
      </c>
      <c r="D24" s="262" t="s">
        <v>229</v>
      </c>
      <c r="E24" s="261" t="s">
        <v>166</v>
      </c>
      <c r="F24" s="261" t="s">
        <v>230</v>
      </c>
      <c r="G24" s="261" t="s">
        <v>0</v>
      </c>
      <c r="H24" s="261" t="s">
        <v>494</v>
      </c>
      <c r="I24" s="266" t="s">
        <v>495</v>
      </c>
      <c r="J24" s="268"/>
      <c r="K24" s="261" t="s">
        <v>496</v>
      </c>
      <c r="L24" s="261" t="s">
        <v>497</v>
      </c>
    </row>
    <row r="25" spans="1:12" ht="12.75" x14ac:dyDescent="0.2">
      <c r="A25" s="261" t="s">
        <v>374</v>
      </c>
      <c r="B25" s="261" t="s">
        <v>217</v>
      </c>
      <c r="C25" s="261" t="s">
        <v>178</v>
      </c>
      <c r="D25" s="262" t="s">
        <v>379</v>
      </c>
      <c r="E25" s="263" t="s">
        <v>380</v>
      </c>
      <c r="F25" s="263" t="s">
        <v>381</v>
      </c>
      <c r="G25" s="261" t="s">
        <v>10</v>
      </c>
      <c r="H25" s="261" t="s">
        <v>498</v>
      </c>
      <c r="I25" s="266">
        <v>59854.666409999998</v>
      </c>
      <c r="J25" s="266">
        <v>0</v>
      </c>
      <c r="K25" s="261" t="s">
        <v>499</v>
      </c>
      <c r="L25" s="260"/>
    </row>
    <row r="26" spans="1:12" ht="33.75" x14ac:dyDescent="0.2">
      <c r="A26" s="261" t="s">
        <v>374</v>
      </c>
      <c r="B26" s="261" t="s">
        <v>217</v>
      </c>
      <c r="C26" s="261" t="s">
        <v>500</v>
      </c>
      <c r="D26" s="261" t="s">
        <v>500</v>
      </c>
      <c r="E26" s="262" t="s">
        <v>386</v>
      </c>
      <c r="F26" s="261" t="s">
        <v>501</v>
      </c>
      <c r="G26" s="262" t="s">
        <v>203</v>
      </c>
      <c r="H26" s="262" t="s">
        <v>203</v>
      </c>
      <c r="I26" s="270" t="s">
        <v>193</v>
      </c>
      <c r="J26" s="270">
        <v>0</v>
      </c>
      <c r="K26" s="260"/>
      <c r="L26" s="267"/>
    </row>
    <row r="27" spans="1:12" ht="101.25" x14ac:dyDescent="0.2">
      <c r="A27" s="261" t="s">
        <v>374</v>
      </c>
      <c r="B27" s="261" t="s">
        <v>217</v>
      </c>
      <c r="C27" s="261" t="s">
        <v>500</v>
      </c>
      <c r="D27" s="261" t="s">
        <v>500</v>
      </c>
      <c r="E27" s="262" t="s">
        <v>502</v>
      </c>
      <c r="F27" s="261" t="s">
        <v>501</v>
      </c>
      <c r="G27" s="262" t="s">
        <v>203</v>
      </c>
      <c r="H27" s="262" t="s">
        <v>203</v>
      </c>
      <c r="I27" s="270" t="s">
        <v>193</v>
      </c>
      <c r="J27" s="270">
        <v>0</v>
      </c>
      <c r="K27" s="260"/>
      <c r="L27" s="267" t="s">
        <v>503</v>
      </c>
    </row>
    <row r="28" spans="1:12" ht="22.5" x14ac:dyDescent="0.2">
      <c r="A28" s="261" t="s">
        <v>374</v>
      </c>
      <c r="B28" s="261" t="s">
        <v>217</v>
      </c>
      <c r="C28" s="261" t="s">
        <v>220</v>
      </c>
      <c r="D28" s="261" t="s">
        <v>221</v>
      </c>
      <c r="E28" s="263" t="s">
        <v>222</v>
      </c>
      <c r="F28" s="263" t="s">
        <v>223</v>
      </c>
      <c r="G28" s="262" t="s">
        <v>203</v>
      </c>
      <c r="H28" s="262" t="s">
        <v>504</v>
      </c>
      <c r="I28" s="269">
        <v>0</v>
      </c>
      <c r="J28" s="270">
        <v>0</v>
      </c>
      <c r="K28" s="260"/>
      <c r="L28" s="261" t="s">
        <v>505</v>
      </c>
    </row>
    <row r="29" spans="1:12" ht="12.75" x14ac:dyDescent="0.2">
      <c r="A29" s="261" t="s">
        <v>374</v>
      </c>
      <c r="B29" s="261" t="s">
        <v>217</v>
      </c>
      <c r="C29" s="261" t="s">
        <v>178</v>
      </c>
      <c r="D29" s="262" t="s">
        <v>375</v>
      </c>
      <c r="E29" s="263" t="s">
        <v>208</v>
      </c>
      <c r="F29" s="263" t="s">
        <v>209</v>
      </c>
      <c r="G29" s="261" t="s">
        <v>19</v>
      </c>
      <c r="H29" s="261" t="s">
        <v>506</v>
      </c>
      <c r="I29" s="266">
        <v>136002.54701686749</v>
      </c>
      <c r="J29" s="260"/>
      <c r="K29" s="260"/>
      <c r="L29" s="260"/>
    </row>
    <row r="30" spans="1:12" ht="12.75" x14ac:dyDescent="0.2">
      <c r="A30" s="261" t="s">
        <v>374</v>
      </c>
      <c r="B30" s="261" t="s">
        <v>217</v>
      </c>
      <c r="C30" s="261" t="s">
        <v>178</v>
      </c>
      <c r="D30" s="262" t="s">
        <v>376</v>
      </c>
      <c r="E30" s="263" t="s">
        <v>377</v>
      </c>
      <c r="F30" s="263" t="s">
        <v>378</v>
      </c>
      <c r="G30" s="261" t="s">
        <v>19</v>
      </c>
      <c r="H30" s="261" t="s">
        <v>506</v>
      </c>
      <c r="I30" s="266">
        <v>0</v>
      </c>
      <c r="J30" s="266">
        <v>0</v>
      </c>
      <c r="K30" s="260"/>
      <c r="L30" s="260"/>
    </row>
    <row r="31" spans="1:12" ht="56.25" x14ac:dyDescent="0.2">
      <c r="A31" s="261" t="s">
        <v>374</v>
      </c>
      <c r="B31" s="261" t="s">
        <v>217</v>
      </c>
      <c r="C31" s="261" t="s">
        <v>228</v>
      </c>
      <c r="D31" s="262" t="s">
        <v>229</v>
      </c>
      <c r="E31" s="261" t="s">
        <v>231</v>
      </c>
      <c r="F31" s="261" t="s">
        <v>232</v>
      </c>
      <c r="G31" s="261" t="s">
        <v>89</v>
      </c>
      <c r="H31" s="265" t="s">
        <v>507</v>
      </c>
      <c r="I31" s="266" t="s">
        <v>508</v>
      </c>
      <c r="J31" s="268"/>
      <c r="K31" s="261" t="s">
        <v>496</v>
      </c>
      <c r="L31" s="261" t="s">
        <v>509</v>
      </c>
    </row>
    <row r="32" spans="1:12" ht="12.75" x14ac:dyDescent="0.2">
      <c r="A32" s="261" t="s">
        <v>374</v>
      </c>
      <c r="B32" s="261" t="s">
        <v>217</v>
      </c>
      <c r="C32" s="261" t="s">
        <v>178</v>
      </c>
      <c r="D32" s="262" t="s">
        <v>178</v>
      </c>
      <c r="E32" s="263" t="s">
        <v>382</v>
      </c>
      <c r="F32" s="263" t="s">
        <v>383</v>
      </c>
      <c r="G32" s="263" t="s">
        <v>178</v>
      </c>
      <c r="H32" s="262" t="s">
        <v>203</v>
      </c>
      <c r="I32" s="269">
        <v>0</v>
      </c>
      <c r="J32" s="269">
        <v>0</v>
      </c>
      <c r="K32" s="260"/>
      <c r="L32" s="260"/>
    </row>
    <row r="33" spans="1:12" ht="12.75" x14ac:dyDescent="0.2">
      <c r="A33" s="261" t="s">
        <v>374</v>
      </c>
      <c r="B33" s="261" t="s">
        <v>217</v>
      </c>
      <c r="C33" s="261" t="s">
        <v>178</v>
      </c>
      <c r="D33" s="262" t="s">
        <v>178</v>
      </c>
      <c r="E33" s="263" t="s">
        <v>384</v>
      </c>
      <c r="F33" s="263" t="s">
        <v>385</v>
      </c>
      <c r="G33" s="262" t="s">
        <v>178</v>
      </c>
      <c r="H33" s="262" t="s">
        <v>203</v>
      </c>
      <c r="I33" s="269">
        <v>0</v>
      </c>
      <c r="J33" s="269">
        <v>0</v>
      </c>
      <c r="K33" s="260"/>
      <c r="L33" s="267"/>
    </row>
    <row r="34" spans="1:12" ht="56.25" x14ac:dyDescent="0.2">
      <c r="A34" s="261" t="s">
        <v>374</v>
      </c>
      <c r="B34" s="261" t="s">
        <v>217</v>
      </c>
      <c r="C34" s="261" t="s">
        <v>228</v>
      </c>
      <c r="D34" s="262" t="s">
        <v>229</v>
      </c>
      <c r="E34" s="261" t="s">
        <v>190</v>
      </c>
      <c r="F34" s="261" t="s">
        <v>191</v>
      </c>
      <c r="G34" s="261" t="s">
        <v>7</v>
      </c>
      <c r="H34" s="265" t="s">
        <v>471</v>
      </c>
      <c r="I34" s="266" t="s">
        <v>510</v>
      </c>
      <c r="J34" s="268"/>
      <c r="K34" s="261" t="s">
        <v>496</v>
      </c>
      <c r="L34" s="261" t="s">
        <v>511</v>
      </c>
    </row>
    <row r="35" spans="1:12" ht="22.5" x14ac:dyDescent="0.2">
      <c r="A35" s="261" t="s">
        <v>374</v>
      </c>
      <c r="B35" s="261" t="s">
        <v>217</v>
      </c>
      <c r="C35" s="261" t="s">
        <v>220</v>
      </c>
      <c r="D35" s="261" t="s">
        <v>221</v>
      </c>
      <c r="E35" s="263" t="s">
        <v>224</v>
      </c>
      <c r="F35" s="263" t="s">
        <v>225</v>
      </c>
      <c r="G35" s="262" t="s">
        <v>17</v>
      </c>
      <c r="H35" s="262" t="s">
        <v>504</v>
      </c>
      <c r="I35" s="269">
        <v>0</v>
      </c>
      <c r="J35" s="270">
        <v>0</v>
      </c>
      <c r="K35" s="260"/>
      <c r="L35" s="261" t="s">
        <v>505</v>
      </c>
    </row>
    <row r="36" spans="1:12" ht="12.75" x14ac:dyDescent="0.2">
      <c r="A36" s="261" t="s">
        <v>374</v>
      </c>
      <c r="B36" s="261" t="s">
        <v>217</v>
      </c>
      <c r="C36" s="262" t="s">
        <v>193</v>
      </c>
      <c r="D36" s="262" t="s">
        <v>389</v>
      </c>
      <c r="E36" s="263" t="s">
        <v>148</v>
      </c>
      <c r="F36" s="263" t="s">
        <v>204</v>
      </c>
      <c r="G36" s="263" t="s">
        <v>13</v>
      </c>
      <c r="H36" s="265" t="s">
        <v>512</v>
      </c>
      <c r="I36" s="269">
        <v>60661.006635000005</v>
      </c>
      <c r="J36" s="269">
        <v>0</v>
      </c>
      <c r="K36" s="260"/>
      <c r="L36" s="267"/>
    </row>
    <row r="37" spans="1:12" ht="45" x14ac:dyDescent="0.2">
      <c r="A37" s="261" t="s">
        <v>374</v>
      </c>
      <c r="B37" s="261" t="s">
        <v>217</v>
      </c>
      <c r="C37" s="261" t="s">
        <v>178</v>
      </c>
      <c r="D37" s="262" t="s">
        <v>178</v>
      </c>
      <c r="E37" s="263" t="s">
        <v>513</v>
      </c>
      <c r="F37" s="263" t="s">
        <v>514</v>
      </c>
      <c r="G37" s="263" t="s">
        <v>125</v>
      </c>
      <c r="H37" s="271" t="s">
        <v>193</v>
      </c>
      <c r="I37" s="269">
        <v>0</v>
      </c>
      <c r="J37" s="268">
        <v>0</v>
      </c>
      <c r="K37" s="260"/>
      <c r="L37" s="261" t="s">
        <v>515</v>
      </c>
    </row>
    <row r="38" spans="1:12" ht="22.5" x14ac:dyDescent="0.2">
      <c r="A38" s="261" t="s">
        <v>516</v>
      </c>
      <c r="B38" s="261" t="s">
        <v>233</v>
      </c>
      <c r="C38" s="261" t="s">
        <v>179</v>
      </c>
      <c r="D38" s="261" t="s">
        <v>179</v>
      </c>
      <c r="E38" s="261" t="s">
        <v>517</v>
      </c>
      <c r="F38" s="261" t="s">
        <v>518</v>
      </c>
      <c r="G38" s="261" t="s">
        <v>35</v>
      </c>
      <c r="H38" s="267" t="s">
        <v>193</v>
      </c>
      <c r="I38" s="266">
        <v>3182</v>
      </c>
      <c r="J38" s="266">
        <v>0</v>
      </c>
      <c r="K38" s="261" t="s">
        <v>519</v>
      </c>
      <c r="L38" s="267" t="s">
        <v>520</v>
      </c>
    </row>
    <row r="39" spans="1:12" ht="22.5" x14ac:dyDescent="0.2">
      <c r="A39" s="261" t="s">
        <v>516</v>
      </c>
      <c r="B39" s="261" t="s">
        <v>233</v>
      </c>
      <c r="C39" s="261" t="s">
        <v>179</v>
      </c>
      <c r="D39" s="261" t="s">
        <v>179</v>
      </c>
      <c r="E39" s="261" t="s">
        <v>157</v>
      </c>
      <c r="F39" s="261" t="s">
        <v>242</v>
      </c>
      <c r="G39" s="261" t="s">
        <v>134</v>
      </c>
      <c r="H39" s="261" t="s">
        <v>521</v>
      </c>
      <c r="I39" s="266">
        <v>2320</v>
      </c>
      <c r="J39" s="266">
        <v>0</v>
      </c>
      <c r="K39" s="261" t="s">
        <v>519</v>
      </c>
      <c r="L39" s="272" t="s">
        <v>522</v>
      </c>
    </row>
    <row r="40" spans="1:12" ht="22.5" x14ac:dyDescent="0.2">
      <c r="A40" s="261" t="s">
        <v>516</v>
      </c>
      <c r="B40" s="261" t="s">
        <v>233</v>
      </c>
      <c r="C40" s="261" t="s">
        <v>245</v>
      </c>
      <c r="D40" s="261" t="s">
        <v>246</v>
      </c>
      <c r="E40" s="261" t="s">
        <v>157</v>
      </c>
      <c r="F40" s="261" t="s">
        <v>242</v>
      </c>
      <c r="G40" s="261" t="s">
        <v>134</v>
      </c>
      <c r="H40" s="261" t="s">
        <v>521</v>
      </c>
      <c r="I40" s="266">
        <v>84977.747601476003</v>
      </c>
      <c r="J40" s="266">
        <v>0</v>
      </c>
      <c r="K40" s="261" t="s">
        <v>519</v>
      </c>
      <c r="L40" s="272" t="s">
        <v>522</v>
      </c>
    </row>
    <row r="41" spans="1:12" ht="22.5" x14ac:dyDescent="0.2">
      <c r="A41" s="261" t="s">
        <v>516</v>
      </c>
      <c r="B41" s="261" t="s">
        <v>233</v>
      </c>
      <c r="C41" s="261" t="s">
        <v>179</v>
      </c>
      <c r="D41" s="261" t="s">
        <v>179</v>
      </c>
      <c r="E41" s="261" t="s">
        <v>166</v>
      </c>
      <c r="F41" s="261" t="s">
        <v>230</v>
      </c>
      <c r="G41" s="261" t="s">
        <v>0</v>
      </c>
      <c r="H41" s="265" t="s">
        <v>494</v>
      </c>
      <c r="I41" s="266">
        <v>3182.06</v>
      </c>
      <c r="J41" s="266">
        <v>0</v>
      </c>
      <c r="K41" s="261" t="s">
        <v>519</v>
      </c>
      <c r="L41" s="267"/>
    </row>
    <row r="42" spans="1:12" ht="22.5" x14ac:dyDescent="0.2">
      <c r="A42" s="261" t="s">
        <v>516</v>
      </c>
      <c r="B42" s="261" t="s">
        <v>233</v>
      </c>
      <c r="C42" s="261" t="s">
        <v>248</v>
      </c>
      <c r="D42" s="261" t="s">
        <v>249</v>
      </c>
      <c r="E42" s="261" t="s">
        <v>166</v>
      </c>
      <c r="F42" s="261" t="s">
        <v>230</v>
      </c>
      <c r="G42" s="261" t="s">
        <v>0</v>
      </c>
      <c r="H42" s="265" t="s">
        <v>494</v>
      </c>
      <c r="I42" s="266">
        <v>158503.82</v>
      </c>
      <c r="J42" s="266">
        <v>0</v>
      </c>
      <c r="K42" s="261" t="s">
        <v>519</v>
      </c>
      <c r="L42" s="267"/>
    </row>
    <row r="43" spans="1:12" ht="56.25" x14ac:dyDescent="0.2">
      <c r="A43" s="261" t="s">
        <v>516</v>
      </c>
      <c r="B43" s="261" t="s">
        <v>233</v>
      </c>
      <c r="C43" s="261" t="s">
        <v>179</v>
      </c>
      <c r="D43" s="261" t="s">
        <v>179</v>
      </c>
      <c r="E43" s="261" t="s">
        <v>237</v>
      </c>
      <c r="F43" s="261" t="s">
        <v>238</v>
      </c>
      <c r="G43" s="261" t="s">
        <v>10</v>
      </c>
      <c r="H43" s="265" t="s">
        <v>523</v>
      </c>
      <c r="I43" s="266">
        <v>3182</v>
      </c>
      <c r="J43" s="266">
        <v>0</v>
      </c>
      <c r="K43" s="261" t="s">
        <v>524</v>
      </c>
      <c r="L43" s="267"/>
    </row>
    <row r="44" spans="1:12" ht="56.25" x14ac:dyDescent="0.2">
      <c r="A44" s="261" t="s">
        <v>516</v>
      </c>
      <c r="B44" s="261" t="s">
        <v>233</v>
      </c>
      <c r="C44" s="261" t="s">
        <v>236</v>
      </c>
      <c r="D44" s="261" t="s">
        <v>409</v>
      </c>
      <c r="E44" s="261" t="s">
        <v>237</v>
      </c>
      <c r="F44" s="261" t="s">
        <v>238</v>
      </c>
      <c r="G44" s="261" t="s">
        <v>10</v>
      </c>
      <c r="H44" s="265" t="s">
        <v>523</v>
      </c>
      <c r="I44" s="266">
        <v>54360.639999999999</v>
      </c>
      <c r="J44" s="266">
        <v>0</v>
      </c>
      <c r="K44" s="261" t="s">
        <v>525</v>
      </c>
      <c r="L44" s="267"/>
    </row>
    <row r="45" spans="1:12" ht="56.25" x14ac:dyDescent="0.2">
      <c r="A45" s="261" t="s">
        <v>516</v>
      </c>
      <c r="B45" s="261" t="s">
        <v>233</v>
      </c>
      <c r="C45" s="261" t="s">
        <v>412</v>
      </c>
      <c r="D45" s="261" t="s">
        <v>526</v>
      </c>
      <c r="E45" s="261" t="s">
        <v>237</v>
      </c>
      <c r="F45" s="261" t="s">
        <v>238</v>
      </c>
      <c r="G45" s="261" t="s">
        <v>10</v>
      </c>
      <c r="H45" s="265" t="s">
        <v>523</v>
      </c>
      <c r="I45" s="266">
        <v>51138.494760000001</v>
      </c>
      <c r="J45" s="266">
        <v>0</v>
      </c>
      <c r="K45" s="261" t="s">
        <v>525</v>
      </c>
      <c r="L45" s="267"/>
    </row>
    <row r="46" spans="1:12" ht="22.5" x14ac:dyDescent="0.2">
      <c r="A46" s="261" t="s">
        <v>516</v>
      </c>
      <c r="B46" s="261" t="s">
        <v>233</v>
      </c>
      <c r="C46" s="261" t="s">
        <v>179</v>
      </c>
      <c r="D46" s="261" t="s">
        <v>179</v>
      </c>
      <c r="E46" s="261" t="s">
        <v>243</v>
      </c>
      <c r="F46" s="261" t="s">
        <v>244</v>
      </c>
      <c r="G46" s="261" t="s">
        <v>5</v>
      </c>
      <c r="H46" s="265" t="s">
        <v>527</v>
      </c>
      <c r="I46" s="266">
        <v>3071.6</v>
      </c>
      <c r="J46" s="266">
        <v>0</v>
      </c>
      <c r="K46" s="261" t="s">
        <v>519</v>
      </c>
      <c r="L46" s="267"/>
    </row>
    <row r="47" spans="1:12" ht="22.5" x14ac:dyDescent="0.2">
      <c r="A47" s="261" t="s">
        <v>516</v>
      </c>
      <c r="B47" s="261" t="s">
        <v>233</v>
      </c>
      <c r="C47" s="261" t="s">
        <v>247</v>
      </c>
      <c r="D47" s="261" t="s">
        <v>528</v>
      </c>
      <c r="E47" s="261" t="s">
        <v>243</v>
      </c>
      <c r="F47" s="261" t="s">
        <v>244</v>
      </c>
      <c r="G47" s="261" t="s">
        <v>5</v>
      </c>
      <c r="H47" s="265" t="s">
        <v>527</v>
      </c>
      <c r="I47" s="266">
        <v>176118.42687804878</v>
      </c>
      <c r="J47" s="266">
        <v>0</v>
      </c>
      <c r="K47" s="261" t="s">
        <v>519</v>
      </c>
      <c r="L47" s="267"/>
    </row>
    <row r="48" spans="1:12" ht="33.75" x14ac:dyDescent="0.2">
      <c r="A48" s="261" t="s">
        <v>516</v>
      </c>
      <c r="B48" s="261" t="s">
        <v>233</v>
      </c>
      <c r="C48" s="261" t="s">
        <v>179</v>
      </c>
      <c r="D48" s="261" t="s">
        <v>179</v>
      </c>
      <c r="E48" s="261" t="s">
        <v>501</v>
      </c>
      <c r="F48" s="261" t="s">
        <v>501</v>
      </c>
      <c r="G48" s="261" t="s">
        <v>203</v>
      </c>
      <c r="H48" s="261" t="s">
        <v>203</v>
      </c>
      <c r="I48" s="268">
        <v>148000</v>
      </c>
      <c r="J48" s="266">
        <v>0</v>
      </c>
      <c r="K48" s="261" t="s">
        <v>519</v>
      </c>
      <c r="L48" s="267" t="s">
        <v>529</v>
      </c>
    </row>
    <row r="49" spans="1:12" ht="22.5" x14ac:dyDescent="0.2">
      <c r="A49" s="261" t="s">
        <v>516</v>
      </c>
      <c r="B49" s="261" t="s">
        <v>233</v>
      </c>
      <c r="C49" s="261" t="s">
        <v>179</v>
      </c>
      <c r="D49" s="261" t="s">
        <v>179</v>
      </c>
      <c r="E49" s="261" t="s">
        <v>226</v>
      </c>
      <c r="F49" s="261" t="s">
        <v>227</v>
      </c>
      <c r="G49" s="261" t="s">
        <v>13</v>
      </c>
      <c r="H49" s="265" t="s">
        <v>530</v>
      </c>
      <c r="I49" s="266">
        <v>3096.3</v>
      </c>
      <c r="J49" s="266">
        <v>0</v>
      </c>
      <c r="K49" s="261" t="s">
        <v>519</v>
      </c>
      <c r="L49" s="267"/>
    </row>
    <row r="50" spans="1:12" ht="22.5" x14ac:dyDescent="0.2">
      <c r="A50" s="261" t="s">
        <v>516</v>
      </c>
      <c r="B50" s="261" t="s">
        <v>233</v>
      </c>
      <c r="C50" s="261" t="s">
        <v>410</v>
      </c>
      <c r="D50" s="261" t="s">
        <v>411</v>
      </c>
      <c r="E50" s="261" t="s">
        <v>226</v>
      </c>
      <c r="F50" s="261" t="s">
        <v>227</v>
      </c>
      <c r="G50" s="261" t="s">
        <v>13</v>
      </c>
      <c r="H50" s="265" t="s">
        <v>530</v>
      </c>
      <c r="I50" s="266">
        <v>109468.235109375</v>
      </c>
      <c r="J50" s="266">
        <v>0</v>
      </c>
      <c r="K50" s="261" t="s">
        <v>519</v>
      </c>
      <c r="L50" s="267"/>
    </row>
    <row r="51" spans="1:12" ht="22.5" x14ac:dyDescent="0.2">
      <c r="A51" s="261" t="s">
        <v>516</v>
      </c>
      <c r="B51" s="261" t="s">
        <v>233</v>
      </c>
      <c r="C51" s="261" t="s">
        <v>179</v>
      </c>
      <c r="D51" s="261" t="s">
        <v>179</v>
      </c>
      <c r="E51" s="261" t="s">
        <v>148</v>
      </c>
      <c r="F51" s="261" t="s">
        <v>204</v>
      </c>
      <c r="G51" s="261" t="s">
        <v>13</v>
      </c>
      <c r="H51" s="265" t="s">
        <v>512</v>
      </c>
      <c r="I51" s="266">
        <v>3096.3</v>
      </c>
      <c r="J51" s="266">
        <v>0</v>
      </c>
      <c r="K51" s="261" t="s">
        <v>519</v>
      </c>
      <c r="L51" s="267"/>
    </row>
    <row r="52" spans="1:12" ht="22.5" x14ac:dyDescent="0.2">
      <c r="A52" s="261" t="s">
        <v>516</v>
      </c>
      <c r="B52" s="261" t="s">
        <v>233</v>
      </c>
      <c r="C52" s="261" t="s">
        <v>248</v>
      </c>
      <c r="D52" s="261" t="s">
        <v>249</v>
      </c>
      <c r="E52" s="261" t="s">
        <v>148</v>
      </c>
      <c r="F52" s="261" t="s">
        <v>204</v>
      </c>
      <c r="G52" s="261" t="s">
        <v>13</v>
      </c>
      <c r="H52" s="265" t="s">
        <v>512</v>
      </c>
      <c r="I52" s="266">
        <v>60661.006635000005</v>
      </c>
      <c r="J52" s="266">
        <v>0</v>
      </c>
      <c r="K52" s="261" t="s">
        <v>519</v>
      </c>
      <c r="L52" s="267"/>
    </row>
    <row r="53" spans="1:12" ht="22.5" x14ac:dyDescent="0.2">
      <c r="A53" s="261" t="s">
        <v>516</v>
      </c>
      <c r="B53" s="261" t="s">
        <v>233</v>
      </c>
      <c r="C53" s="261" t="s">
        <v>179</v>
      </c>
      <c r="D53" s="261" t="s">
        <v>179</v>
      </c>
      <c r="E53" s="261" t="s">
        <v>234</v>
      </c>
      <c r="F53" s="261" t="s">
        <v>235</v>
      </c>
      <c r="G53" s="261" t="s">
        <v>85</v>
      </c>
      <c r="H53" s="261" t="s">
        <v>531</v>
      </c>
      <c r="I53" s="266">
        <v>124267.18892768079</v>
      </c>
      <c r="J53" s="266">
        <v>0</v>
      </c>
      <c r="K53" s="261" t="s">
        <v>519</v>
      </c>
      <c r="L53" s="267"/>
    </row>
    <row r="54" spans="1:12" ht="22.5" x14ac:dyDescent="0.2">
      <c r="A54" s="261" t="s">
        <v>516</v>
      </c>
      <c r="B54" s="261" t="s">
        <v>233</v>
      </c>
      <c r="C54" s="261" t="s">
        <v>179</v>
      </c>
      <c r="D54" s="261" t="s">
        <v>179</v>
      </c>
      <c r="E54" s="261" t="s">
        <v>262</v>
      </c>
      <c r="F54" s="261" t="s">
        <v>263</v>
      </c>
      <c r="G54" s="261" t="s">
        <v>85</v>
      </c>
      <c r="H54" s="261" t="s">
        <v>531</v>
      </c>
      <c r="I54" s="266">
        <v>24756.225643391517</v>
      </c>
      <c r="J54" s="266">
        <v>0</v>
      </c>
      <c r="K54" s="261" t="s">
        <v>519</v>
      </c>
      <c r="L54" s="267"/>
    </row>
    <row r="55" spans="1:12" ht="22.5" x14ac:dyDescent="0.2">
      <c r="A55" s="261" t="s">
        <v>516</v>
      </c>
      <c r="B55" s="261" t="s">
        <v>233</v>
      </c>
      <c r="C55" s="261" t="s">
        <v>179</v>
      </c>
      <c r="D55" s="261" t="s">
        <v>179</v>
      </c>
      <c r="E55" s="261" t="s">
        <v>239</v>
      </c>
      <c r="F55" s="261" t="s">
        <v>240</v>
      </c>
      <c r="G55" s="261" t="s">
        <v>25</v>
      </c>
      <c r="H55" s="265" t="s">
        <v>532</v>
      </c>
      <c r="I55" s="266">
        <v>2844.06</v>
      </c>
      <c r="J55" s="266">
        <v>0</v>
      </c>
      <c r="K55" s="261" t="s">
        <v>519</v>
      </c>
      <c r="L55" s="267"/>
    </row>
    <row r="56" spans="1:12" ht="22.5" x14ac:dyDescent="0.2">
      <c r="A56" s="261" t="s">
        <v>516</v>
      </c>
      <c r="B56" s="261" t="s">
        <v>233</v>
      </c>
      <c r="C56" s="261" t="s">
        <v>241</v>
      </c>
      <c r="D56" s="261" t="s">
        <v>408</v>
      </c>
      <c r="E56" s="261" t="s">
        <v>239</v>
      </c>
      <c r="F56" s="261" t="s">
        <v>240</v>
      </c>
      <c r="G56" s="261" t="s">
        <v>25</v>
      </c>
      <c r="H56" s="265" t="s">
        <v>532</v>
      </c>
      <c r="I56" s="266">
        <v>57983.712148148137</v>
      </c>
      <c r="J56" s="266">
        <v>0</v>
      </c>
      <c r="K56" s="261" t="s">
        <v>519</v>
      </c>
      <c r="L56" s="267"/>
    </row>
    <row r="57" spans="1:12" ht="22.5" x14ac:dyDescent="0.2">
      <c r="A57" s="261" t="s">
        <v>516</v>
      </c>
      <c r="B57" s="261" t="s">
        <v>233</v>
      </c>
      <c r="C57" s="261" t="s">
        <v>412</v>
      </c>
      <c r="D57" s="261" t="s">
        <v>526</v>
      </c>
      <c r="E57" s="261" t="s">
        <v>239</v>
      </c>
      <c r="F57" s="261" t="s">
        <v>240</v>
      </c>
      <c r="G57" s="261" t="s">
        <v>25</v>
      </c>
      <c r="H57" s="265" t="s">
        <v>532</v>
      </c>
      <c r="I57" s="266">
        <v>57983.712148148137</v>
      </c>
      <c r="J57" s="266">
        <v>0</v>
      </c>
      <c r="K57" s="261" t="s">
        <v>519</v>
      </c>
      <c r="L57" s="267"/>
    </row>
    <row r="58" spans="1:12" ht="22.5" x14ac:dyDescent="0.2">
      <c r="A58" s="261" t="s">
        <v>145</v>
      </c>
      <c r="B58" s="261" t="s">
        <v>397</v>
      </c>
      <c r="C58" s="261" t="s">
        <v>250</v>
      </c>
      <c r="D58" s="273" t="s">
        <v>251</v>
      </c>
      <c r="E58" s="261" t="s">
        <v>253</v>
      </c>
      <c r="F58" s="261" t="s">
        <v>399</v>
      </c>
      <c r="G58" s="261" t="s">
        <v>8</v>
      </c>
      <c r="H58" s="265" t="s">
        <v>533</v>
      </c>
      <c r="I58" s="266">
        <v>133932.71</v>
      </c>
      <c r="J58" s="266">
        <v>0</v>
      </c>
      <c r="K58" s="261" t="s">
        <v>534</v>
      </c>
      <c r="L58" s="267"/>
    </row>
    <row r="59" spans="1:12" ht="22.5" x14ac:dyDescent="0.2">
      <c r="A59" s="261" t="s">
        <v>145</v>
      </c>
      <c r="B59" s="261" t="s">
        <v>397</v>
      </c>
      <c r="C59" s="261" t="s">
        <v>250</v>
      </c>
      <c r="D59" s="273" t="s">
        <v>251</v>
      </c>
      <c r="E59" s="261" t="s">
        <v>400</v>
      </c>
      <c r="F59" s="261" t="s">
        <v>192</v>
      </c>
      <c r="G59" s="261" t="s">
        <v>8</v>
      </c>
      <c r="H59" s="265" t="s">
        <v>533</v>
      </c>
      <c r="I59" s="266">
        <v>33236.959999999999</v>
      </c>
      <c r="J59" s="266">
        <v>0</v>
      </c>
      <c r="K59" s="261" t="s">
        <v>534</v>
      </c>
      <c r="L59" s="267"/>
    </row>
    <row r="60" spans="1:12" ht="22.5" x14ac:dyDescent="0.2">
      <c r="A60" s="261" t="s">
        <v>145</v>
      </c>
      <c r="B60" s="261" t="s">
        <v>397</v>
      </c>
      <c r="C60" s="261" t="s">
        <v>250</v>
      </c>
      <c r="D60" s="273" t="s">
        <v>251</v>
      </c>
      <c r="E60" s="261" t="s">
        <v>405</v>
      </c>
      <c r="F60" s="261" t="s">
        <v>406</v>
      </c>
      <c r="G60" s="261" t="s">
        <v>8</v>
      </c>
      <c r="H60" s="265" t="s">
        <v>533</v>
      </c>
      <c r="I60" s="266">
        <v>20332.280000000002</v>
      </c>
      <c r="J60" s="266">
        <v>0</v>
      </c>
      <c r="K60" s="261" t="s">
        <v>534</v>
      </c>
      <c r="L60" s="267"/>
    </row>
    <row r="61" spans="1:12" ht="22.5" x14ac:dyDescent="0.2">
      <c r="A61" s="261" t="s">
        <v>145</v>
      </c>
      <c r="B61" s="261" t="s">
        <v>397</v>
      </c>
      <c r="C61" s="261" t="s">
        <v>250</v>
      </c>
      <c r="D61" s="273" t="s">
        <v>251</v>
      </c>
      <c r="E61" s="261" t="s">
        <v>401</v>
      </c>
      <c r="F61" s="261" t="s">
        <v>402</v>
      </c>
      <c r="G61" s="261" t="s">
        <v>2</v>
      </c>
      <c r="H61" s="265" t="s">
        <v>535</v>
      </c>
      <c r="I61" s="277">
        <v>12282.528559999999</v>
      </c>
      <c r="J61" s="260"/>
      <c r="K61" s="260"/>
      <c r="L61" s="267"/>
    </row>
    <row r="62" spans="1:12" ht="22.5" x14ac:dyDescent="0.2">
      <c r="A62" s="261" t="s">
        <v>145</v>
      </c>
      <c r="B62" s="261" t="s">
        <v>397</v>
      </c>
      <c r="C62" s="261" t="s">
        <v>250</v>
      </c>
      <c r="D62" s="273" t="s">
        <v>251</v>
      </c>
      <c r="E62" s="261" t="s">
        <v>398</v>
      </c>
      <c r="F62" s="261" t="s">
        <v>244</v>
      </c>
      <c r="G62" s="261" t="s">
        <v>18</v>
      </c>
      <c r="H62" s="265" t="s">
        <v>536</v>
      </c>
      <c r="I62" s="266">
        <v>25021.824518518519</v>
      </c>
      <c r="J62" s="266">
        <v>0</v>
      </c>
      <c r="K62" s="261" t="s">
        <v>534</v>
      </c>
      <c r="L62" s="267"/>
    </row>
    <row r="63" spans="1:12" ht="22.5" x14ac:dyDescent="0.2">
      <c r="A63" s="261" t="s">
        <v>145</v>
      </c>
      <c r="B63" s="261" t="s">
        <v>397</v>
      </c>
      <c r="C63" s="261" t="s">
        <v>250</v>
      </c>
      <c r="D63" s="273" t="s">
        <v>251</v>
      </c>
      <c r="E63" s="261" t="s">
        <v>218</v>
      </c>
      <c r="F63" s="261" t="s">
        <v>219</v>
      </c>
      <c r="G63" s="261" t="s">
        <v>18</v>
      </c>
      <c r="H63" s="265" t="s">
        <v>536</v>
      </c>
      <c r="I63" s="266">
        <v>5878.7142222222228</v>
      </c>
      <c r="J63" s="266">
        <v>0</v>
      </c>
      <c r="K63" s="261" t="s">
        <v>534</v>
      </c>
      <c r="L63" s="267"/>
    </row>
    <row r="64" spans="1:12" ht="22.5" x14ac:dyDescent="0.2">
      <c r="A64" s="261" t="s">
        <v>145</v>
      </c>
      <c r="B64" s="261" t="s">
        <v>397</v>
      </c>
      <c r="C64" s="261" t="s">
        <v>250</v>
      </c>
      <c r="D64" s="273" t="s">
        <v>251</v>
      </c>
      <c r="E64" s="261" t="s">
        <v>403</v>
      </c>
      <c r="F64" s="261" t="s">
        <v>242</v>
      </c>
      <c r="G64" s="261" t="s">
        <v>404</v>
      </c>
      <c r="H64" s="265" t="s">
        <v>537</v>
      </c>
      <c r="I64" s="266">
        <v>15081.433918799998</v>
      </c>
      <c r="J64" s="260"/>
      <c r="K64" s="261" t="s">
        <v>534</v>
      </c>
      <c r="L64" s="272" t="s">
        <v>522</v>
      </c>
    </row>
    <row r="65" spans="1:12" ht="22.5" x14ac:dyDescent="0.2">
      <c r="A65" s="261" t="s">
        <v>145</v>
      </c>
      <c r="B65" s="267" t="s">
        <v>397</v>
      </c>
      <c r="C65" s="260"/>
      <c r="D65" s="260"/>
      <c r="E65" s="260"/>
      <c r="F65" s="260"/>
      <c r="G65" s="260"/>
      <c r="H65" s="260"/>
      <c r="I65" s="260"/>
      <c r="J65" s="268"/>
      <c r="K65" s="260"/>
      <c r="L65" s="267" t="s">
        <v>538</v>
      </c>
    </row>
    <row r="66" spans="1:12" ht="67.5" x14ac:dyDescent="0.2">
      <c r="A66" s="261" t="s">
        <v>85</v>
      </c>
      <c r="B66" s="261" t="s">
        <v>252</v>
      </c>
      <c r="C66" s="271" t="s">
        <v>256</v>
      </c>
      <c r="D66" s="271" t="s">
        <v>257</v>
      </c>
      <c r="E66" s="267" t="s">
        <v>258</v>
      </c>
      <c r="F66" s="267" t="s">
        <v>259</v>
      </c>
      <c r="G66" s="261" t="s">
        <v>2</v>
      </c>
      <c r="H66" s="261" t="s">
        <v>539</v>
      </c>
      <c r="I66" s="266">
        <v>0</v>
      </c>
      <c r="J66" s="268">
        <v>20453.9208</v>
      </c>
      <c r="K66" s="261" t="s">
        <v>540</v>
      </c>
      <c r="L66" s="267" t="s">
        <v>541</v>
      </c>
    </row>
    <row r="67" spans="1:12" ht="33.75" x14ac:dyDescent="0.2">
      <c r="A67" s="261" t="s">
        <v>85</v>
      </c>
      <c r="B67" s="261" t="s">
        <v>252</v>
      </c>
      <c r="C67" s="262" t="s">
        <v>264</v>
      </c>
      <c r="D67" s="262" t="s">
        <v>265</v>
      </c>
      <c r="E67" s="261" t="s">
        <v>258</v>
      </c>
      <c r="F67" s="261" t="s">
        <v>259</v>
      </c>
      <c r="G67" s="261" t="s">
        <v>2</v>
      </c>
      <c r="H67" s="261" t="s">
        <v>539</v>
      </c>
      <c r="I67" s="266">
        <v>40907.8416</v>
      </c>
      <c r="J67" s="266">
        <v>0</v>
      </c>
      <c r="K67" s="261" t="s">
        <v>540</v>
      </c>
      <c r="L67" s="267"/>
    </row>
    <row r="68" spans="1:12" ht="67.5" x14ac:dyDescent="0.2">
      <c r="A68" s="261" t="s">
        <v>85</v>
      </c>
      <c r="B68" s="261" t="s">
        <v>252</v>
      </c>
      <c r="C68" s="271" t="s">
        <v>256</v>
      </c>
      <c r="D68" s="271" t="s">
        <v>257</v>
      </c>
      <c r="E68" s="267" t="s">
        <v>218</v>
      </c>
      <c r="F68" s="267" t="s">
        <v>219</v>
      </c>
      <c r="G68" s="261" t="s">
        <v>18</v>
      </c>
      <c r="H68" s="261" t="s">
        <v>542</v>
      </c>
      <c r="I68" s="274">
        <v>0</v>
      </c>
      <c r="J68" s="268">
        <v>27091.690755432097</v>
      </c>
      <c r="K68" s="261" t="s">
        <v>540</v>
      </c>
      <c r="L68" s="267" t="s">
        <v>541</v>
      </c>
    </row>
    <row r="69" spans="1:12" ht="67.5" x14ac:dyDescent="0.2">
      <c r="A69" s="261" t="s">
        <v>85</v>
      </c>
      <c r="B69" s="261" t="s">
        <v>252</v>
      </c>
      <c r="C69" s="271" t="s">
        <v>256</v>
      </c>
      <c r="D69" s="271" t="s">
        <v>257</v>
      </c>
      <c r="E69" s="267" t="s">
        <v>260</v>
      </c>
      <c r="F69" s="267" t="s">
        <v>261</v>
      </c>
      <c r="G69" s="261" t="s">
        <v>139</v>
      </c>
      <c r="H69" s="261" t="s">
        <v>543</v>
      </c>
      <c r="I69" s="266">
        <v>0</v>
      </c>
      <c r="J69" s="268">
        <v>50658.503964463845</v>
      </c>
      <c r="K69" s="261" t="s">
        <v>540</v>
      </c>
      <c r="L69" s="267" t="s">
        <v>541</v>
      </c>
    </row>
    <row r="70" spans="1:12" ht="33.75" x14ac:dyDescent="0.2">
      <c r="A70" s="261" t="s">
        <v>85</v>
      </c>
      <c r="B70" s="261" t="s">
        <v>252</v>
      </c>
      <c r="C70" s="262" t="s">
        <v>264</v>
      </c>
      <c r="D70" s="262" t="s">
        <v>265</v>
      </c>
      <c r="E70" s="261" t="s">
        <v>234</v>
      </c>
      <c r="F70" s="261" t="s">
        <v>235</v>
      </c>
      <c r="G70" s="261" t="s">
        <v>85</v>
      </c>
      <c r="H70" s="261" t="s">
        <v>543</v>
      </c>
      <c r="I70" s="266">
        <v>87703.29763092268</v>
      </c>
      <c r="J70" s="266">
        <v>0</v>
      </c>
      <c r="K70" s="261" t="s">
        <v>540</v>
      </c>
      <c r="L70" s="260"/>
    </row>
    <row r="71" spans="1:12" ht="33.75" x14ac:dyDescent="0.2">
      <c r="A71" s="261" t="s">
        <v>85</v>
      </c>
      <c r="B71" s="261" t="s">
        <v>252</v>
      </c>
      <c r="C71" s="262" t="s">
        <v>264</v>
      </c>
      <c r="D71" s="262" t="s">
        <v>265</v>
      </c>
      <c r="E71" s="261" t="s">
        <v>262</v>
      </c>
      <c r="F71" s="261" t="s">
        <v>263</v>
      </c>
      <c r="G71" s="261" t="s">
        <v>85</v>
      </c>
      <c r="H71" s="261" t="s">
        <v>543</v>
      </c>
      <c r="I71" s="266">
        <v>12379.664962593515</v>
      </c>
      <c r="J71" s="266">
        <v>0</v>
      </c>
      <c r="K71" s="261" t="s">
        <v>540</v>
      </c>
      <c r="L71" s="260"/>
    </row>
    <row r="72" spans="1:12" ht="33.75" x14ac:dyDescent="0.2">
      <c r="A72" s="261" t="s">
        <v>85</v>
      </c>
      <c r="B72" s="261" t="s">
        <v>252</v>
      </c>
      <c r="C72" s="262" t="s">
        <v>264</v>
      </c>
      <c r="D72" s="262" t="s">
        <v>265</v>
      </c>
      <c r="E72" s="261" t="s">
        <v>254</v>
      </c>
      <c r="F72" s="261" t="s">
        <v>255</v>
      </c>
      <c r="G72" s="261" t="s">
        <v>85</v>
      </c>
      <c r="H72" s="261" t="s">
        <v>543</v>
      </c>
      <c r="I72" s="266">
        <v>34797.501695760599</v>
      </c>
      <c r="J72" s="266">
        <v>0</v>
      </c>
      <c r="K72" s="261" t="s">
        <v>540</v>
      </c>
      <c r="L72" s="260"/>
    </row>
    <row r="73" spans="1:12" ht="45" x14ac:dyDescent="0.2">
      <c r="A73" s="261" t="s">
        <v>544</v>
      </c>
      <c r="B73" s="261" t="s">
        <v>266</v>
      </c>
      <c r="C73" s="261" t="s">
        <v>271</v>
      </c>
      <c r="D73" s="262" t="s">
        <v>272</v>
      </c>
      <c r="E73" s="261" t="s">
        <v>237</v>
      </c>
      <c r="F73" s="261" t="s">
        <v>238</v>
      </c>
      <c r="G73" s="261" t="s">
        <v>10</v>
      </c>
      <c r="H73" s="261" t="s">
        <v>523</v>
      </c>
      <c r="I73" s="266">
        <v>108542.54055350553</v>
      </c>
      <c r="J73" s="266">
        <v>0</v>
      </c>
      <c r="K73" s="261" t="s">
        <v>545</v>
      </c>
      <c r="L73" s="260"/>
    </row>
    <row r="74" spans="1:12" ht="45" x14ac:dyDescent="0.2">
      <c r="A74" s="261" t="s">
        <v>544</v>
      </c>
      <c r="B74" s="261" t="s">
        <v>266</v>
      </c>
      <c r="C74" s="261" t="s">
        <v>271</v>
      </c>
      <c r="D74" s="262" t="s">
        <v>272</v>
      </c>
      <c r="E74" s="261" t="s">
        <v>269</v>
      </c>
      <c r="F74" s="261" t="s">
        <v>270</v>
      </c>
      <c r="G74" s="261" t="s">
        <v>28</v>
      </c>
      <c r="H74" s="261" t="s">
        <v>546</v>
      </c>
      <c r="I74" s="266">
        <v>60568.643656799999</v>
      </c>
      <c r="J74" s="266">
        <v>0</v>
      </c>
      <c r="K74" s="261" t="s">
        <v>545</v>
      </c>
      <c r="L74" s="260"/>
    </row>
    <row r="75" spans="1:12" ht="45" x14ac:dyDescent="0.2">
      <c r="A75" s="261" t="s">
        <v>544</v>
      </c>
      <c r="B75" s="261" t="s">
        <v>266</v>
      </c>
      <c r="C75" s="261" t="s">
        <v>271</v>
      </c>
      <c r="D75" s="262" t="s">
        <v>272</v>
      </c>
      <c r="E75" s="261" t="s">
        <v>267</v>
      </c>
      <c r="F75" s="261" t="s">
        <v>268</v>
      </c>
      <c r="G75" s="261" t="s">
        <v>3</v>
      </c>
      <c r="H75" s="261" t="s">
        <v>547</v>
      </c>
      <c r="I75" s="266">
        <v>81614.539647058831</v>
      </c>
      <c r="J75" s="266">
        <v>0</v>
      </c>
      <c r="K75" s="261" t="s">
        <v>545</v>
      </c>
      <c r="L75" s="260"/>
    </row>
    <row r="78" spans="1:12" ht="12.75" x14ac:dyDescent="0.2">
      <c r="A78" s="260"/>
      <c r="B78" s="275" t="s">
        <v>548</v>
      </c>
      <c r="C78" s="275"/>
      <c r="D78" s="275"/>
      <c r="E78" s="275"/>
      <c r="F78" s="275"/>
      <c r="G78" s="275"/>
      <c r="H78" s="275"/>
      <c r="I78" s="276">
        <v>3208538.0166825112</v>
      </c>
      <c r="J78" s="276">
        <v>203951.15213392553</v>
      </c>
      <c r="K78" s="275"/>
      <c r="L78" s="275"/>
    </row>
  </sheetData>
  <autoFilter ref="A1:I122"/>
  <phoneticPr fontId="0" type="noConversion"/>
  <printOptions gridLines="1"/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 Targets</vt:lpstr>
      <vt:lpstr>FY12 SWS&amp;T Reports by SU </vt:lpstr>
      <vt:lpstr>FY12 GW S&amp;T Reports by SU</vt:lpstr>
      <vt:lpstr>'SU Targets'!Print_Area</vt:lpstr>
      <vt:lpstr>'SU Targets'!Print_Titles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Musson, Rosemary</cp:lastModifiedBy>
  <cp:lastPrinted>2009-05-22T11:35:48Z</cp:lastPrinted>
  <dcterms:created xsi:type="dcterms:W3CDTF">2004-03-19T12:08:35Z</dcterms:created>
  <dcterms:modified xsi:type="dcterms:W3CDTF">2011-08-05T13:38:24Z</dcterms:modified>
</cp:coreProperties>
</file>