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5615" windowHeight="10440" activeTab="1"/>
  </bookViews>
  <sheets>
    <sheet name="Chart1" sheetId="1" r:id="rId1"/>
    <sheet name="X-secs" sheetId="2" r:id="rId2"/>
    <sheet name="247DSFUL" sheetId="3" r:id="rId3"/>
  </sheets>
  <definedNames/>
  <calcPr fullCalcOnLoad="1"/>
</workbook>
</file>

<file path=xl/sharedStrings.xml><?xml version="1.0" encoding="utf-8"?>
<sst xmlns="http://schemas.openxmlformats.org/spreadsheetml/2006/main" count="86" uniqueCount="28">
  <si>
    <t>WS rt bank(100ft DS)</t>
  </si>
  <si>
    <t>GS rt bank(100ft DS)</t>
  </si>
  <si>
    <t>WS lt bank(100ft DS)</t>
  </si>
  <si>
    <t>GS lt bank(100ft DS)</t>
  </si>
  <si>
    <t>Fill Line</t>
  </si>
  <si>
    <t>rt abutment</t>
  </si>
  <si>
    <t>lt abutment</t>
  </si>
  <si>
    <t>GS lt bank</t>
  </si>
  <si>
    <t>Hub</t>
  </si>
  <si>
    <t>Station(ft)</t>
  </si>
  <si>
    <t>depth(ft)</t>
  </si>
  <si>
    <t>x</t>
  </si>
  <si>
    <t>y</t>
  </si>
  <si>
    <t>Elev (ft)</t>
  </si>
  <si>
    <t>LEW</t>
  </si>
  <si>
    <t>REW</t>
  </si>
  <si>
    <t>Echo Sounder Data, 100' DS of Bridge</t>
  </si>
  <si>
    <t>Bathymetry(echo sounder)</t>
  </si>
  <si>
    <t>Pt #</t>
  </si>
  <si>
    <t>station(ft)</t>
  </si>
  <si>
    <t>elev (ft)</t>
  </si>
  <si>
    <t>description</t>
  </si>
  <si>
    <t>Echo Sounder Data, 280' DS of Bridge</t>
  </si>
  <si>
    <t>350ft US</t>
  </si>
  <si>
    <t>50 ft DS (4/15/01)</t>
  </si>
  <si>
    <t>110' US</t>
  </si>
  <si>
    <t>US Bridge Face</t>
  </si>
  <si>
    <t>DS Bridge Face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</si>
</sst>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2" borderId="0" xfId="0" applyFill="1" applyBorder="1" applyAlignment="1">
      <alignment/>
    </xf>
    <xf numFmtId="0" fontId="0" fillId="0" borderId="6" xfId="0" applyBorder="1" applyAlignment="1">
      <alignment/>
    </xf>
    <xf numFmtId="164" fontId="0" fillId="0" borderId="7" xfId="0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0" borderId="5" xfId="0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'247DSFUL'!$B$4:$B$40</c:f>
              <c:numCache>
                <c:ptCount val="37"/>
                <c:pt idx="0">
                  <c:v>2473.512</c:v>
                </c:pt>
                <c:pt idx="1">
                  <c:v>2278.302</c:v>
                </c:pt>
                <c:pt idx="2">
                  <c:v>2066.658</c:v>
                </c:pt>
                <c:pt idx="3">
                  <c:v>2016.082</c:v>
                </c:pt>
                <c:pt idx="4">
                  <c:v>1793.559</c:v>
                </c:pt>
                <c:pt idx="5">
                  <c:v>1467.25</c:v>
                </c:pt>
                <c:pt idx="6">
                  <c:v>1075.577</c:v>
                </c:pt>
                <c:pt idx="7">
                  <c:v>763.273</c:v>
                </c:pt>
                <c:pt idx="8">
                  <c:v>522.774</c:v>
                </c:pt>
                <c:pt idx="9">
                  <c:v>273.418</c:v>
                </c:pt>
                <c:pt idx="10">
                  <c:v>167.09</c:v>
                </c:pt>
                <c:pt idx="11">
                  <c:v>105.696</c:v>
                </c:pt>
                <c:pt idx="12">
                  <c:v>64.286</c:v>
                </c:pt>
                <c:pt idx="13">
                  <c:v>-8.452</c:v>
                </c:pt>
                <c:pt idx="14">
                  <c:v>-21.155</c:v>
                </c:pt>
                <c:pt idx="15">
                  <c:v>-28.562</c:v>
                </c:pt>
                <c:pt idx="16">
                  <c:v>-37.783</c:v>
                </c:pt>
                <c:pt idx="17">
                  <c:v>-44.95828</c:v>
                </c:pt>
                <c:pt idx="18">
                  <c:v>-50.33974</c:v>
                </c:pt>
                <c:pt idx="19">
                  <c:v>-55.721199999999996</c:v>
                </c:pt>
                <c:pt idx="20">
                  <c:v>-64.69030000000001</c:v>
                </c:pt>
                <c:pt idx="21">
                  <c:v>-73.6594</c:v>
                </c:pt>
                <c:pt idx="22">
                  <c:v>-82.6285</c:v>
                </c:pt>
                <c:pt idx="23">
                  <c:v>-91.5976</c:v>
                </c:pt>
                <c:pt idx="24">
                  <c:v>-100.5667</c:v>
                </c:pt>
                <c:pt idx="25">
                  <c:v>-109.5358</c:v>
                </c:pt>
                <c:pt idx="26">
                  <c:v>-118.5049</c:v>
                </c:pt>
                <c:pt idx="27">
                  <c:v>-127.474</c:v>
                </c:pt>
                <c:pt idx="28">
                  <c:v>-136.44310000000002</c:v>
                </c:pt>
                <c:pt idx="29">
                  <c:v>-143.61838</c:v>
                </c:pt>
                <c:pt idx="30">
                  <c:v>-145.051</c:v>
                </c:pt>
                <c:pt idx="31">
                  <c:v>-151.608</c:v>
                </c:pt>
                <c:pt idx="32">
                  <c:v>-153.573</c:v>
                </c:pt>
                <c:pt idx="33">
                  <c:v>-173.037</c:v>
                </c:pt>
                <c:pt idx="34">
                  <c:v>-184.782</c:v>
                </c:pt>
                <c:pt idx="35">
                  <c:v>-200.711</c:v>
                </c:pt>
              </c:numCache>
            </c:numRef>
          </c:xVal>
          <c:yVal>
            <c:numRef>
              <c:f>'247DSFUL'!$C$4:$C$40</c:f>
              <c:numCache>
                <c:ptCount val="37"/>
                <c:pt idx="0">
                  <c:v>1919.636</c:v>
                </c:pt>
                <c:pt idx="1">
                  <c:v>1763.925</c:v>
                </c:pt>
                <c:pt idx="2">
                  <c:v>1605.731</c:v>
                </c:pt>
                <c:pt idx="3">
                  <c:v>1566.974</c:v>
                </c:pt>
                <c:pt idx="4">
                  <c:v>1384.771</c:v>
                </c:pt>
                <c:pt idx="5">
                  <c:v>1112.029</c:v>
                </c:pt>
                <c:pt idx="6">
                  <c:v>777.353</c:v>
                </c:pt>
                <c:pt idx="7">
                  <c:v>483.029</c:v>
                </c:pt>
                <c:pt idx="8">
                  <c:v>301.98</c:v>
                </c:pt>
                <c:pt idx="9">
                  <c:v>93.745</c:v>
                </c:pt>
                <c:pt idx="10">
                  <c:v>49.613</c:v>
                </c:pt>
                <c:pt idx="11">
                  <c:v>30.858</c:v>
                </c:pt>
                <c:pt idx="12">
                  <c:v>20.69</c:v>
                </c:pt>
                <c:pt idx="13">
                  <c:v>-8.23</c:v>
                </c:pt>
                <c:pt idx="14">
                  <c:v>-18.108</c:v>
                </c:pt>
                <c:pt idx="15">
                  <c:v>-22.355</c:v>
                </c:pt>
                <c:pt idx="16">
                  <c:v>-27.527</c:v>
                </c:pt>
                <c:pt idx="17">
                  <c:v>-31.058103680000002</c:v>
                </c:pt>
                <c:pt idx="18">
                  <c:v>-33.70643144</c:v>
                </c:pt>
                <c:pt idx="19">
                  <c:v>-36.354759200000004</c:v>
                </c:pt>
                <c:pt idx="20">
                  <c:v>-40.768638800000005</c:v>
                </c:pt>
                <c:pt idx="21">
                  <c:v>-45.182518400000006</c:v>
                </c:pt>
                <c:pt idx="22">
                  <c:v>-49.596398</c:v>
                </c:pt>
                <c:pt idx="23">
                  <c:v>-54.0102776</c:v>
                </c:pt>
                <c:pt idx="24">
                  <c:v>-58.4241572</c:v>
                </c:pt>
                <c:pt idx="25">
                  <c:v>-62.838036800000005</c:v>
                </c:pt>
                <c:pt idx="26">
                  <c:v>-67.2519164</c:v>
                </c:pt>
                <c:pt idx="27">
                  <c:v>-71.665796</c:v>
                </c:pt>
                <c:pt idx="28">
                  <c:v>-76.0796756</c:v>
                </c:pt>
                <c:pt idx="29">
                  <c:v>-79.61077928</c:v>
                </c:pt>
                <c:pt idx="30">
                  <c:v>-80.32</c:v>
                </c:pt>
                <c:pt idx="31">
                  <c:v>-81.642</c:v>
                </c:pt>
                <c:pt idx="32">
                  <c:v>-80.419</c:v>
                </c:pt>
                <c:pt idx="33">
                  <c:v>-79.868</c:v>
                </c:pt>
                <c:pt idx="34">
                  <c:v>-83.81</c:v>
                </c:pt>
                <c:pt idx="35">
                  <c:v>-89.601</c:v>
                </c:pt>
              </c:numCache>
            </c:numRef>
          </c:yVal>
          <c:smooth val="0"/>
        </c:ser>
        <c:axId val="42335075"/>
        <c:axId val="45471356"/>
      </c:scatterChart>
      <c:valAx>
        <c:axId val="42335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71356"/>
        <c:crosses val="autoZero"/>
        <c:crossBetween val="midCat"/>
        <c:dispUnits/>
      </c:valAx>
      <c:valAx>
        <c:axId val="454713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350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280 ft 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'247DSFUL'!$K$28:$K$48</c:f>
              <c:numCache>
                <c:ptCount val="21"/>
                <c:pt idx="0">
                  <c:v>10</c:v>
                </c:pt>
                <c:pt idx="1">
                  <c:v>15</c:v>
                </c:pt>
                <c:pt idx="2">
                  <c:v>25</c:v>
                </c:pt>
                <c:pt idx="3">
                  <c:v>32</c:v>
                </c:pt>
                <c:pt idx="4">
                  <c:v>35</c:v>
                </c:pt>
                <c:pt idx="5">
                  <c:v>43</c:v>
                </c:pt>
                <c:pt idx="6">
                  <c:v>45</c:v>
                </c:pt>
                <c:pt idx="7">
                  <c:v>55</c:v>
                </c:pt>
                <c:pt idx="8">
                  <c:v>63</c:v>
                </c:pt>
                <c:pt idx="9">
                  <c:v>65</c:v>
                </c:pt>
                <c:pt idx="10">
                  <c:v>68</c:v>
                </c:pt>
                <c:pt idx="11">
                  <c:v>69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  <c:pt idx="15">
                  <c:v>86</c:v>
                </c:pt>
                <c:pt idx="16">
                  <c:v>89</c:v>
                </c:pt>
                <c:pt idx="17">
                  <c:v>95</c:v>
                </c:pt>
                <c:pt idx="18">
                  <c:v>99</c:v>
                </c:pt>
                <c:pt idx="19">
                  <c:v>105</c:v>
                </c:pt>
                <c:pt idx="20">
                  <c:v>115</c:v>
                </c:pt>
              </c:numCache>
            </c:numRef>
          </c:xVal>
          <c:yVal>
            <c:numRef>
              <c:f>'247DSFUL'!$O$28:$O$48</c:f>
              <c:numCache>
                <c:ptCount val="21"/>
                <c:pt idx="0">
                  <c:v>1204.43</c:v>
                </c:pt>
                <c:pt idx="1">
                  <c:v>1202.43</c:v>
                </c:pt>
                <c:pt idx="2">
                  <c:v>1201.73</c:v>
                </c:pt>
                <c:pt idx="3">
                  <c:v>1200.43</c:v>
                </c:pt>
                <c:pt idx="4">
                  <c:v>1200.43</c:v>
                </c:pt>
                <c:pt idx="5">
                  <c:v>1198.93</c:v>
                </c:pt>
                <c:pt idx="6">
                  <c:v>1199.43</c:v>
                </c:pt>
                <c:pt idx="7">
                  <c:v>1199.23</c:v>
                </c:pt>
                <c:pt idx="8">
                  <c:v>1199.93</c:v>
                </c:pt>
                <c:pt idx="9">
                  <c:v>1200.8300000000002</c:v>
                </c:pt>
                <c:pt idx="10">
                  <c:v>1201.13</c:v>
                </c:pt>
                <c:pt idx="11">
                  <c:v>1202.13</c:v>
                </c:pt>
                <c:pt idx="12">
                  <c:v>1202.13</c:v>
                </c:pt>
                <c:pt idx="13">
                  <c:v>1202.93</c:v>
                </c:pt>
                <c:pt idx="14">
                  <c:v>1202.43</c:v>
                </c:pt>
                <c:pt idx="15">
                  <c:v>1203.13</c:v>
                </c:pt>
                <c:pt idx="16">
                  <c:v>1203.43</c:v>
                </c:pt>
                <c:pt idx="17">
                  <c:v>1203.13</c:v>
                </c:pt>
                <c:pt idx="18">
                  <c:v>1202.93</c:v>
                </c:pt>
                <c:pt idx="19">
                  <c:v>1204.43</c:v>
                </c:pt>
                <c:pt idx="20">
                  <c:v>1206.43</c:v>
                </c:pt>
              </c:numCache>
            </c:numRef>
          </c:yVal>
          <c:smooth val="1"/>
        </c:ser>
        <c:ser>
          <c:idx val="1"/>
          <c:order val="1"/>
          <c:tx>
            <c:v>100 ft 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'247DSFUL'!$K$6:$K$18</c:f>
              <c:numCache>
                <c:ptCount val="13"/>
                <c:pt idx="0">
                  <c:v>8</c:v>
                </c:pt>
                <c:pt idx="1">
                  <c:v>14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118</c:v>
                </c:pt>
              </c:numCache>
            </c:numRef>
          </c:xVal>
          <c:yVal>
            <c:numRef>
              <c:f>'247DSFUL'!$O$6:$O$18</c:f>
              <c:numCache>
                <c:ptCount val="13"/>
                <c:pt idx="0">
                  <c:v>1203.43</c:v>
                </c:pt>
                <c:pt idx="1">
                  <c:v>1201.8300000000002</c:v>
                </c:pt>
                <c:pt idx="2">
                  <c:v>1201.73</c:v>
                </c:pt>
                <c:pt idx="3">
                  <c:v>1200.53</c:v>
                </c:pt>
                <c:pt idx="4">
                  <c:v>1199.23</c:v>
                </c:pt>
                <c:pt idx="5">
                  <c:v>1198.43</c:v>
                </c:pt>
                <c:pt idx="6">
                  <c:v>1198.03</c:v>
                </c:pt>
                <c:pt idx="7">
                  <c:v>1198.43</c:v>
                </c:pt>
                <c:pt idx="8">
                  <c:v>1198.73</c:v>
                </c:pt>
                <c:pt idx="9">
                  <c:v>1200.43</c:v>
                </c:pt>
                <c:pt idx="10">
                  <c:v>1201.63</c:v>
                </c:pt>
                <c:pt idx="11">
                  <c:v>1202.43</c:v>
                </c:pt>
                <c:pt idx="12">
                  <c:v>1206.93</c:v>
                </c:pt>
              </c:numCache>
            </c:numRef>
          </c:yVal>
          <c:smooth val="1"/>
        </c:ser>
        <c:ser>
          <c:idx val="2"/>
          <c:order val="2"/>
          <c:tx>
            <c:v>50 ft DS(Fld)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'247DSFUL'!$Q$26:$Q$50</c:f>
              <c:numCache>
                <c:ptCount val="25"/>
                <c:pt idx="0">
                  <c:v>145</c:v>
                </c:pt>
                <c:pt idx="1">
                  <c:v>142</c:v>
                </c:pt>
                <c:pt idx="2">
                  <c:v>140</c:v>
                </c:pt>
                <c:pt idx="3">
                  <c:v>138</c:v>
                </c:pt>
                <c:pt idx="4">
                  <c:v>134</c:v>
                </c:pt>
                <c:pt idx="5">
                  <c:v>130</c:v>
                </c:pt>
                <c:pt idx="6">
                  <c:v>125</c:v>
                </c:pt>
                <c:pt idx="7">
                  <c:v>120</c:v>
                </c:pt>
                <c:pt idx="8">
                  <c:v>110</c:v>
                </c:pt>
                <c:pt idx="9">
                  <c:v>100</c:v>
                </c:pt>
                <c:pt idx="10">
                  <c:v>90</c:v>
                </c:pt>
                <c:pt idx="11">
                  <c:v>80</c:v>
                </c:pt>
                <c:pt idx="12">
                  <c:v>70</c:v>
                </c:pt>
                <c:pt idx="13">
                  <c:v>60</c:v>
                </c:pt>
                <c:pt idx="14">
                  <c:v>50</c:v>
                </c:pt>
                <c:pt idx="15">
                  <c:v>40</c:v>
                </c:pt>
                <c:pt idx="16">
                  <c:v>36</c:v>
                </c:pt>
                <c:pt idx="17">
                  <c:v>30</c:v>
                </c:pt>
                <c:pt idx="18">
                  <c:v>26</c:v>
                </c:pt>
                <c:pt idx="19">
                  <c:v>24</c:v>
                </c:pt>
                <c:pt idx="20">
                  <c:v>20</c:v>
                </c:pt>
                <c:pt idx="21">
                  <c:v>18</c:v>
                </c:pt>
                <c:pt idx="22">
                  <c:v>12</c:v>
                </c:pt>
                <c:pt idx="23">
                  <c:v>10</c:v>
                </c:pt>
                <c:pt idx="24">
                  <c:v>0</c:v>
                </c:pt>
              </c:numCache>
            </c:numRef>
          </c:xVal>
          <c:yVal>
            <c:numRef>
              <c:f>'247DSFUL'!$T$26:$T$50</c:f>
              <c:numCache>
                <c:ptCount val="25"/>
                <c:pt idx="0">
                  <c:v>1210.8</c:v>
                </c:pt>
                <c:pt idx="1">
                  <c:v>1210.8</c:v>
                </c:pt>
                <c:pt idx="2">
                  <c:v>1207.3</c:v>
                </c:pt>
                <c:pt idx="3">
                  <c:v>1205.3</c:v>
                </c:pt>
                <c:pt idx="4">
                  <c:v>1205.3</c:v>
                </c:pt>
                <c:pt idx="5">
                  <c:v>1203.8</c:v>
                </c:pt>
                <c:pt idx="6">
                  <c:v>1204.3</c:v>
                </c:pt>
                <c:pt idx="7">
                  <c:v>1202.3</c:v>
                </c:pt>
                <c:pt idx="8">
                  <c:v>1198.8</c:v>
                </c:pt>
                <c:pt idx="9">
                  <c:v>1197.8</c:v>
                </c:pt>
                <c:pt idx="10">
                  <c:v>1197.3</c:v>
                </c:pt>
                <c:pt idx="11">
                  <c:v>1197.3</c:v>
                </c:pt>
                <c:pt idx="12">
                  <c:v>1197.3</c:v>
                </c:pt>
                <c:pt idx="13">
                  <c:v>1198.3</c:v>
                </c:pt>
                <c:pt idx="14">
                  <c:v>1199.3</c:v>
                </c:pt>
                <c:pt idx="15">
                  <c:v>1199.8</c:v>
                </c:pt>
                <c:pt idx="16">
                  <c:v>1202.8</c:v>
                </c:pt>
                <c:pt idx="17">
                  <c:v>1201.3</c:v>
                </c:pt>
                <c:pt idx="18">
                  <c:v>1206.3</c:v>
                </c:pt>
                <c:pt idx="19">
                  <c:v>1206.3</c:v>
                </c:pt>
                <c:pt idx="20">
                  <c:v>1204.3</c:v>
                </c:pt>
                <c:pt idx="21">
                  <c:v>1203.3</c:v>
                </c:pt>
                <c:pt idx="22">
                  <c:v>1207.3</c:v>
                </c:pt>
                <c:pt idx="23">
                  <c:v>1206.3</c:v>
                </c:pt>
                <c:pt idx="24">
                  <c:v>1218.3</c:v>
                </c:pt>
              </c:numCache>
            </c:numRef>
          </c:yVal>
          <c:smooth val="1"/>
        </c:ser>
        <c:ser>
          <c:idx val="3"/>
          <c:order val="3"/>
          <c:tx>
            <c:v>350' 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'247DSFUL'!$Q$56:$Q$71</c:f>
              <c:numCache>
                <c:ptCount val="16"/>
                <c:pt idx="0">
                  <c:v>2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67</c:v>
                </c:pt>
                <c:pt idx="8">
                  <c:v>70</c:v>
                </c:pt>
                <c:pt idx="9">
                  <c:v>74</c:v>
                </c:pt>
                <c:pt idx="10">
                  <c:v>80</c:v>
                </c:pt>
                <c:pt idx="11">
                  <c:v>90</c:v>
                </c:pt>
                <c:pt idx="12">
                  <c:v>100</c:v>
                </c:pt>
                <c:pt idx="13">
                  <c:v>110</c:v>
                </c:pt>
                <c:pt idx="14">
                  <c:v>120</c:v>
                </c:pt>
                <c:pt idx="15">
                  <c:v>130</c:v>
                </c:pt>
              </c:numCache>
            </c:numRef>
          </c:xVal>
          <c:yVal>
            <c:numRef>
              <c:f>'247DSFUL'!$R$56:$R$71</c:f>
              <c:numCache>
                <c:ptCount val="16"/>
                <c:pt idx="0">
                  <c:v>1206.19</c:v>
                </c:pt>
                <c:pt idx="1">
                  <c:v>1206.19</c:v>
                </c:pt>
                <c:pt idx="2">
                  <c:v>1205.39</c:v>
                </c:pt>
                <c:pt idx="3">
                  <c:v>1203.39</c:v>
                </c:pt>
                <c:pt idx="4">
                  <c:v>1200.69</c:v>
                </c:pt>
                <c:pt idx="5">
                  <c:v>1200.09</c:v>
                </c:pt>
                <c:pt idx="6">
                  <c:v>1199.59</c:v>
                </c:pt>
                <c:pt idx="7">
                  <c:v>1199.09</c:v>
                </c:pt>
                <c:pt idx="8">
                  <c:v>1199.39</c:v>
                </c:pt>
                <c:pt idx="9">
                  <c:v>1199.09</c:v>
                </c:pt>
                <c:pt idx="10">
                  <c:v>1199.89</c:v>
                </c:pt>
                <c:pt idx="11">
                  <c:v>1201.39</c:v>
                </c:pt>
                <c:pt idx="12">
                  <c:v>1202.39</c:v>
                </c:pt>
                <c:pt idx="13">
                  <c:v>1204.19</c:v>
                </c:pt>
                <c:pt idx="14">
                  <c:v>1205.59</c:v>
                </c:pt>
                <c:pt idx="15">
                  <c:v>1206.89</c:v>
                </c:pt>
              </c:numCache>
            </c:numRef>
          </c:yVal>
          <c:smooth val="1"/>
        </c:ser>
        <c:ser>
          <c:idx val="4"/>
          <c:order val="4"/>
          <c:tx>
            <c:v>100' 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'247DSFUL'!$T$56:$T$71</c:f>
              <c:numCache>
                <c:ptCount val="16"/>
                <c:pt idx="0">
                  <c:v>2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75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</c:numCache>
            </c:numRef>
          </c:xVal>
          <c:yVal>
            <c:numRef>
              <c:f>'247DSFUL'!$U$56:$U$71</c:f>
              <c:numCache>
                <c:ptCount val="16"/>
                <c:pt idx="0">
                  <c:v>1207.39</c:v>
                </c:pt>
                <c:pt idx="1">
                  <c:v>1205.39</c:v>
                </c:pt>
                <c:pt idx="2">
                  <c:v>1203.89</c:v>
                </c:pt>
                <c:pt idx="3">
                  <c:v>1202.89</c:v>
                </c:pt>
                <c:pt idx="4">
                  <c:v>1202.09</c:v>
                </c:pt>
                <c:pt idx="5">
                  <c:v>1201.39</c:v>
                </c:pt>
                <c:pt idx="6">
                  <c:v>1200.69</c:v>
                </c:pt>
                <c:pt idx="7">
                  <c:v>1199.39</c:v>
                </c:pt>
                <c:pt idx="8">
                  <c:v>1198.79</c:v>
                </c:pt>
                <c:pt idx="9">
                  <c:v>1198.59</c:v>
                </c:pt>
                <c:pt idx="10">
                  <c:v>1198.79</c:v>
                </c:pt>
                <c:pt idx="11">
                  <c:v>1198.79</c:v>
                </c:pt>
                <c:pt idx="12">
                  <c:v>1200.39</c:v>
                </c:pt>
                <c:pt idx="13">
                  <c:v>1202.89</c:v>
                </c:pt>
                <c:pt idx="14">
                  <c:v>1204.19</c:v>
                </c:pt>
                <c:pt idx="15">
                  <c:v>1205.59</c:v>
                </c:pt>
              </c:numCache>
            </c:numRef>
          </c:yVal>
          <c:smooth val="1"/>
        </c:ser>
        <c:ser>
          <c:idx val="6"/>
          <c:order val="5"/>
          <c:tx>
            <c:v>DS Face (Fld)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'247DSFUL'!$P$76:$P$101</c:f>
              <c:numCache>
                <c:ptCount val="26"/>
                <c:pt idx="0">
                  <c:v>-15</c:v>
                </c:pt>
                <c:pt idx="1">
                  <c:v>-12</c:v>
                </c:pt>
                <c:pt idx="2">
                  <c:v>-2</c:v>
                </c:pt>
                <c:pt idx="3">
                  <c:v>8</c:v>
                </c:pt>
                <c:pt idx="4">
                  <c:v>10</c:v>
                </c:pt>
                <c:pt idx="5">
                  <c:v>18</c:v>
                </c:pt>
                <c:pt idx="6">
                  <c:v>28</c:v>
                </c:pt>
                <c:pt idx="7">
                  <c:v>33</c:v>
                </c:pt>
                <c:pt idx="8">
                  <c:v>34</c:v>
                </c:pt>
                <c:pt idx="9">
                  <c:v>38</c:v>
                </c:pt>
                <c:pt idx="10">
                  <c:v>45</c:v>
                </c:pt>
                <c:pt idx="11">
                  <c:v>48</c:v>
                </c:pt>
                <c:pt idx="12">
                  <c:v>58</c:v>
                </c:pt>
                <c:pt idx="13">
                  <c:v>68</c:v>
                </c:pt>
                <c:pt idx="14">
                  <c:v>78</c:v>
                </c:pt>
                <c:pt idx="15">
                  <c:v>88</c:v>
                </c:pt>
                <c:pt idx="16">
                  <c:v>98</c:v>
                </c:pt>
                <c:pt idx="17">
                  <c:v>108</c:v>
                </c:pt>
                <c:pt idx="18">
                  <c:v>118</c:v>
                </c:pt>
                <c:pt idx="19">
                  <c:v>128</c:v>
                </c:pt>
                <c:pt idx="20">
                  <c:v>138</c:v>
                </c:pt>
                <c:pt idx="21">
                  <c:v>143</c:v>
                </c:pt>
                <c:pt idx="22">
                  <c:v>148</c:v>
                </c:pt>
                <c:pt idx="23">
                  <c:v>158</c:v>
                </c:pt>
                <c:pt idx="24">
                  <c:v>168</c:v>
                </c:pt>
                <c:pt idx="25">
                  <c:v>173</c:v>
                </c:pt>
              </c:numCache>
            </c:numRef>
          </c:xVal>
          <c:yVal>
            <c:numRef>
              <c:f>'247DSFUL'!$S$76:$S$101</c:f>
              <c:numCache>
                <c:ptCount val="26"/>
                <c:pt idx="0">
                  <c:v>1221.3</c:v>
                </c:pt>
                <c:pt idx="1">
                  <c:v>1219.3</c:v>
                </c:pt>
                <c:pt idx="2">
                  <c:v>1217.8</c:v>
                </c:pt>
                <c:pt idx="3">
                  <c:v>1213.3</c:v>
                </c:pt>
                <c:pt idx="4">
                  <c:v>1208.3</c:v>
                </c:pt>
                <c:pt idx="5">
                  <c:v>1207.3</c:v>
                </c:pt>
                <c:pt idx="6">
                  <c:v>1205.3</c:v>
                </c:pt>
                <c:pt idx="7">
                  <c:v>1205.3</c:v>
                </c:pt>
                <c:pt idx="8">
                  <c:v>1202.3</c:v>
                </c:pt>
                <c:pt idx="9">
                  <c:v>1201.8</c:v>
                </c:pt>
                <c:pt idx="10">
                  <c:v>1201.8</c:v>
                </c:pt>
                <c:pt idx="11">
                  <c:v>1202.3</c:v>
                </c:pt>
                <c:pt idx="12">
                  <c:v>1200.8</c:v>
                </c:pt>
                <c:pt idx="13">
                  <c:v>1199.3</c:v>
                </c:pt>
                <c:pt idx="14">
                  <c:v>1200.3</c:v>
                </c:pt>
                <c:pt idx="15">
                  <c:v>1199.8</c:v>
                </c:pt>
                <c:pt idx="16">
                  <c:v>1200.3</c:v>
                </c:pt>
                <c:pt idx="17">
                  <c:v>1201.3</c:v>
                </c:pt>
                <c:pt idx="18">
                  <c:v>1201.8</c:v>
                </c:pt>
                <c:pt idx="19">
                  <c:v>1203.3</c:v>
                </c:pt>
                <c:pt idx="20">
                  <c:v>1207.3</c:v>
                </c:pt>
                <c:pt idx="21">
                  <c:v>1212.3</c:v>
                </c:pt>
                <c:pt idx="22">
                  <c:v>1214.3</c:v>
                </c:pt>
                <c:pt idx="23">
                  <c:v>1215.3</c:v>
                </c:pt>
                <c:pt idx="24">
                  <c:v>1219.3</c:v>
                </c:pt>
                <c:pt idx="25">
                  <c:v>1221.3</c:v>
                </c:pt>
              </c:numCache>
            </c:numRef>
          </c:yVal>
          <c:smooth val="1"/>
        </c:ser>
        <c:ser>
          <c:idx val="7"/>
          <c:order val="6"/>
          <c:tx>
            <c:v>US Q (Fld)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'247DSFUL'!$I$81:$I$110</c:f>
              <c:numCache>
                <c:ptCount val="30"/>
                <c:pt idx="0">
                  <c:v>-15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  <c:pt idx="15">
                  <c:v>95</c:v>
                </c:pt>
                <c:pt idx="16">
                  <c:v>100</c:v>
                </c:pt>
                <c:pt idx="17">
                  <c:v>105</c:v>
                </c:pt>
                <c:pt idx="18">
                  <c:v>110</c:v>
                </c:pt>
                <c:pt idx="19">
                  <c:v>115</c:v>
                </c:pt>
                <c:pt idx="20">
                  <c:v>120</c:v>
                </c:pt>
                <c:pt idx="21">
                  <c:v>125</c:v>
                </c:pt>
                <c:pt idx="22">
                  <c:v>130</c:v>
                </c:pt>
                <c:pt idx="23">
                  <c:v>135</c:v>
                </c:pt>
                <c:pt idx="24">
                  <c:v>140</c:v>
                </c:pt>
                <c:pt idx="25">
                  <c:v>145</c:v>
                </c:pt>
                <c:pt idx="26">
                  <c:v>150</c:v>
                </c:pt>
                <c:pt idx="27">
                  <c:v>155</c:v>
                </c:pt>
                <c:pt idx="28">
                  <c:v>165</c:v>
                </c:pt>
                <c:pt idx="29">
                  <c:v>175</c:v>
                </c:pt>
              </c:numCache>
            </c:numRef>
          </c:xVal>
          <c:yVal>
            <c:numRef>
              <c:f>'247DSFUL'!$M$81:$M$110</c:f>
              <c:numCache>
                <c:ptCount val="30"/>
                <c:pt idx="0">
                  <c:v>1221.3</c:v>
                </c:pt>
                <c:pt idx="1">
                  <c:v>1212.3</c:v>
                </c:pt>
                <c:pt idx="2">
                  <c:v>1208.6</c:v>
                </c:pt>
                <c:pt idx="3">
                  <c:v>1206.2</c:v>
                </c:pt>
                <c:pt idx="4">
                  <c:v>1205</c:v>
                </c:pt>
                <c:pt idx="5">
                  <c:v>1205.3</c:v>
                </c:pt>
                <c:pt idx="6">
                  <c:v>1203</c:v>
                </c:pt>
                <c:pt idx="7">
                  <c:v>1201.8999999999999</c:v>
                </c:pt>
                <c:pt idx="8">
                  <c:v>1201.3</c:v>
                </c:pt>
                <c:pt idx="9">
                  <c:v>1200.5</c:v>
                </c:pt>
                <c:pt idx="10">
                  <c:v>1201.3</c:v>
                </c:pt>
                <c:pt idx="11">
                  <c:v>1202.3</c:v>
                </c:pt>
                <c:pt idx="12">
                  <c:v>1202</c:v>
                </c:pt>
                <c:pt idx="13">
                  <c:v>1201.6</c:v>
                </c:pt>
                <c:pt idx="14">
                  <c:v>1201.6</c:v>
                </c:pt>
                <c:pt idx="15">
                  <c:v>1201.5</c:v>
                </c:pt>
                <c:pt idx="16">
                  <c:v>1201.8</c:v>
                </c:pt>
                <c:pt idx="17">
                  <c:v>1202.8999999999999</c:v>
                </c:pt>
                <c:pt idx="18">
                  <c:v>1202.8999999999999</c:v>
                </c:pt>
                <c:pt idx="19">
                  <c:v>1203.2</c:v>
                </c:pt>
                <c:pt idx="20">
                  <c:v>1203.7</c:v>
                </c:pt>
                <c:pt idx="21">
                  <c:v>1204.5</c:v>
                </c:pt>
                <c:pt idx="22">
                  <c:v>1205.3</c:v>
                </c:pt>
                <c:pt idx="23">
                  <c:v>1205.6</c:v>
                </c:pt>
                <c:pt idx="24">
                  <c:v>1207.3999999999999</c:v>
                </c:pt>
                <c:pt idx="25">
                  <c:v>1210.8</c:v>
                </c:pt>
                <c:pt idx="26">
                  <c:v>1213.6</c:v>
                </c:pt>
                <c:pt idx="27">
                  <c:v>1214.8999999999999</c:v>
                </c:pt>
                <c:pt idx="28">
                  <c:v>1217.8</c:v>
                </c:pt>
                <c:pt idx="29">
                  <c:v>1221.3</c:v>
                </c:pt>
              </c:numCache>
            </c:numRef>
          </c:yVal>
          <c:smooth val="1"/>
        </c:ser>
        <c:axId val="6589021"/>
        <c:axId val="59301190"/>
      </c:scatterChart>
      <c:valAx>
        <c:axId val="6589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01190"/>
        <c:crosses val="autoZero"/>
        <c:crossBetween val="midCat"/>
        <c:dispUnits/>
        <c:majorUnit val="25"/>
      </c:valAx>
      <c:valAx>
        <c:axId val="593011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out"/>
        <c:tickLblPos val="nextTo"/>
        <c:crossAx val="6589021"/>
        <c:crossesAt val="-25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2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0"/>
  <sheetViews>
    <sheetView workbookViewId="0" topLeftCell="C13">
      <selection activeCell="I81" sqref="I81:I110"/>
    </sheetView>
  </sheetViews>
  <sheetFormatPr defaultColWidth="9.140625" defaultRowHeight="12.75"/>
  <cols>
    <col min="5" max="5" width="10.00390625" style="0" customWidth="1"/>
    <col min="8" max="8" width="7.421875" style="0" customWidth="1"/>
    <col min="10" max="10" width="6.421875" style="0" customWidth="1"/>
  </cols>
  <sheetData>
    <row r="1" spans="1:4" ht="12.75">
      <c r="A1">
        <v>1</v>
      </c>
      <c r="B1">
        <v>0</v>
      </c>
      <c r="C1">
        <v>0</v>
      </c>
      <c r="D1">
        <v>0</v>
      </c>
    </row>
    <row r="2" spans="1:4" ht="12.75">
      <c r="A2">
        <v>2</v>
      </c>
      <c r="B2">
        <v>5000</v>
      </c>
      <c r="C2">
        <v>5000</v>
      </c>
      <c r="D2">
        <v>1230.81</v>
      </c>
    </row>
    <row r="3" spans="1:8" ht="13.5" thickBot="1">
      <c r="A3" s="19" t="s">
        <v>18</v>
      </c>
      <c r="B3" s="18" t="s">
        <v>11</v>
      </c>
      <c r="C3" s="18" t="s">
        <v>12</v>
      </c>
      <c r="D3" s="18" t="s">
        <v>19</v>
      </c>
      <c r="E3" s="18" t="s">
        <v>20</v>
      </c>
      <c r="F3" s="31" t="s">
        <v>21</v>
      </c>
      <c r="G3" s="31"/>
      <c r="H3" s="5"/>
    </row>
    <row r="4" spans="1:15" ht="13.5" thickTop="1">
      <c r="A4" s="14">
        <v>35</v>
      </c>
      <c r="B4" s="7">
        <v>2473.512</v>
      </c>
      <c r="C4" s="7">
        <v>1919.636</v>
      </c>
      <c r="D4" s="7">
        <v>0</v>
      </c>
      <c r="E4" s="8">
        <v>1228.06</v>
      </c>
      <c r="F4" s="7" t="s">
        <v>7</v>
      </c>
      <c r="G4" s="7"/>
      <c r="H4" s="9"/>
      <c r="J4" s="30" t="s">
        <v>16</v>
      </c>
      <c r="K4" s="30"/>
      <c r="L4" s="30"/>
      <c r="M4" s="30"/>
      <c r="N4" s="30"/>
      <c r="O4" s="30"/>
    </row>
    <row r="5" spans="1:15" ht="13.5" thickBot="1">
      <c r="A5" s="14">
        <v>37</v>
      </c>
      <c r="B5" s="7">
        <v>2278.302</v>
      </c>
      <c r="C5" s="7">
        <v>1763.925</v>
      </c>
      <c r="D5" s="8">
        <f aca="true" t="shared" si="0" ref="D5:D39">(((B4-B5)^2+(C4-C5)^2)^0.5)+D4</f>
        <v>249.70554583549003</v>
      </c>
      <c r="E5" s="8">
        <v>1221.3</v>
      </c>
      <c r="F5" s="7" t="s">
        <v>7</v>
      </c>
      <c r="G5" s="7"/>
      <c r="H5" s="9"/>
      <c r="J5" s="3"/>
      <c r="K5" s="4" t="s">
        <v>9</v>
      </c>
      <c r="L5" s="4" t="s">
        <v>10</v>
      </c>
      <c r="M5" s="4" t="s">
        <v>11</v>
      </c>
      <c r="N5" s="4" t="s">
        <v>12</v>
      </c>
      <c r="O5" s="5" t="s">
        <v>13</v>
      </c>
    </row>
    <row r="6" spans="1:15" ht="13.5" thickTop="1">
      <c r="A6" s="14">
        <v>34</v>
      </c>
      <c r="B6" s="7">
        <v>2066.658</v>
      </c>
      <c r="C6" s="7">
        <v>1605.731</v>
      </c>
      <c r="D6" s="8">
        <f t="shared" si="0"/>
        <v>513.9374976732647</v>
      </c>
      <c r="E6" s="8">
        <v>1219.39</v>
      </c>
      <c r="F6" s="7" t="s">
        <v>7</v>
      </c>
      <c r="G6" s="7"/>
      <c r="H6" s="9"/>
      <c r="J6" s="6" t="s">
        <v>14</v>
      </c>
      <c r="K6" s="7">
        <v>8</v>
      </c>
      <c r="L6" s="7">
        <v>5</v>
      </c>
      <c r="M6" s="8">
        <f aca="true" t="shared" si="1" ref="M6:M18">$M$19-(K6*0.89691)</f>
        <v>-44.95828</v>
      </c>
      <c r="N6" s="8">
        <f aca="true" t="shared" si="2" ref="N6:N18">$N$19-(K6*0.44138796)</f>
        <v>-31.058103680000002</v>
      </c>
      <c r="O6" s="9">
        <f>1208.43-L6</f>
        <v>1203.43</v>
      </c>
    </row>
    <row r="7" spans="1:15" ht="12.75">
      <c r="A7" s="14">
        <v>33</v>
      </c>
      <c r="B7" s="7">
        <v>2016.082</v>
      </c>
      <c r="C7" s="7">
        <v>1566.974</v>
      </c>
      <c r="D7" s="8">
        <f t="shared" si="0"/>
        <v>577.6559159288993</v>
      </c>
      <c r="E7" s="8">
        <v>1215.24</v>
      </c>
      <c r="F7" s="7" t="s">
        <v>7</v>
      </c>
      <c r="G7" s="7"/>
      <c r="H7" s="9"/>
      <c r="J7" s="6"/>
      <c r="K7" s="7">
        <v>14</v>
      </c>
      <c r="L7" s="7">
        <v>6.6</v>
      </c>
      <c r="M7" s="8">
        <f t="shared" si="1"/>
        <v>-50.33974</v>
      </c>
      <c r="N7" s="8">
        <f t="shared" si="2"/>
        <v>-33.70643144</v>
      </c>
      <c r="O7" s="9">
        <f aca="true" t="shared" si="3" ref="O7:O18">1208.43-L7</f>
        <v>1201.8300000000002</v>
      </c>
    </row>
    <row r="8" spans="1:15" ht="12.75">
      <c r="A8" s="14">
        <v>32</v>
      </c>
      <c r="B8" s="7">
        <v>1793.559</v>
      </c>
      <c r="C8" s="7">
        <v>1384.771</v>
      </c>
      <c r="D8" s="8">
        <f t="shared" si="0"/>
        <v>865.2570611595817</v>
      </c>
      <c r="E8" s="8">
        <v>1213.14</v>
      </c>
      <c r="F8" s="7" t="s">
        <v>7</v>
      </c>
      <c r="G8" s="7"/>
      <c r="H8" s="9"/>
      <c r="J8" s="6"/>
      <c r="K8" s="7">
        <v>20</v>
      </c>
      <c r="L8" s="7">
        <v>6.7</v>
      </c>
      <c r="M8" s="8">
        <f t="shared" si="1"/>
        <v>-55.721199999999996</v>
      </c>
      <c r="N8" s="8">
        <f t="shared" si="2"/>
        <v>-36.354759200000004</v>
      </c>
      <c r="O8" s="9">
        <f t="shared" si="3"/>
        <v>1201.73</v>
      </c>
    </row>
    <row r="9" spans="1:15" ht="12.75">
      <c r="A9" s="14">
        <v>31</v>
      </c>
      <c r="B9" s="7">
        <v>1467.25</v>
      </c>
      <c r="C9" s="7">
        <v>1112.029</v>
      </c>
      <c r="D9" s="8">
        <f t="shared" si="0"/>
        <v>1290.540216298602</v>
      </c>
      <c r="E9" s="8">
        <v>1212.5</v>
      </c>
      <c r="F9" s="7" t="s">
        <v>7</v>
      </c>
      <c r="G9" s="7"/>
      <c r="H9" s="9"/>
      <c r="J9" s="6"/>
      <c r="K9" s="7">
        <v>30</v>
      </c>
      <c r="L9" s="7">
        <v>7.9</v>
      </c>
      <c r="M9" s="8">
        <f t="shared" si="1"/>
        <v>-64.69030000000001</v>
      </c>
      <c r="N9" s="8">
        <f t="shared" si="2"/>
        <v>-40.768638800000005</v>
      </c>
      <c r="O9" s="9">
        <f t="shared" si="3"/>
        <v>1200.53</v>
      </c>
    </row>
    <row r="10" spans="1:15" ht="12.75">
      <c r="A10" s="14">
        <v>30</v>
      </c>
      <c r="B10" s="7">
        <v>1075.577</v>
      </c>
      <c r="C10" s="7">
        <v>777.353</v>
      </c>
      <c r="D10" s="8">
        <f t="shared" si="0"/>
        <v>1805.7253906825317</v>
      </c>
      <c r="E10" s="8">
        <v>1212.13</v>
      </c>
      <c r="F10" s="7" t="s">
        <v>7</v>
      </c>
      <c r="G10" s="7"/>
      <c r="H10" s="9"/>
      <c r="J10" s="6"/>
      <c r="K10" s="7">
        <v>40</v>
      </c>
      <c r="L10" s="7">
        <v>9.2</v>
      </c>
      <c r="M10" s="8">
        <f t="shared" si="1"/>
        <v>-73.6594</v>
      </c>
      <c r="N10" s="8">
        <f t="shared" si="2"/>
        <v>-45.182518400000006</v>
      </c>
      <c r="O10" s="9">
        <f t="shared" si="3"/>
        <v>1199.23</v>
      </c>
    </row>
    <row r="11" spans="1:15" ht="12.75">
      <c r="A11" s="14">
        <v>29</v>
      </c>
      <c r="B11" s="7">
        <v>763.273</v>
      </c>
      <c r="C11" s="7">
        <v>483.029</v>
      </c>
      <c r="D11" s="8">
        <f t="shared" si="0"/>
        <v>2234.8645352405642</v>
      </c>
      <c r="E11" s="8">
        <v>1212.56</v>
      </c>
      <c r="F11" s="7" t="s">
        <v>7</v>
      </c>
      <c r="G11" s="7"/>
      <c r="H11" s="9"/>
      <c r="J11" s="6"/>
      <c r="K11" s="7">
        <v>50</v>
      </c>
      <c r="L11" s="7">
        <v>10</v>
      </c>
      <c r="M11" s="8">
        <f t="shared" si="1"/>
        <v>-82.6285</v>
      </c>
      <c r="N11" s="8">
        <f t="shared" si="2"/>
        <v>-49.596398</v>
      </c>
      <c r="O11" s="9">
        <f t="shared" si="3"/>
        <v>1198.43</v>
      </c>
    </row>
    <row r="12" spans="1:15" ht="12.75">
      <c r="A12" s="14">
        <v>28</v>
      </c>
      <c r="B12" s="7">
        <v>522.774</v>
      </c>
      <c r="C12" s="7">
        <v>301.98</v>
      </c>
      <c r="D12" s="8">
        <f t="shared" si="0"/>
        <v>2535.8936192208334</v>
      </c>
      <c r="E12" s="8">
        <v>1213.43</v>
      </c>
      <c r="F12" s="7" t="s">
        <v>7</v>
      </c>
      <c r="G12" s="7"/>
      <c r="H12" s="9"/>
      <c r="J12" s="6"/>
      <c r="K12" s="7">
        <v>60</v>
      </c>
      <c r="L12" s="7">
        <v>10.4</v>
      </c>
      <c r="M12" s="8">
        <f t="shared" si="1"/>
        <v>-91.5976</v>
      </c>
      <c r="N12" s="8">
        <f t="shared" si="2"/>
        <v>-54.0102776</v>
      </c>
      <c r="O12" s="9">
        <f t="shared" si="3"/>
        <v>1198.03</v>
      </c>
    </row>
    <row r="13" spans="1:15" ht="12.75">
      <c r="A13" s="14">
        <v>25</v>
      </c>
      <c r="B13" s="7">
        <v>273.418</v>
      </c>
      <c r="C13" s="7">
        <v>93.745</v>
      </c>
      <c r="D13" s="8">
        <f t="shared" si="0"/>
        <v>2860.7631775992695</v>
      </c>
      <c r="E13" s="8">
        <v>1214.04</v>
      </c>
      <c r="F13" s="7" t="s">
        <v>7</v>
      </c>
      <c r="G13" s="7"/>
      <c r="H13" s="9"/>
      <c r="J13" s="6"/>
      <c r="K13" s="7">
        <v>70</v>
      </c>
      <c r="L13" s="7">
        <v>10</v>
      </c>
      <c r="M13" s="8">
        <f t="shared" si="1"/>
        <v>-100.5667</v>
      </c>
      <c r="N13" s="8">
        <f t="shared" si="2"/>
        <v>-58.4241572</v>
      </c>
      <c r="O13" s="9">
        <f t="shared" si="3"/>
        <v>1198.43</v>
      </c>
    </row>
    <row r="14" spans="1:15" ht="12.75">
      <c r="A14" s="14">
        <v>24</v>
      </c>
      <c r="B14" s="7">
        <v>167.09</v>
      </c>
      <c r="C14" s="7">
        <v>49.613</v>
      </c>
      <c r="D14" s="8">
        <f t="shared" si="0"/>
        <v>2975.886055464618</v>
      </c>
      <c r="E14" s="8">
        <v>1214.18</v>
      </c>
      <c r="F14" s="7" t="s">
        <v>7</v>
      </c>
      <c r="G14" s="7"/>
      <c r="H14" s="9"/>
      <c r="J14" s="6"/>
      <c r="K14" s="7">
        <v>80</v>
      </c>
      <c r="L14" s="7">
        <v>9.7</v>
      </c>
      <c r="M14" s="8">
        <f t="shared" si="1"/>
        <v>-109.5358</v>
      </c>
      <c r="N14" s="8">
        <f t="shared" si="2"/>
        <v>-62.838036800000005</v>
      </c>
      <c r="O14" s="9">
        <f t="shared" si="3"/>
        <v>1198.73</v>
      </c>
    </row>
    <row r="15" spans="1:15" ht="12.75">
      <c r="A15" s="14">
        <v>23</v>
      </c>
      <c r="B15" s="7">
        <v>105.696</v>
      </c>
      <c r="C15" s="7">
        <v>30.858</v>
      </c>
      <c r="D15" s="8">
        <f t="shared" si="0"/>
        <v>3040.080862583263</v>
      </c>
      <c r="E15" s="8">
        <v>1214.78</v>
      </c>
      <c r="F15" s="7" t="s">
        <v>7</v>
      </c>
      <c r="G15" s="7"/>
      <c r="H15" s="9"/>
      <c r="J15" s="6"/>
      <c r="K15" s="7">
        <v>90</v>
      </c>
      <c r="L15" s="7">
        <v>8</v>
      </c>
      <c r="M15" s="8">
        <f t="shared" si="1"/>
        <v>-118.5049</v>
      </c>
      <c r="N15" s="8">
        <f t="shared" si="2"/>
        <v>-67.2519164</v>
      </c>
      <c r="O15" s="9">
        <f t="shared" si="3"/>
        <v>1200.43</v>
      </c>
    </row>
    <row r="16" spans="1:15" ht="12.75">
      <c r="A16" s="14">
        <v>22</v>
      </c>
      <c r="B16" s="7">
        <v>64.286</v>
      </c>
      <c r="C16" s="7">
        <v>20.69</v>
      </c>
      <c r="D16" s="8">
        <f t="shared" si="0"/>
        <v>3082.720941429344</v>
      </c>
      <c r="E16" s="8">
        <v>1213.93</v>
      </c>
      <c r="F16" s="7" t="s">
        <v>7</v>
      </c>
      <c r="G16" s="7"/>
      <c r="H16" s="9"/>
      <c r="J16" s="6"/>
      <c r="K16" s="7">
        <v>100</v>
      </c>
      <c r="L16" s="7">
        <v>6.8</v>
      </c>
      <c r="M16" s="8">
        <f t="shared" si="1"/>
        <v>-127.474</v>
      </c>
      <c r="N16" s="8">
        <f t="shared" si="2"/>
        <v>-71.665796</v>
      </c>
      <c r="O16" s="9">
        <f t="shared" si="3"/>
        <v>1201.63</v>
      </c>
    </row>
    <row r="17" spans="1:15" ht="12.75">
      <c r="A17" s="14">
        <v>12</v>
      </c>
      <c r="B17" s="7">
        <v>-8.452</v>
      </c>
      <c r="C17" s="7">
        <v>-8.23</v>
      </c>
      <c r="D17" s="8">
        <f t="shared" si="0"/>
        <v>3160.99726635585</v>
      </c>
      <c r="E17" s="8">
        <v>1214.78</v>
      </c>
      <c r="F17" s="7" t="s">
        <v>3</v>
      </c>
      <c r="G17" s="7"/>
      <c r="H17" s="9"/>
      <c r="J17" s="6"/>
      <c r="K17" s="7">
        <v>110</v>
      </c>
      <c r="L17" s="7">
        <v>6</v>
      </c>
      <c r="M17" s="8">
        <f t="shared" si="1"/>
        <v>-136.44310000000002</v>
      </c>
      <c r="N17" s="8">
        <f t="shared" si="2"/>
        <v>-76.0796756</v>
      </c>
      <c r="O17" s="9">
        <f t="shared" si="3"/>
        <v>1202.43</v>
      </c>
    </row>
    <row r="18" spans="1:15" ht="12.75">
      <c r="A18" s="14">
        <v>11</v>
      </c>
      <c r="B18" s="7">
        <v>-21.155</v>
      </c>
      <c r="C18" s="7">
        <v>-18.108</v>
      </c>
      <c r="D18" s="8">
        <f t="shared" si="0"/>
        <v>3177.088913039767</v>
      </c>
      <c r="E18" s="8">
        <v>1214</v>
      </c>
      <c r="F18" s="7" t="s">
        <v>3</v>
      </c>
      <c r="G18" s="7"/>
      <c r="H18" s="9"/>
      <c r="J18" s="10" t="s">
        <v>15</v>
      </c>
      <c r="K18" s="11">
        <v>118</v>
      </c>
      <c r="L18" s="11">
        <v>1.5</v>
      </c>
      <c r="M18" s="12">
        <f t="shared" si="1"/>
        <v>-143.61838</v>
      </c>
      <c r="N18" s="12">
        <f t="shared" si="2"/>
        <v>-79.61077928</v>
      </c>
      <c r="O18" s="13">
        <f t="shared" si="3"/>
        <v>1206.93</v>
      </c>
    </row>
    <row r="19" spans="1:15" ht="12.75">
      <c r="A19" s="14">
        <v>10</v>
      </c>
      <c r="B19" s="7">
        <v>-28.562</v>
      </c>
      <c r="C19" s="7">
        <v>-22.355</v>
      </c>
      <c r="D19" s="8">
        <f t="shared" si="0"/>
        <v>3185.6271012550733</v>
      </c>
      <c r="E19" s="8">
        <v>1211.33</v>
      </c>
      <c r="F19" s="7" t="s">
        <v>3</v>
      </c>
      <c r="G19" s="20"/>
      <c r="H19" s="9"/>
      <c r="J19" s="14"/>
      <c r="K19" s="7"/>
      <c r="L19" s="7"/>
      <c r="M19" s="1">
        <v>-37.783</v>
      </c>
      <c r="N19" s="1">
        <v>-27.527</v>
      </c>
      <c r="O19" s="9"/>
    </row>
    <row r="20" spans="1:15" ht="12.75">
      <c r="A20" s="21">
        <v>9</v>
      </c>
      <c r="B20" s="15">
        <v>-37.783</v>
      </c>
      <c r="C20" s="15">
        <v>-27.527</v>
      </c>
      <c r="D20" s="23">
        <f t="shared" si="0"/>
        <v>3196.19953829674</v>
      </c>
      <c r="E20" s="23">
        <v>1208.43</v>
      </c>
      <c r="F20" s="15" t="s">
        <v>2</v>
      </c>
      <c r="G20" s="15"/>
      <c r="H20" s="9"/>
      <c r="J20" s="6"/>
      <c r="K20" s="7"/>
      <c r="L20" s="7"/>
      <c r="M20" s="1">
        <v>-145.051</v>
      </c>
      <c r="N20" s="1">
        <v>-80.32</v>
      </c>
      <c r="O20" s="9"/>
    </row>
    <row r="21" spans="1:15" ht="12.75">
      <c r="A21" s="21"/>
      <c r="B21" s="15">
        <v>-44.95828</v>
      </c>
      <c r="C21" s="15">
        <v>-31.058103680000002</v>
      </c>
      <c r="D21" s="23">
        <f t="shared" si="0"/>
        <v>3204.196621282261</v>
      </c>
      <c r="E21" s="23">
        <v>1203.43</v>
      </c>
      <c r="F21" s="15" t="s">
        <v>17</v>
      </c>
      <c r="G21" s="15"/>
      <c r="H21" s="22"/>
      <c r="J21" s="14"/>
      <c r="K21" s="7"/>
      <c r="L21" s="7"/>
      <c r="M21" s="8">
        <f>M19-M20</f>
        <v>107.26799999999999</v>
      </c>
      <c r="N21" s="8">
        <f>N19-N20</f>
        <v>52.79299999999999</v>
      </c>
      <c r="O21" s="9"/>
    </row>
    <row r="22" spans="1:15" ht="12.75">
      <c r="A22" s="21"/>
      <c r="B22" s="15">
        <v>-50.33974</v>
      </c>
      <c r="C22" s="15">
        <v>-33.70643144</v>
      </c>
      <c r="D22" s="23">
        <f t="shared" si="0"/>
        <v>3210.1944335214016</v>
      </c>
      <c r="E22" s="23">
        <v>1201.83</v>
      </c>
      <c r="F22" s="15" t="s">
        <v>17</v>
      </c>
      <c r="G22" s="15"/>
      <c r="H22" s="22"/>
      <c r="J22" s="16"/>
      <c r="K22" s="11"/>
      <c r="L22" s="11"/>
      <c r="M22" s="17">
        <f>((M19-M20)^2+(N19-N20)^2)^0.5</f>
        <v>119.55552966299801</v>
      </c>
      <c r="N22" s="11"/>
      <c r="O22" s="13"/>
    </row>
    <row r="23" spans="1:8" ht="12.75">
      <c r="A23" s="21"/>
      <c r="B23" s="15">
        <v>-55.721199999999996</v>
      </c>
      <c r="C23" s="15">
        <v>-36.354759200000004</v>
      </c>
      <c r="D23" s="23">
        <f t="shared" si="0"/>
        <v>3216.1922457605424</v>
      </c>
      <c r="E23" s="23">
        <v>1201.73</v>
      </c>
      <c r="F23" s="15" t="s">
        <v>17</v>
      </c>
      <c r="G23" s="15"/>
      <c r="H23" s="22"/>
    </row>
    <row r="24" spans="1:20" ht="12.75">
      <c r="A24" s="21"/>
      <c r="B24" s="15">
        <v>-64.69030000000001</v>
      </c>
      <c r="C24" s="15">
        <v>-40.768638800000005</v>
      </c>
      <c r="D24" s="23">
        <f t="shared" si="0"/>
        <v>3226.1885994924437</v>
      </c>
      <c r="E24" s="23">
        <v>1200.53</v>
      </c>
      <c r="F24" s="15" t="s">
        <v>17</v>
      </c>
      <c r="G24" s="15"/>
      <c r="H24" s="22"/>
      <c r="R24" s="36" t="s">
        <v>24</v>
      </c>
      <c r="S24" s="36"/>
      <c r="T24" s="36"/>
    </row>
    <row r="25" spans="1:20" ht="13.5" thickBot="1">
      <c r="A25" s="21"/>
      <c r="B25" s="15">
        <v>-73.6594</v>
      </c>
      <c r="C25" s="15">
        <v>-45.182518400000006</v>
      </c>
      <c r="D25" s="23">
        <f t="shared" si="0"/>
        <v>3236.184953224345</v>
      </c>
      <c r="E25" s="23">
        <v>1199.23</v>
      </c>
      <c r="F25" s="15" t="s">
        <v>17</v>
      </c>
      <c r="G25" s="15"/>
      <c r="H25" s="22"/>
      <c r="R25" s="4" t="s">
        <v>9</v>
      </c>
      <c r="S25" s="4" t="s">
        <v>10</v>
      </c>
      <c r="T25" t="s">
        <v>13</v>
      </c>
    </row>
    <row r="26" spans="1:20" ht="13.5" thickTop="1">
      <c r="A26" s="21"/>
      <c r="B26" s="15">
        <v>-82.6285</v>
      </c>
      <c r="C26" s="15">
        <v>-49.596398</v>
      </c>
      <c r="D26" s="23">
        <f t="shared" si="0"/>
        <v>3246.1813069562463</v>
      </c>
      <c r="E26" s="23">
        <v>1198.43</v>
      </c>
      <c r="F26" s="15" t="s">
        <v>17</v>
      </c>
      <c r="G26" s="15"/>
      <c r="H26" s="22"/>
      <c r="J26" s="30" t="s">
        <v>22</v>
      </c>
      <c r="K26" s="30"/>
      <c r="L26" s="30"/>
      <c r="M26" s="30"/>
      <c r="N26" s="30"/>
      <c r="O26" s="30"/>
      <c r="Q26">
        <f aca="true" t="shared" si="4" ref="Q26:Q48">Q27+(R27-R26)</f>
        <v>145</v>
      </c>
      <c r="R26" s="33">
        <v>65</v>
      </c>
      <c r="S26" s="33">
        <v>10.5</v>
      </c>
      <c r="T26">
        <v>1210.8</v>
      </c>
    </row>
    <row r="27" spans="1:20" ht="13.5" thickBot="1">
      <c r="A27" s="21"/>
      <c r="B27" s="15">
        <v>-91.5976</v>
      </c>
      <c r="C27" s="15">
        <v>-54.0102776</v>
      </c>
      <c r="D27" s="23">
        <f t="shared" si="0"/>
        <v>3256.1776606881476</v>
      </c>
      <c r="E27" s="23">
        <v>1198.03</v>
      </c>
      <c r="F27" s="15" t="s">
        <v>17</v>
      </c>
      <c r="G27" s="15"/>
      <c r="H27" s="22"/>
      <c r="J27" s="3"/>
      <c r="K27" s="4" t="s">
        <v>9</v>
      </c>
      <c r="L27" s="4" t="s">
        <v>10</v>
      </c>
      <c r="M27" s="4" t="s">
        <v>11</v>
      </c>
      <c r="N27" s="4" t="s">
        <v>12</v>
      </c>
      <c r="O27" s="5" t="s">
        <v>13</v>
      </c>
      <c r="Q27">
        <f t="shared" si="4"/>
        <v>142</v>
      </c>
      <c r="R27" s="33">
        <v>68</v>
      </c>
      <c r="S27" s="33">
        <v>10.5</v>
      </c>
      <c r="T27">
        <v>1210.8</v>
      </c>
    </row>
    <row r="28" spans="1:20" ht="13.5" thickTop="1">
      <c r="A28" s="21"/>
      <c r="B28" s="15">
        <v>-100.5667</v>
      </c>
      <c r="C28" s="15">
        <v>-58.4241572</v>
      </c>
      <c r="D28" s="23">
        <f t="shared" si="0"/>
        <v>3266.174014420049</v>
      </c>
      <c r="E28" s="23">
        <v>1198.43</v>
      </c>
      <c r="F28" s="15" t="s">
        <v>17</v>
      </c>
      <c r="G28" s="15"/>
      <c r="H28" s="22"/>
      <c r="J28" s="6" t="s">
        <v>14</v>
      </c>
      <c r="K28" s="7">
        <v>10</v>
      </c>
      <c r="L28" s="7">
        <v>4</v>
      </c>
      <c r="M28" s="8"/>
      <c r="N28" s="8"/>
      <c r="O28" s="9">
        <f>1208.43-L28</f>
        <v>1204.43</v>
      </c>
      <c r="Q28">
        <f t="shared" si="4"/>
        <v>140</v>
      </c>
      <c r="R28" s="33">
        <v>70</v>
      </c>
      <c r="S28" s="33">
        <v>14</v>
      </c>
      <c r="T28">
        <v>1207.3</v>
      </c>
    </row>
    <row r="29" spans="1:20" ht="12.75">
      <c r="A29" s="21"/>
      <c r="B29" s="15">
        <v>-109.5358</v>
      </c>
      <c r="C29" s="15">
        <v>-62.838036800000005</v>
      </c>
      <c r="D29" s="23">
        <f t="shared" si="0"/>
        <v>3276.1703681519502</v>
      </c>
      <c r="E29" s="23">
        <v>1198.73</v>
      </c>
      <c r="F29" s="15" t="s">
        <v>17</v>
      </c>
      <c r="G29" s="15"/>
      <c r="H29" s="22"/>
      <c r="J29" s="6"/>
      <c r="K29" s="7">
        <v>15</v>
      </c>
      <c r="L29" s="7">
        <v>6</v>
      </c>
      <c r="M29" s="8"/>
      <c r="N29" s="8"/>
      <c r="O29" s="9">
        <f aca="true" t="shared" si="5" ref="O29:O48">1208.43-L29</f>
        <v>1202.43</v>
      </c>
      <c r="Q29">
        <f t="shared" si="4"/>
        <v>138</v>
      </c>
      <c r="R29" s="33">
        <v>72</v>
      </c>
      <c r="S29" s="33">
        <v>16</v>
      </c>
      <c r="T29">
        <v>1205.3</v>
      </c>
    </row>
    <row r="30" spans="1:20" ht="12.75">
      <c r="A30" s="21"/>
      <c r="B30" s="15">
        <v>-118.5049</v>
      </c>
      <c r="C30" s="15">
        <v>-67.2519164</v>
      </c>
      <c r="D30" s="23">
        <f t="shared" si="0"/>
        <v>3286.1667218838516</v>
      </c>
      <c r="E30" s="23">
        <v>1200.43</v>
      </c>
      <c r="F30" s="15" t="s">
        <v>17</v>
      </c>
      <c r="G30" s="15"/>
      <c r="H30" s="22"/>
      <c r="J30" s="6"/>
      <c r="K30" s="7">
        <v>25</v>
      </c>
      <c r="L30" s="7">
        <v>6.7</v>
      </c>
      <c r="M30" s="8"/>
      <c r="N30" s="8"/>
      <c r="O30" s="9">
        <f t="shared" si="5"/>
        <v>1201.73</v>
      </c>
      <c r="Q30">
        <f t="shared" si="4"/>
        <v>134</v>
      </c>
      <c r="R30" s="33">
        <v>76</v>
      </c>
      <c r="S30" s="33">
        <v>16</v>
      </c>
      <c r="T30">
        <v>1205.3</v>
      </c>
    </row>
    <row r="31" spans="1:20" ht="12.75">
      <c r="A31" s="21"/>
      <c r="B31" s="15">
        <v>-127.474</v>
      </c>
      <c r="C31" s="15">
        <v>-71.665796</v>
      </c>
      <c r="D31" s="23">
        <f t="shared" si="0"/>
        <v>3296.163075615753</v>
      </c>
      <c r="E31" s="23">
        <v>1201.63</v>
      </c>
      <c r="F31" s="15" t="s">
        <v>17</v>
      </c>
      <c r="G31" s="15"/>
      <c r="H31" s="22"/>
      <c r="J31" s="6"/>
      <c r="K31" s="7">
        <v>32</v>
      </c>
      <c r="L31" s="7">
        <v>8</v>
      </c>
      <c r="M31" s="8"/>
      <c r="N31" s="8"/>
      <c r="O31" s="9">
        <f t="shared" si="5"/>
        <v>1200.43</v>
      </c>
      <c r="Q31">
        <f t="shared" si="4"/>
        <v>130</v>
      </c>
      <c r="R31" s="33">
        <v>80</v>
      </c>
      <c r="S31" s="33">
        <v>17.5</v>
      </c>
      <c r="T31">
        <v>1203.8</v>
      </c>
    </row>
    <row r="32" spans="1:20" ht="12.75">
      <c r="A32" s="21"/>
      <c r="B32" s="15">
        <v>-136.44310000000002</v>
      </c>
      <c r="C32" s="15">
        <v>-76.0796756</v>
      </c>
      <c r="D32" s="23">
        <f t="shared" si="0"/>
        <v>3306.159429347654</v>
      </c>
      <c r="E32" s="23">
        <v>1202.43</v>
      </c>
      <c r="F32" s="15" t="s">
        <v>17</v>
      </c>
      <c r="G32" s="15"/>
      <c r="H32" s="22"/>
      <c r="J32" s="6"/>
      <c r="K32" s="7">
        <v>35</v>
      </c>
      <c r="L32" s="7">
        <v>8</v>
      </c>
      <c r="M32" s="8"/>
      <c r="N32" s="8"/>
      <c r="O32" s="9">
        <f t="shared" si="5"/>
        <v>1200.43</v>
      </c>
      <c r="Q32">
        <f t="shared" si="4"/>
        <v>125</v>
      </c>
      <c r="R32" s="33">
        <v>85</v>
      </c>
      <c r="S32" s="33">
        <v>17</v>
      </c>
      <c r="T32">
        <v>1204.3</v>
      </c>
    </row>
    <row r="33" spans="1:20" ht="12.75">
      <c r="A33" s="21"/>
      <c r="B33" s="15">
        <v>-143.61838</v>
      </c>
      <c r="C33" s="15">
        <v>-79.61077928</v>
      </c>
      <c r="D33" s="23">
        <f t="shared" si="0"/>
        <v>3314.156512333175</v>
      </c>
      <c r="E33" s="23">
        <v>1206.93</v>
      </c>
      <c r="F33" s="15" t="s">
        <v>17</v>
      </c>
      <c r="G33" s="15"/>
      <c r="H33" s="22"/>
      <c r="J33" s="6"/>
      <c r="K33" s="7">
        <v>43</v>
      </c>
      <c r="L33" s="7">
        <v>9.5</v>
      </c>
      <c r="M33" s="8"/>
      <c r="N33" s="8"/>
      <c r="O33" s="9">
        <f t="shared" si="5"/>
        <v>1198.93</v>
      </c>
      <c r="Q33">
        <f t="shared" si="4"/>
        <v>120</v>
      </c>
      <c r="R33" s="33">
        <v>90</v>
      </c>
      <c r="S33" s="33">
        <v>19</v>
      </c>
      <c r="T33">
        <v>1202.3</v>
      </c>
    </row>
    <row r="34" spans="1:20" ht="12.75">
      <c r="A34" s="21">
        <v>3</v>
      </c>
      <c r="B34" s="15">
        <v>-145.051</v>
      </c>
      <c r="C34" s="15">
        <v>-80.32</v>
      </c>
      <c r="D34" s="23">
        <f t="shared" si="0"/>
        <v>3315.7550723395802</v>
      </c>
      <c r="E34" s="23">
        <v>1208.47</v>
      </c>
      <c r="F34" s="15" t="s">
        <v>0</v>
      </c>
      <c r="G34" s="15"/>
      <c r="H34" s="9"/>
      <c r="J34" s="6"/>
      <c r="K34" s="7">
        <v>45</v>
      </c>
      <c r="L34" s="7">
        <v>9</v>
      </c>
      <c r="M34" s="8"/>
      <c r="N34" s="8"/>
      <c r="O34" s="9">
        <f t="shared" si="5"/>
        <v>1199.43</v>
      </c>
      <c r="Q34">
        <f t="shared" si="4"/>
        <v>110</v>
      </c>
      <c r="R34" s="33">
        <v>100</v>
      </c>
      <c r="S34" s="33">
        <v>22.5</v>
      </c>
      <c r="T34">
        <v>1198.8</v>
      </c>
    </row>
    <row r="35" spans="1:20" ht="12.75">
      <c r="A35" s="14">
        <v>4</v>
      </c>
      <c r="B35" s="7">
        <v>-151.608</v>
      </c>
      <c r="C35" s="7">
        <v>-81.642</v>
      </c>
      <c r="D35" s="8">
        <f t="shared" si="0"/>
        <v>3322.444013436645</v>
      </c>
      <c r="E35" s="8">
        <v>1211.3</v>
      </c>
      <c r="F35" s="7" t="s">
        <v>1</v>
      </c>
      <c r="G35" s="7"/>
      <c r="H35" s="9"/>
      <c r="J35" s="6"/>
      <c r="K35" s="7">
        <v>55</v>
      </c>
      <c r="L35" s="7">
        <v>9.2</v>
      </c>
      <c r="M35" s="8"/>
      <c r="N35" s="8"/>
      <c r="O35" s="9">
        <f t="shared" si="5"/>
        <v>1199.23</v>
      </c>
      <c r="Q35">
        <f t="shared" si="4"/>
        <v>100</v>
      </c>
      <c r="R35" s="33">
        <v>110</v>
      </c>
      <c r="S35" s="33">
        <v>23.5</v>
      </c>
      <c r="T35">
        <v>1197.8</v>
      </c>
    </row>
    <row r="36" spans="1:20" ht="12.75">
      <c r="A36" s="14">
        <v>5</v>
      </c>
      <c r="B36" s="7">
        <v>-153.573</v>
      </c>
      <c r="C36" s="7">
        <v>-80.419</v>
      </c>
      <c r="D36" s="8">
        <f t="shared" si="0"/>
        <v>3324.758522887911</v>
      </c>
      <c r="E36" s="8">
        <v>1214.29</v>
      </c>
      <c r="F36" s="7" t="s">
        <v>1</v>
      </c>
      <c r="G36" s="7"/>
      <c r="H36" s="9"/>
      <c r="J36" s="6"/>
      <c r="K36" s="7">
        <v>63</v>
      </c>
      <c r="L36" s="7">
        <v>8.5</v>
      </c>
      <c r="M36" s="8"/>
      <c r="N36" s="8"/>
      <c r="O36" s="9">
        <f t="shared" si="5"/>
        <v>1199.93</v>
      </c>
      <c r="Q36">
        <f t="shared" si="4"/>
        <v>90</v>
      </c>
      <c r="R36" s="33">
        <v>120</v>
      </c>
      <c r="S36" s="33">
        <v>24</v>
      </c>
      <c r="T36">
        <v>1197.3</v>
      </c>
    </row>
    <row r="37" spans="1:20" ht="12.75">
      <c r="A37" s="14">
        <v>6</v>
      </c>
      <c r="B37" s="7">
        <v>-173.037</v>
      </c>
      <c r="C37" s="7">
        <v>-79.868</v>
      </c>
      <c r="D37" s="8">
        <f t="shared" si="0"/>
        <v>3344.2303203652887</v>
      </c>
      <c r="E37" s="8">
        <v>1221.39</v>
      </c>
      <c r="F37" s="7" t="s">
        <v>1</v>
      </c>
      <c r="G37" s="7"/>
      <c r="H37" s="9"/>
      <c r="J37" s="6"/>
      <c r="K37" s="7">
        <v>65</v>
      </c>
      <c r="L37" s="7">
        <v>7.6</v>
      </c>
      <c r="M37" s="8"/>
      <c r="N37" s="8"/>
      <c r="O37" s="9">
        <f t="shared" si="5"/>
        <v>1200.8300000000002</v>
      </c>
      <c r="Q37">
        <f t="shared" si="4"/>
        <v>80</v>
      </c>
      <c r="R37" s="33">
        <v>130</v>
      </c>
      <c r="S37" s="33">
        <v>24</v>
      </c>
      <c r="T37">
        <v>1197.3</v>
      </c>
    </row>
    <row r="38" spans="1:20" ht="12.75">
      <c r="A38" s="14">
        <v>7</v>
      </c>
      <c r="B38" s="7">
        <v>-184.782</v>
      </c>
      <c r="C38" s="7">
        <v>-83.81</v>
      </c>
      <c r="D38" s="8">
        <f t="shared" si="0"/>
        <v>3356.6192020339463</v>
      </c>
      <c r="E38" s="8">
        <v>1226.88</v>
      </c>
      <c r="F38" s="7" t="s">
        <v>1</v>
      </c>
      <c r="G38" s="7"/>
      <c r="H38" s="9"/>
      <c r="J38" s="6"/>
      <c r="K38" s="7">
        <v>68</v>
      </c>
      <c r="L38" s="7">
        <v>7.3</v>
      </c>
      <c r="M38" s="8"/>
      <c r="N38" s="8"/>
      <c r="O38" s="9">
        <f t="shared" si="5"/>
        <v>1201.13</v>
      </c>
      <c r="Q38">
        <f t="shared" si="4"/>
        <v>70</v>
      </c>
      <c r="R38" s="33">
        <v>140</v>
      </c>
      <c r="S38" s="33">
        <v>24</v>
      </c>
      <c r="T38">
        <v>1197.3</v>
      </c>
    </row>
    <row r="39" spans="1:20" ht="12.75">
      <c r="A39" s="16">
        <v>8</v>
      </c>
      <c r="B39" s="11">
        <v>-200.711</v>
      </c>
      <c r="C39" s="11">
        <v>-89.601</v>
      </c>
      <c r="D39" s="12">
        <f t="shared" si="0"/>
        <v>3373.568205603478</v>
      </c>
      <c r="E39" s="12">
        <v>1233.91</v>
      </c>
      <c r="F39" s="11" t="s">
        <v>1</v>
      </c>
      <c r="G39" s="11"/>
      <c r="H39" s="13"/>
      <c r="J39" s="6"/>
      <c r="K39" s="7">
        <v>69</v>
      </c>
      <c r="L39" s="7">
        <v>6.3</v>
      </c>
      <c r="M39" s="8"/>
      <c r="N39" s="8"/>
      <c r="O39" s="9">
        <f t="shared" si="5"/>
        <v>1202.13</v>
      </c>
      <c r="Q39">
        <f t="shared" si="4"/>
        <v>60</v>
      </c>
      <c r="R39" s="33">
        <v>150</v>
      </c>
      <c r="S39" s="33">
        <v>23</v>
      </c>
      <c r="T39">
        <v>1198.3</v>
      </c>
    </row>
    <row r="40" spans="2:20" ht="12.75">
      <c r="J40" s="14"/>
      <c r="K40" s="7">
        <v>75</v>
      </c>
      <c r="L40" s="7">
        <v>6.3</v>
      </c>
      <c r="M40" s="8"/>
      <c r="N40" s="8"/>
      <c r="O40" s="9">
        <f t="shared" si="5"/>
        <v>1202.13</v>
      </c>
      <c r="Q40">
        <f t="shared" si="4"/>
        <v>50</v>
      </c>
      <c r="R40" s="33">
        <v>160</v>
      </c>
      <c r="S40" s="33">
        <v>22</v>
      </c>
      <c r="T40">
        <v>1199.3</v>
      </c>
    </row>
    <row r="41" spans="10:20" ht="12.75">
      <c r="J41" s="14"/>
      <c r="K41" s="20">
        <v>80</v>
      </c>
      <c r="L41" s="20">
        <v>5.5</v>
      </c>
      <c r="M41" s="20"/>
      <c r="N41" s="20"/>
      <c r="O41" s="9">
        <f t="shared" si="5"/>
        <v>1202.93</v>
      </c>
      <c r="Q41">
        <f t="shared" si="4"/>
        <v>40</v>
      </c>
      <c r="R41" s="28">
        <v>170</v>
      </c>
      <c r="S41" s="33">
        <v>21.5</v>
      </c>
      <c r="T41">
        <v>1199.8</v>
      </c>
    </row>
    <row r="42" spans="10:20" ht="12.75">
      <c r="J42" s="6"/>
      <c r="K42" s="20">
        <v>85</v>
      </c>
      <c r="L42" s="20">
        <v>6</v>
      </c>
      <c r="M42" s="20"/>
      <c r="N42" s="20"/>
      <c r="O42" s="9">
        <f t="shared" si="5"/>
        <v>1202.43</v>
      </c>
      <c r="Q42">
        <f t="shared" si="4"/>
        <v>36</v>
      </c>
      <c r="R42" s="28">
        <v>174</v>
      </c>
      <c r="S42" s="33">
        <v>18.5</v>
      </c>
      <c r="T42">
        <v>1202.8</v>
      </c>
    </row>
    <row r="43" spans="10:20" ht="12.75">
      <c r="J43" s="14"/>
      <c r="K43" s="20">
        <v>86</v>
      </c>
      <c r="L43" s="20">
        <v>5.3</v>
      </c>
      <c r="M43" s="8"/>
      <c r="N43" s="8"/>
      <c r="O43" s="9">
        <f t="shared" si="5"/>
        <v>1203.13</v>
      </c>
      <c r="Q43">
        <f t="shared" si="4"/>
        <v>30</v>
      </c>
      <c r="R43" s="29">
        <v>180</v>
      </c>
      <c r="S43" s="33">
        <v>20</v>
      </c>
      <c r="T43">
        <v>1201.3</v>
      </c>
    </row>
    <row r="44" spans="1:20" ht="12.75">
      <c r="A44" s="2">
        <v>13</v>
      </c>
      <c r="B44" s="2">
        <v>-167.87</v>
      </c>
      <c r="C44" s="2">
        <v>44.968</v>
      </c>
      <c r="D44" s="2">
        <v>1213.99</v>
      </c>
      <c r="E44" s="2" t="s">
        <v>4</v>
      </c>
      <c r="J44" s="14"/>
      <c r="K44" s="7">
        <v>89</v>
      </c>
      <c r="L44" s="7">
        <v>5</v>
      </c>
      <c r="M44" s="25"/>
      <c r="N44" s="7"/>
      <c r="O44" s="9">
        <f t="shared" si="5"/>
        <v>1203.43</v>
      </c>
      <c r="Q44">
        <f t="shared" si="4"/>
        <v>26</v>
      </c>
      <c r="R44" s="29">
        <v>184</v>
      </c>
      <c r="S44" s="33">
        <v>15</v>
      </c>
      <c r="T44">
        <v>1206.3</v>
      </c>
    </row>
    <row r="45" spans="1:20" ht="12.75">
      <c r="A45" s="2">
        <v>14</v>
      </c>
      <c r="B45" s="2">
        <v>-182.108</v>
      </c>
      <c r="C45" s="2">
        <v>36.784</v>
      </c>
      <c r="D45" s="2">
        <v>1214.56</v>
      </c>
      <c r="E45" s="2" t="s">
        <v>5</v>
      </c>
      <c r="J45" s="14"/>
      <c r="K45" s="20">
        <v>95</v>
      </c>
      <c r="L45" s="20">
        <v>5.3</v>
      </c>
      <c r="M45" s="7"/>
      <c r="N45" s="7"/>
      <c r="O45" s="24">
        <f t="shared" si="5"/>
        <v>1203.13</v>
      </c>
      <c r="Q45">
        <f t="shared" si="4"/>
        <v>24</v>
      </c>
      <c r="R45" s="29">
        <v>186</v>
      </c>
      <c r="S45" s="33">
        <v>15</v>
      </c>
      <c r="T45">
        <v>1206.3</v>
      </c>
    </row>
    <row r="46" spans="1:20" ht="12.75">
      <c r="A46" s="2">
        <v>15</v>
      </c>
      <c r="B46" s="2">
        <v>-202.178</v>
      </c>
      <c r="C46" s="2">
        <v>25.626</v>
      </c>
      <c r="D46" s="2">
        <v>1222.72</v>
      </c>
      <c r="E46" s="2" t="s">
        <v>5</v>
      </c>
      <c r="J46" s="14"/>
      <c r="K46" s="20">
        <v>99</v>
      </c>
      <c r="L46" s="20">
        <v>5.5</v>
      </c>
      <c r="M46" s="7"/>
      <c r="N46" s="7"/>
      <c r="O46" s="24">
        <f t="shared" si="5"/>
        <v>1202.93</v>
      </c>
      <c r="Q46">
        <f t="shared" si="4"/>
        <v>20</v>
      </c>
      <c r="R46" s="29">
        <v>190</v>
      </c>
      <c r="S46" s="33">
        <v>17</v>
      </c>
      <c r="T46">
        <v>1204.3</v>
      </c>
    </row>
    <row r="47" spans="1:20" ht="12.75">
      <c r="A47" s="2">
        <v>16</v>
      </c>
      <c r="B47" s="2">
        <v>-233.498</v>
      </c>
      <c r="C47" s="2">
        <v>11.84</v>
      </c>
      <c r="D47" s="2">
        <v>1234.88</v>
      </c>
      <c r="E47" s="2" t="s">
        <v>5</v>
      </c>
      <c r="J47" s="14"/>
      <c r="K47" s="20">
        <v>105</v>
      </c>
      <c r="L47" s="20">
        <v>4</v>
      </c>
      <c r="M47" s="7"/>
      <c r="N47" s="7"/>
      <c r="O47" s="24">
        <f t="shared" si="5"/>
        <v>1204.43</v>
      </c>
      <c r="Q47">
        <f t="shared" si="4"/>
        <v>18</v>
      </c>
      <c r="R47" s="29">
        <v>192</v>
      </c>
      <c r="S47" s="33">
        <v>18</v>
      </c>
      <c r="T47">
        <v>1203.3</v>
      </c>
    </row>
    <row r="48" spans="1:20" ht="12.75">
      <c r="A48" s="2">
        <v>17</v>
      </c>
      <c r="B48" s="2">
        <v>-56.149</v>
      </c>
      <c r="C48" s="2">
        <v>97.384</v>
      </c>
      <c r="D48" s="2">
        <v>1210.46</v>
      </c>
      <c r="E48" s="2" t="s">
        <v>6</v>
      </c>
      <c r="J48" s="10" t="s">
        <v>15</v>
      </c>
      <c r="K48" s="26">
        <v>115</v>
      </c>
      <c r="L48" s="26">
        <v>2</v>
      </c>
      <c r="M48" s="11"/>
      <c r="N48" s="11"/>
      <c r="O48" s="27">
        <f t="shared" si="5"/>
        <v>1206.43</v>
      </c>
      <c r="Q48">
        <f t="shared" si="4"/>
        <v>12</v>
      </c>
      <c r="R48" s="29">
        <v>198</v>
      </c>
      <c r="S48" s="33">
        <v>14</v>
      </c>
      <c r="T48">
        <v>1207.3</v>
      </c>
    </row>
    <row r="49" spans="1:20" ht="12.75">
      <c r="A49" s="2">
        <v>18</v>
      </c>
      <c r="B49" s="2">
        <v>-47.65</v>
      </c>
      <c r="C49" s="2">
        <v>98.6</v>
      </c>
      <c r="D49" s="2">
        <v>1212.17</v>
      </c>
      <c r="E49" s="2" t="s">
        <v>6</v>
      </c>
      <c r="Q49">
        <f>Q50+(R50-R49)</f>
        <v>10</v>
      </c>
      <c r="R49" s="29">
        <v>200</v>
      </c>
      <c r="S49" s="33">
        <v>15</v>
      </c>
      <c r="T49">
        <v>1206.3</v>
      </c>
    </row>
    <row r="50" spans="1:20" ht="12.75">
      <c r="A50" s="2">
        <v>19</v>
      </c>
      <c r="B50" s="2">
        <v>-43.588</v>
      </c>
      <c r="C50" s="2">
        <v>96.432</v>
      </c>
      <c r="D50" s="2">
        <v>1214.84</v>
      </c>
      <c r="E50" s="2" t="s">
        <v>6</v>
      </c>
      <c r="Q50">
        <v>0</v>
      </c>
      <c r="R50" s="34">
        <v>210</v>
      </c>
      <c r="S50" s="35">
        <v>3</v>
      </c>
      <c r="T50">
        <v>1218.3</v>
      </c>
    </row>
    <row r="51" spans="1:13" ht="12.75">
      <c r="A51" s="2">
        <v>20</v>
      </c>
      <c r="B51" s="2">
        <v>-24.64</v>
      </c>
      <c r="C51" s="2">
        <v>94.708</v>
      </c>
      <c r="D51" s="2">
        <v>1219.71</v>
      </c>
      <c r="E51" s="2" t="s">
        <v>6</v>
      </c>
      <c r="K51" s="32"/>
      <c r="L51" s="32"/>
      <c r="M51" s="7"/>
    </row>
    <row r="52" spans="1:13" ht="12.75">
      <c r="A52" s="2">
        <v>21</v>
      </c>
      <c r="B52" s="2">
        <v>-3.223</v>
      </c>
      <c r="C52" s="2">
        <v>104.251</v>
      </c>
      <c r="D52" s="2">
        <v>1224.01</v>
      </c>
      <c r="E52" s="2" t="s">
        <v>6</v>
      </c>
      <c r="K52" s="28"/>
      <c r="L52" s="28"/>
      <c r="M52" s="7"/>
    </row>
    <row r="53" spans="1:13" ht="12.75">
      <c r="A53">
        <v>26</v>
      </c>
      <c r="B53">
        <v>264.775</v>
      </c>
      <c r="C53">
        <v>155.006</v>
      </c>
      <c r="D53">
        <v>1215.09</v>
      </c>
      <c r="E53" t="s">
        <v>8</v>
      </c>
      <c r="K53" s="28"/>
      <c r="L53" s="28"/>
      <c r="M53" s="7"/>
    </row>
    <row r="54" spans="1:20" ht="12.75">
      <c r="A54">
        <v>27</v>
      </c>
      <c r="B54">
        <v>264.778</v>
      </c>
      <c r="C54">
        <v>155.111</v>
      </c>
      <c r="D54">
        <v>1215.1</v>
      </c>
      <c r="E54" t="s">
        <v>8</v>
      </c>
      <c r="J54" s="39" t="s">
        <v>26</v>
      </c>
      <c r="K54" s="39"/>
      <c r="L54" s="39"/>
      <c r="M54" s="39"/>
      <c r="N54" s="39"/>
      <c r="Q54" s="37" t="s">
        <v>23</v>
      </c>
      <c r="R54" s="37"/>
      <c r="T54" t="s">
        <v>25</v>
      </c>
    </row>
    <row r="55" spans="11:21" ht="13.5" thickBot="1">
      <c r="K55" s="4" t="s">
        <v>9</v>
      </c>
      <c r="M55" s="4" t="s">
        <v>10</v>
      </c>
      <c r="N55" t="s">
        <v>13</v>
      </c>
      <c r="Q55" s="4" t="s">
        <v>9</v>
      </c>
      <c r="R55" s="38" t="s">
        <v>13</v>
      </c>
      <c r="T55" s="4" t="s">
        <v>9</v>
      </c>
      <c r="U55" s="38" t="s">
        <v>13</v>
      </c>
    </row>
    <row r="56" spans="10:21" ht="13.5" thickTop="1">
      <c r="J56">
        <f>K56-15</f>
        <v>-15</v>
      </c>
      <c r="K56" s="7">
        <v>0</v>
      </c>
      <c r="L56" s="33">
        <v>239</v>
      </c>
      <c r="M56" s="33">
        <v>0</v>
      </c>
      <c r="N56">
        <f>1221.3-M56</f>
        <v>1221.3</v>
      </c>
      <c r="Q56" s="7">
        <v>2</v>
      </c>
      <c r="R56" s="9">
        <v>1206.19</v>
      </c>
      <c r="T56" s="7">
        <v>2</v>
      </c>
      <c r="U56" s="9">
        <v>1207.39</v>
      </c>
    </row>
    <row r="57" spans="10:21" ht="12.75">
      <c r="J57">
        <f aca="true" t="shared" si="6" ref="J57:J77">K57-15</f>
        <v>0</v>
      </c>
      <c r="K57" s="7">
        <f>K56+(L56-L57)</f>
        <v>15</v>
      </c>
      <c r="L57" s="33">
        <v>224</v>
      </c>
      <c r="M57" s="33">
        <v>4</v>
      </c>
      <c r="N57">
        <f aca="true" t="shared" si="7" ref="N57:N77">1221.3-M57</f>
        <v>1217.3</v>
      </c>
      <c r="Q57" s="7">
        <v>10</v>
      </c>
      <c r="R57" s="9">
        <v>1206.19</v>
      </c>
      <c r="T57" s="7">
        <v>10</v>
      </c>
      <c r="U57" s="9">
        <v>1205.39</v>
      </c>
    </row>
    <row r="58" spans="10:21" ht="12.75">
      <c r="J58">
        <f t="shared" si="6"/>
        <v>14</v>
      </c>
      <c r="K58" s="7">
        <f aca="true" t="shared" si="8" ref="K58:K77">K57+(L57-L58)</f>
        <v>29</v>
      </c>
      <c r="L58" s="33">
        <v>210</v>
      </c>
      <c r="M58" s="33">
        <v>8</v>
      </c>
      <c r="N58">
        <f t="shared" si="7"/>
        <v>1213.3</v>
      </c>
      <c r="Q58" s="7">
        <v>20</v>
      </c>
      <c r="R58" s="9">
        <v>1205.39</v>
      </c>
      <c r="T58" s="7">
        <v>20</v>
      </c>
      <c r="U58" s="9">
        <v>1203.89</v>
      </c>
    </row>
    <row r="59" spans="10:21" ht="12.75">
      <c r="J59">
        <f t="shared" si="6"/>
        <v>17</v>
      </c>
      <c r="K59" s="7">
        <f t="shared" si="8"/>
        <v>32</v>
      </c>
      <c r="L59" s="33">
        <v>207</v>
      </c>
      <c r="M59" s="33">
        <v>11</v>
      </c>
      <c r="N59">
        <f t="shared" si="7"/>
        <v>1210.3</v>
      </c>
      <c r="Q59" s="7">
        <v>30</v>
      </c>
      <c r="R59" s="9">
        <v>1203.39</v>
      </c>
      <c r="T59" s="7">
        <v>30</v>
      </c>
      <c r="U59" s="9">
        <v>1202.89</v>
      </c>
    </row>
    <row r="60" spans="10:21" ht="12.75">
      <c r="J60">
        <f t="shared" si="6"/>
        <v>22</v>
      </c>
      <c r="K60" s="7">
        <f t="shared" si="8"/>
        <v>37</v>
      </c>
      <c r="L60" s="33">
        <v>202</v>
      </c>
      <c r="M60" s="33">
        <v>11</v>
      </c>
      <c r="N60">
        <f t="shared" si="7"/>
        <v>1210.3</v>
      </c>
      <c r="Q60" s="7">
        <v>40</v>
      </c>
      <c r="R60" s="9">
        <v>1200.69</v>
      </c>
      <c r="T60" s="7">
        <v>40</v>
      </c>
      <c r="U60" s="9">
        <v>1202.09</v>
      </c>
    </row>
    <row r="61" spans="10:21" ht="12.75">
      <c r="J61">
        <f t="shared" si="6"/>
        <v>24</v>
      </c>
      <c r="K61" s="7">
        <f t="shared" si="8"/>
        <v>39</v>
      </c>
      <c r="L61" s="33">
        <v>200</v>
      </c>
      <c r="M61" s="33">
        <v>13</v>
      </c>
      <c r="N61">
        <f t="shared" si="7"/>
        <v>1208.3</v>
      </c>
      <c r="Q61" s="7">
        <v>50</v>
      </c>
      <c r="R61" s="9">
        <v>1200.09</v>
      </c>
      <c r="T61" s="7">
        <v>50</v>
      </c>
      <c r="U61" s="9">
        <v>1201.39</v>
      </c>
    </row>
    <row r="62" spans="10:21" ht="12.75">
      <c r="J62">
        <f t="shared" si="6"/>
        <v>34</v>
      </c>
      <c r="K62" s="7">
        <f t="shared" si="8"/>
        <v>49</v>
      </c>
      <c r="L62" s="33">
        <v>190</v>
      </c>
      <c r="M62" s="33">
        <v>15.5</v>
      </c>
      <c r="N62">
        <f t="shared" si="7"/>
        <v>1205.8</v>
      </c>
      <c r="Q62" s="7">
        <v>60</v>
      </c>
      <c r="R62" s="9">
        <v>1199.59</v>
      </c>
      <c r="T62" s="7">
        <v>60</v>
      </c>
      <c r="U62" s="9">
        <v>1200.69</v>
      </c>
    </row>
    <row r="63" spans="10:21" ht="12.75">
      <c r="J63">
        <f t="shared" si="6"/>
        <v>44</v>
      </c>
      <c r="K63" s="7">
        <f t="shared" si="8"/>
        <v>59</v>
      </c>
      <c r="L63" s="33">
        <v>180</v>
      </c>
      <c r="M63" s="33">
        <v>16</v>
      </c>
      <c r="N63">
        <f t="shared" si="7"/>
        <v>1205.3</v>
      </c>
      <c r="Q63" s="7">
        <v>67</v>
      </c>
      <c r="R63" s="9">
        <v>1199.09</v>
      </c>
      <c r="T63" s="7">
        <v>70</v>
      </c>
      <c r="U63" s="9">
        <v>1199.39</v>
      </c>
    </row>
    <row r="64" spans="10:21" ht="12.75">
      <c r="J64">
        <f t="shared" si="6"/>
        <v>49</v>
      </c>
      <c r="K64" s="7">
        <f t="shared" si="8"/>
        <v>64</v>
      </c>
      <c r="L64" s="33">
        <v>175</v>
      </c>
      <c r="M64" s="33">
        <v>16</v>
      </c>
      <c r="N64">
        <f t="shared" si="7"/>
        <v>1205.3</v>
      </c>
      <c r="Q64" s="7">
        <v>70</v>
      </c>
      <c r="R64" s="9">
        <v>1199.39</v>
      </c>
      <c r="T64" s="7">
        <v>75</v>
      </c>
      <c r="U64" s="9">
        <v>1198.79</v>
      </c>
    </row>
    <row r="65" spans="10:21" ht="12.75">
      <c r="J65">
        <f t="shared" si="6"/>
        <v>54</v>
      </c>
      <c r="K65" s="7">
        <f t="shared" si="8"/>
        <v>69</v>
      </c>
      <c r="L65" s="33">
        <v>170</v>
      </c>
      <c r="M65" s="33">
        <v>18.5</v>
      </c>
      <c r="N65">
        <f t="shared" si="7"/>
        <v>1202.8</v>
      </c>
      <c r="Q65" s="7">
        <v>74</v>
      </c>
      <c r="R65" s="9">
        <v>1199.09</v>
      </c>
      <c r="T65" s="7">
        <v>80</v>
      </c>
      <c r="U65" s="9">
        <v>1198.59</v>
      </c>
    </row>
    <row r="66" spans="10:21" ht="12.75">
      <c r="J66">
        <f t="shared" si="6"/>
        <v>64</v>
      </c>
      <c r="K66" s="7">
        <f t="shared" si="8"/>
        <v>79</v>
      </c>
      <c r="L66" s="33">
        <v>160</v>
      </c>
      <c r="M66" s="33">
        <v>20</v>
      </c>
      <c r="N66">
        <f t="shared" si="7"/>
        <v>1201.3</v>
      </c>
      <c r="Q66" s="7">
        <v>80</v>
      </c>
      <c r="R66" s="9">
        <v>1199.89</v>
      </c>
      <c r="T66" s="7">
        <v>90</v>
      </c>
      <c r="U66" s="9">
        <v>1198.79</v>
      </c>
    </row>
    <row r="67" spans="10:21" ht="12.75">
      <c r="J67">
        <f t="shared" si="6"/>
        <v>74</v>
      </c>
      <c r="K67" s="7">
        <f t="shared" si="8"/>
        <v>89</v>
      </c>
      <c r="L67" s="33">
        <v>150</v>
      </c>
      <c r="M67" s="33">
        <v>18.5</v>
      </c>
      <c r="N67">
        <f t="shared" si="7"/>
        <v>1202.8</v>
      </c>
      <c r="Q67" s="7">
        <v>90</v>
      </c>
      <c r="R67" s="9">
        <v>1201.39</v>
      </c>
      <c r="T67" s="7">
        <v>100</v>
      </c>
      <c r="U67" s="9">
        <v>1198.79</v>
      </c>
    </row>
    <row r="68" spans="10:21" ht="12.75">
      <c r="J68">
        <f t="shared" si="6"/>
        <v>84</v>
      </c>
      <c r="K68" s="7">
        <f t="shared" si="8"/>
        <v>99</v>
      </c>
      <c r="L68" s="33">
        <v>140</v>
      </c>
      <c r="M68" s="33">
        <v>19</v>
      </c>
      <c r="N68">
        <f t="shared" si="7"/>
        <v>1202.3</v>
      </c>
      <c r="Q68" s="7">
        <v>100</v>
      </c>
      <c r="R68" s="9">
        <v>1202.39</v>
      </c>
      <c r="T68" s="7">
        <v>110</v>
      </c>
      <c r="U68" s="9">
        <v>1200.39</v>
      </c>
    </row>
    <row r="69" spans="10:21" ht="12.75">
      <c r="J69">
        <f t="shared" si="6"/>
        <v>94</v>
      </c>
      <c r="K69" s="7">
        <f t="shared" si="8"/>
        <v>109</v>
      </c>
      <c r="L69" s="33">
        <v>130</v>
      </c>
      <c r="M69" s="33">
        <v>20</v>
      </c>
      <c r="N69">
        <f t="shared" si="7"/>
        <v>1201.3</v>
      </c>
      <c r="Q69" s="7">
        <v>110</v>
      </c>
      <c r="R69" s="9">
        <v>1204.19</v>
      </c>
      <c r="T69" s="7">
        <v>120</v>
      </c>
      <c r="U69" s="9">
        <v>1202.89</v>
      </c>
    </row>
    <row r="70" spans="10:21" ht="12.75">
      <c r="J70">
        <f t="shared" si="6"/>
        <v>104</v>
      </c>
      <c r="K70" s="7">
        <f t="shared" si="8"/>
        <v>119</v>
      </c>
      <c r="L70" s="33">
        <v>120</v>
      </c>
      <c r="M70" s="33">
        <v>19</v>
      </c>
      <c r="N70">
        <f t="shared" si="7"/>
        <v>1202.3</v>
      </c>
      <c r="Q70" s="7">
        <v>120</v>
      </c>
      <c r="R70" s="9">
        <v>1205.59</v>
      </c>
      <c r="T70" s="7">
        <v>130</v>
      </c>
      <c r="U70" s="9">
        <v>1204.19</v>
      </c>
    </row>
    <row r="71" spans="10:21" ht="12.75">
      <c r="J71">
        <f t="shared" si="6"/>
        <v>114</v>
      </c>
      <c r="K71" s="7">
        <f t="shared" si="8"/>
        <v>129</v>
      </c>
      <c r="L71" s="33">
        <v>110</v>
      </c>
      <c r="M71" s="33">
        <v>18.5</v>
      </c>
      <c r="N71">
        <f t="shared" si="7"/>
        <v>1202.8</v>
      </c>
      <c r="Q71" s="11">
        <v>130</v>
      </c>
      <c r="R71" s="9">
        <v>1206.89</v>
      </c>
      <c r="T71" s="11">
        <v>140</v>
      </c>
      <c r="U71" s="13">
        <v>1205.59</v>
      </c>
    </row>
    <row r="72" spans="10:14" ht="12.75">
      <c r="J72">
        <f t="shared" si="6"/>
        <v>124</v>
      </c>
      <c r="K72" s="7">
        <f t="shared" si="8"/>
        <v>139</v>
      </c>
      <c r="L72" s="33">
        <v>100</v>
      </c>
      <c r="M72" s="33">
        <v>17</v>
      </c>
      <c r="N72">
        <f t="shared" si="7"/>
        <v>1204.3</v>
      </c>
    </row>
    <row r="73" spans="10:14" ht="12.75">
      <c r="J73">
        <f t="shared" si="6"/>
        <v>134</v>
      </c>
      <c r="K73" s="7">
        <f t="shared" si="8"/>
        <v>149</v>
      </c>
      <c r="L73" s="33">
        <v>90</v>
      </c>
      <c r="M73" s="33">
        <v>16</v>
      </c>
      <c r="N73">
        <f t="shared" si="7"/>
        <v>1205.3</v>
      </c>
    </row>
    <row r="74" spans="10:19" ht="12.75">
      <c r="J74">
        <f t="shared" si="6"/>
        <v>144</v>
      </c>
      <c r="K74" s="7">
        <f t="shared" si="8"/>
        <v>159</v>
      </c>
      <c r="L74" s="33">
        <v>80</v>
      </c>
      <c r="M74" s="33">
        <v>11</v>
      </c>
      <c r="N74">
        <f t="shared" si="7"/>
        <v>1210.3</v>
      </c>
      <c r="P74" s="36" t="s">
        <v>27</v>
      </c>
      <c r="Q74" s="36"/>
      <c r="R74" s="36"/>
      <c r="S74" s="36"/>
    </row>
    <row r="75" spans="10:19" ht="13.5" thickBot="1">
      <c r="J75">
        <f t="shared" si="6"/>
        <v>154</v>
      </c>
      <c r="K75" s="7">
        <f t="shared" si="8"/>
        <v>169</v>
      </c>
      <c r="L75" s="33">
        <v>70</v>
      </c>
      <c r="M75" s="33">
        <v>7</v>
      </c>
      <c r="N75">
        <f t="shared" si="7"/>
        <v>1214.3</v>
      </c>
      <c r="Q75" s="4" t="s">
        <v>9</v>
      </c>
      <c r="S75" s="38" t="s">
        <v>13</v>
      </c>
    </row>
    <row r="76" spans="10:19" ht="13.5" thickTop="1">
      <c r="J76">
        <f t="shared" si="6"/>
        <v>164</v>
      </c>
      <c r="K76" s="7">
        <f t="shared" si="8"/>
        <v>179</v>
      </c>
      <c r="L76" s="33">
        <v>60</v>
      </c>
      <c r="M76" s="33">
        <v>3</v>
      </c>
      <c r="N76">
        <f t="shared" si="7"/>
        <v>1218.3</v>
      </c>
      <c r="P76">
        <f>Q76-15</f>
        <v>-15</v>
      </c>
      <c r="Q76" s="7">
        <v>0</v>
      </c>
      <c r="R76">
        <v>233</v>
      </c>
      <c r="S76">
        <v>1221.3</v>
      </c>
    </row>
    <row r="77" spans="10:19" ht="12.75">
      <c r="J77">
        <f t="shared" si="6"/>
        <v>174</v>
      </c>
      <c r="K77" s="7">
        <f t="shared" si="8"/>
        <v>189</v>
      </c>
      <c r="L77" s="35">
        <v>50</v>
      </c>
      <c r="M77" s="35">
        <v>0</v>
      </c>
      <c r="N77">
        <f t="shared" si="7"/>
        <v>1221.3</v>
      </c>
      <c r="P77">
        <f aca="true" t="shared" si="9" ref="P77:P101">Q77-15</f>
        <v>-12</v>
      </c>
      <c r="Q77" s="7">
        <f>Q76+(R76-R77)</f>
        <v>3</v>
      </c>
      <c r="R77">
        <v>230</v>
      </c>
      <c r="S77">
        <v>1219.3</v>
      </c>
    </row>
    <row r="78" spans="16:19" ht="12.75">
      <c r="P78">
        <f t="shared" si="9"/>
        <v>-2</v>
      </c>
      <c r="Q78" s="7">
        <f aca="true" t="shared" si="10" ref="Q78:Q101">Q77+(R77-R78)</f>
        <v>13</v>
      </c>
      <c r="R78">
        <v>220</v>
      </c>
      <c r="S78">
        <v>1217.8</v>
      </c>
    </row>
    <row r="79" spans="16:19" ht="12.75">
      <c r="P79">
        <f t="shared" si="9"/>
        <v>8</v>
      </c>
      <c r="Q79" s="7">
        <f t="shared" si="10"/>
        <v>23</v>
      </c>
      <c r="R79">
        <v>210</v>
      </c>
      <c r="S79">
        <v>1213.3</v>
      </c>
    </row>
    <row r="80" spans="16:19" ht="12.75">
      <c r="P80">
        <f t="shared" si="9"/>
        <v>10</v>
      </c>
      <c r="Q80" s="7">
        <f t="shared" si="10"/>
        <v>25</v>
      </c>
      <c r="R80">
        <v>208</v>
      </c>
      <c r="S80">
        <v>1208.3</v>
      </c>
    </row>
    <row r="81" spans="9:19" ht="12.75">
      <c r="I81">
        <f>J81-15</f>
        <v>-15</v>
      </c>
      <c r="J81">
        <v>0</v>
      </c>
      <c r="K81" s="33">
        <v>240</v>
      </c>
      <c r="L81" s="33">
        <v>0</v>
      </c>
      <c r="M81">
        <f>1221.3-L81</f>
        <v>1221.3</v>
      </c>
      <c r="P81">
        <f t="shared" si="9"/>
        <v>18</v>
      </c>
      <c r="Q81" s="7">
        <f t="shared" si="10"/>
        <v>33</v>
      </c>
      <c r="R81">
        <v>200</v>
      </c>
      <c r="S81">
        <v>1207.3</v>
      </c>
    </row>
    <row r="82" spans="9:19" ht="12.75">
      <c r="I82">
        <f aca="true" t="shared" si="11" ref="I82:I110">J82-15</f>
        <v>15</v>
      </c>
      <c r="J82">
        <f>J81+(K81-K82)</f>
        <v>30</v>
      </c>
      <c r="K82" s="33">
        <v>210</v>
      </c>
      <c r="L82" s="33">
        <v>9</v>
      </c>
      <c r="M82">
        <f aca="true" t="shared" si="12" ref="M82:M110">1221.3-L82</f>
        <v>1212.3</v>
      </c>
      <c r="P82">
        <f t="shared" si="9"/>
        <v>28</v>
      </c>
      <c r="Q82" s="7">
        <f t="shared" si="10"/>
        <v>43</v>
      </c>
      <c r="R82">
        <v>190</v>
      </c>
      <c r="S82">
        <v>1205.3</v>
      </c>
    </row>
    <row r="83" spans="9:19" ht="12.75">
      <c r="I83">
        <f t="shared" si="11"/>
        <v>25</v>
      </c>
      <c r="J83">
        <f aca="true" t="shared" si="13" ref="J83:J110">J82+(K82-K83)</f>
        <v>40</v>
      </c>
      <c r="K83" s="33">
        <v>200</v>
      </c>
      <c r="L83" s="33">
        <v>12.7</v>
      </c>
      <c r="M83">
        <f t="shared" si="12"/>
        <v>1208.6</v>
      </c>
      <c r="P83">
        <f t="shared" si="9"/>
        <v>33</v>
      </c>
      <c r="Q83" s="7">
        <f t="shared" si="10"/>
        <v>48</v>
      </c>
      <c r="R83">
        <v>185</v>
      </c>
      <c r="S83">
        <v>1205.3</v>
      </c>
    </row>
    <row r="84" spans="9:19" ht="12.75">
      <c r="I84">
        <f t="shared" si="11"/>
        <v>35</v>
      </c>
      <c r="J84">
        <f t="shared" si="13"/>
        <v>50</v>
      </c>
      <c r="K84" s="33">
        <v>190</v>
      </c>
      <c r="L84" s="33">
        <v>15.1</v>
      </c>
      <c r="M84">
        <f t="shared" si="12"/>
        <v>1206.2</v>
      </c>
      <c r="P84">
        <f t="shared" si="9"/>
        <v>34</v>
      </c>
      <c r="Q84" s="7">
        <f t="shared" si="10"/>
        <v>49</v>
      </c>
      <c r="R84">
        <v>184</v>
      </c>
      <c r="S84">
        <v>1202.3</v>
      </c>
    </row>
    <row r="85" spans="9:19" ht="12.75">
      <c r="I85">
        <f t="shared" si="11"/>
        <v>40</v>
      </c>
      <c r="J85">
        <f t="shared" si="13"/>
        <v>55</v>
      </c>
      <c r="K85" s="33">
        <v>185</v>
      </c>
      <c r="L85" s="33">
        <v>16.3</v>
      </c>
      <c r="M85">
        <f t="shared" si="12"/>
        <v>1205</v>
      </c>
      <c r="P85">
        <f t="shared" si="9"/>
        <v>38</v>
      </c>
      <c r="Q85" s="7">
        <f t="shared" si="10"/>
        <v>53</v>
      </c>
      <c r="R85">
        <v>180</v>
      </c>
      <c r="S85">
        <v>1201.8</v>
      </c>
    </row>
    <row r="86" spans="9:19" ht="12.75">
      <c r="I86">
        <f t="shared" si="11"/>
        <v>45</v>
      </c>
      <c r="J86">
        <f t="shared" si="13"/>
        <v>60</v>
      </c>
      <c r="K86" s="33">
        <v>180</v>
      </c>
      <c r="L86" s="33">
        <v>16</v>
      </c>
      <c r="M86">
        <f t="shared" si="12"/>
        <v>1205.3</v>
      </c>
      <c r="P86">
        <f t="shared" si="9"/>
        <v>45</v>
      </c>
      <c r="Q86" s="7">
        <f t="shared" si="10"/>
        <v>60</v>
      </c>
      <c r="R86">
        <v>173</v>
      </c>
      <c r="S86">
        <v>1201.8</v>
      </c>
    </row>
    <row r="87" spans="9:19" ht="12.75">
      <c r="I87">
        <f t="shared" si="11"/>
        <v>50</v>
      </c>
      <c r="J87">
        <f t="shared" si="13"/>
        <v>65</v>
      </c>
      <c r="K87" s="33">
        <v>175</v>
      </c>
      <c r="L87" s="33">
        <v>18.3</v>
      </c>
      <c r="M87">
        <f t="shared" si="12"/>
        <v>1203</v>
      </c>
      <c r="P87">
        <f t="shared" si="9"/>
        <v>48</v>
      </c>
      <c r="Q87" s="7">
        <f t="shared" si="10"/>
        <v>63</v>
      </c>
      <c r="R87">
        <v>170</v>
      </c>
      <c r="S87">
        <v>1202.3</v>
      </c>
    </row>
    <row r="88" spans="9:19" ht="12.75">
      <c r="I88">
        <f t="shared" si="11"/>
        <v>55</v>
      </c>
      <c r="J88">
        <f t="shared" si="13"/>
        <v>70</v>
      </c>
      <c r="K88" s="33">
        <v>170</v>
      </c>
      <c r="L88" s="33">
        <v>19.4</v>
      </c>
      <c r="M88">
        <f t="shared" si="12"/>
        <v>1201.8999999999999</v>
      </c>
      <c r="P88">
        <f t="shared" si="9"/>
        <v>58</v>
      </c>
      <c r="Q88" s="7">
        <f t="shared" si="10"/>
        <v>73</v>
      </c>
      <c r="R88">
        <v>160</v>
      </c>
      <c r="S88">
        <v>1200.8</v>
      </c>
    </row>
    <row r="89" spans="9:19" ht="12.75">
      <c r="I89">
        <f t="shared" si="11"/>
        <v>60</v>
      </c>
      <c r="J89">
        <f t="shared" si="13"/>
        <v>75</v>
      </c>
      <c r="K89" s="33">
        <v>165</v>
      </c>
      <c r="L89" s="33">
        <v>20</v>
      </c>
      <c r="M89">
        <f t="shared" si="12"/>
        <v>1201.3</v>
      </c>
      <c r="P89">
        <f t="shared" si="9"/>
        <v>68</v>
      </c>
      <c r="Q89" s="7">
        <f t="shared" si="10"/>
        <v>83</v>
      </c>
      <c r="R89">
        <v>150</v>
      </c>
      <c r="S89">
        <v>1199.3</v>
      </c>
    </row>
    <row r="90" spans="9:19" ht="12.75">
      <c r="I90">
        <f t="shared" si="11"/>
        <v>65</v>
      </c>
      <c r="J90">
        <f t="shared" si="13"/>
        <v>80</v>
      </c>
      <c r="K90" s="33">
        <v>160</v>
      </c>
      <c r="L90" s="33">
        <v>20.8</v>
      </c>
      <c r="M90">
        <f t="shared" si="12"/>
        <v>1200.5</v>
      </c>
      <c r="P90">
        <f t="shared" si="9"/>
        <v>78</v>
      </c>
      <c r="Q90" s="7">
        <f t="shared" si="10"/>
        <v>93</v>
      </c>
      <c r="R90">
        <v>140</v>
      </c>
      <c r="S90">
        <v>1200.3</v>
      </c>
    </row>
    <row r="91" spans="9:19" ht="12.75">
      <c r="I91">
        <f t="shared" si="11"/>
        <v>70</v>
      </c>
      <c r="J91">
        <f t="shared" si="13"/>
        <v>85</v>
      </c>
      <c r="K91" s="33">
        <v>155</v>
      </c>
      <c r="L91" s="33">
        <v>20</v>
      </c>
      <c r="M91">
        <f t="shared" si="12"/>
        <v>1201.3</v>
      </c>
      <c r="P91">
        <f t="shared" si="9"/>
        <v>88</v>
      </c>
      <c r="Q91" s="7">
        <f t="shared" si="10"/>
        <v>103</v>
      </c>
      <c r="R91">
        <v>130</v>
      </c>
      <c r="S91">
        <v>1199.8</v>
      </c>
    </row>
    <row r="92" spans="9:19" ht="12.75">
      <c r="I92">
        <f t="shared" si="11"/>
        <v>75</v>
      </c>
      <c r="J92">
        <f t="shared" si="13"/>
        <v>90</v>
      </c>
      <c r="K92" s="33">
        <v>150</v>
      </c>
      <c r="L92" s="33">
        <v>19</v>
      </c>
      <c r="M92">
        <f t="shared" si="12"/>
        <v>1202.3</v>
      </c>
      <c r="P92">
        <f t="shared" si="9"/>
        <v>98</v>
      </c>
      <c r="Q92" s="7">
        <f t="shared" si="10"/>
        <v>113</v>
      </c>
      <c r="R92">
        <v>120</v>
      </c>
      <c r="S92">
        <v>1200.3</v>
      </c>
    </row>
    <row r="93" spans="9:19" ht="12.75">
      <c r="I93">
        <f t="shared" si="11"/>
        <v>80</v>
      </c>
      <c r="J93">
        <f t="shared" si="13"/>
        <v>95</v>
      </c>
      <c r="K93" s="33">
        <v>145</v>
      </c>
      <c r="L93" s="33">
        <v>19.3</v>
      </c>
      <c r="M93">
        <f t="shared" si="12"/>
        <v>1202</v>
      </c>
      <c r="P93">
        <f t="shared" si="9"/>
        <v>108</v>
      </c>
      <c r="Q93" s="7">
        <f t="shared" si="10"/>
        <v>123</v>
      </c>
      <c r="R93">
        <v>110</v>
      </c>
      <c r="S93">
        <v>1201.3</v>
      </c>
    </row>
    <row r="94" spans="9:19" ht="12.75">
      <c r="I94">
        <f t="shared" si="11"/>
        <v>85</v>
      </c>
      <c r="J94">
        <f t="shared" si="13"/>
        <v>100</v>
      </c>
      <c r="K94" s="33">
        <v>140</v>
      </c>
      <c r="L94" s="33">
        <v>19.7</v>
      </c>
      <c r="M94">
        <f t="shared" si="12"/>
        <v>1201.6</v>
      </c>
      <c r="P94">
        <f t="shared" si="9"/>
        <v>118</v>
      </c>
      <c r="Q94" s="7">
        <f t="shared" si="10"/>
        <v>133</v>
      </c>
      <c r="R94">
        <v>100</v>
      </c>
      <c r="S94">
        <v>1201.8</v>
      </c>
    </row>
    <row r="95" spans="9:19" ht="12.75">
      <c r="I95">
        <f t="shared" si="11"/>
        <v>90</v>
      </c>
      <c r="J95">
        <f t="shared" si="13"/>
        <v>105</v>
      </c>
      <c r="K95" s="33">
        <v>135</v>
      </c>
      <c r="L95" s="33">
        <v>19.7</v>
      </c>
      <c r="M95">
        <f t="shared" si="12"/>
        <v>1201.6</v>
      </c>
      <c r="P95">
        <f t="shared" si="9"/>
        <v>128</v>
      </c>
      <c r="Q95" s="7">
        <f t="shared" si="10"/>
        <v>143</v>
      </c>
      <c r="R95">
        <v>90</v>
      </c>
      <c r="S95">
        <v>1203.3</v>
      </c>
    </row>
    <row r="96" spans="9:19" ht="12.75">
      <c r="I96">
        <f t="shared" si="11"/>
        <v>95</v>
      </c>
      <c r="J96">
        <f t="shared" si="13"/>
        <v>110</v>
      </c>
      <c r="K96" s="33">
        <v>130</v>
      </c>
      <c r="L96" s="33">
        <v>19.8</v>
      </c>
      <c r="M96">
        <f t="shared" si="12"/>
        <v>1201.5</v>
      </c>
      <c r="P96">
        <f t="shared" si="9"/>
        <v>138</v>
      </c>
      <c r="Q96" s="7">
        <f t="shared" si="10"/>
        <v>153</v>
      </c>
      <c r="R96">
        <v>80</v>
      </c>
      <c r="S96">
        <v>1207.3</v>
      </c>
    </row>
    <row r="97" spans="9:19" ht="12.75">
      <c r="I97">
        <f t="shared" si="11"/>
        <v>100</v>
      </c>
      <c r="J97">
        <f t="shared" si="13"/>
        <v>115</v>
      </c>
      <c r="K97" s="33">
        <v>125</v>
      </c>
      <c r="L97" s="33">
        <v>19.5</v>
      </c>
      <c r="M97">
        <f t="shared" si="12"/>
        <v>1201.8</v>
      </c>
      <c r="P97">
        <f t="shared" si="9"/>
        <v>143</v>
      </c>
      <c r="Q97" s="7">
        <f t="shared" si="10"/>
        <v>158</v>
      </c>
      <c r="R97">
        <v>75</v>
      </c>
      <c r="S97">
        <v>1212.3</v>
      </c>
    </row>
    <row r="98" spans="9:19" ht="12.75">
      <c r="I98">
        <f t="shared" si="11"/>
        <v>105</v>
      </c>
      <c r="J98">
        <f t="shared" si="13"/>
        <v>120</v>
      </c>
      <c r="K98" s="33">
        <v>120</v>
      </c>
      <c r="L98" s="33">
        <v>18.4</v>
      </c>
      <c r="M98">
        <f t="shared" si="12"/>
        <v>1202.8999999999999</v>
      </c>
      <c r="P98">
        <f t="shared" si="9"/>
        <v>148</v>
      </c>
      <c r="Q98" s="7">
        <f t="shared" si="10"/>
        <v>163</v>
      </c>
      <c r="R98">
        <v>70</v>
      </c>
      <c r="S98">
        <v>1214.3</v>
      </c>
    </row>
    <row r="99" spans="9:19" ht="12.75">
      <c r="I99">
        <f t="shared" si="11"/>
        <v>110</v>
      </c>
      <c r="J99">
        <f t="shared" si="13"/>
        <v>125</v>
      </c>
      <c r="K99" s="33">
        <v>115</v>
      </c>
      <c r="L99" s="33">
        <v>18.4</v>
      </c>
      <c r="M99">
        <f t="shared" si="12"/>
        <v>1202.8999999999999</v>
      </c>
      <c r="P99">
        <f t="shared" si="9"/>
        <v>158</v>
      </c>
      <c r="Q99" s="7">
        <f t="shared" si="10"/>
        <v>173</v>
      </c>
      <c r="R99">
        <v>60</v>
      </c>
      <c r="S99">
        <v>1215.3</v>
      </c>
    </row>
    <row r="100" spans="9:19" ht="12.75">
      <c r="I100">
        <f t="shared" si="11"/>
        <v>115</v>
      </c>
      <c r="J100">
        <f t="shared" si="13"/>
        <v>130</v>
      </c>
      <c r="K100" s="33">
        <v>110</v>
      </c>
      <c r="L100" s="33">
        <v>18.1</v>
      </c>
      <c r="M100">
        <f t="shared" si="12"/>
        <v>1203.2</v>
      </c>
      <c r="P100">
        <f t="shared" si="9"/>
        <v>168</v>
      </c>
      <c r="Q100" s="7">
        <f t="shared" si="10"/>
        <v>183</v>
      </c>
      <c r="R100">
        <v>50</v>
      </c>
      <c r="S100">
        <v>1219.3</v>
      </c>
    </row>
    <row r="101" spans="9:19" ht="12.75">
      <c r="I101">
        <f t="shared" si="11"/>
        <v>120</v>
      </c>
      <c r="J101">
        <f t="shared" si="13"/>
        <v>135</v>
      </c>
      <c r="K101" s="33">
        <v>105</v>
      </c>
      <c r="L101" s="33">
        <v>17.6</v>
      </c>
      <c r="M101">
        <f t="shared" si="12"/>
        <v>1203.7</v>
      </c>
      <c r="P101">
        <f t="shared" si="9"/>
        <v>173</v>
      </c>
      <c r="Q101" s="7">
        <f t="shared" si="10"/>
        <v>188</v>
      </c>
      <c r="R101">
        <v>45</v>
      </c>
      <c r="S101">
        <v>1221.3</v>
      </c>
    </row>
    <row r="102" spans="9:13" ht="12.75">
      <c r="I102">
        <f t="shared" si="11"/>
        <v>125</v>
      </c>
      <c r="J102">
        <f t="shared" si="13"/>
        <v>140</v>
      </c>
      <c r="K102" s="33">
        <v>100</v>
      </c>
      <c r="L102" s="33">
        <v>16.8</v>
      </c>
      <c r="M102">
        <f t="shared" si="12"/>
        <v>1204.5</v>
      </c>
    </row>
    <row r="103" spans="9:13" ht="12.75">
      <c r="I103">
        <f t="shared" si="11"/>
        <v>130</v>
      </c>
      <c r="J103">
        <f t="shared" si="13"/>
        <v>145</v>
      </c>
      <c r="K103" s="33">
        <v>95</v>
      </c>
      <c r="L103" s="33">
        <v>16</v>
      </c>
      <c r="M103">
        <f t="shared" si="12"/>
        <v>1205.3</v>
      </c>
    </row>
    <row r="104" spans="9:13" ht="12.75">
      <c r="I104">
        <f t="shared" si="11"/>
        <v>135</v>
      </c>
      <c r="J104">
        <f t="shared" si="13"/>
        <v>150</v>
      </c>
      <c r="K104" s="33">
        <v>90</v>
      </c>
      <c r="L104" s="33">
        <v>15.7</v>
      </c>
      <c r="M104">
        <f t="shared" si="12"/>
        <v>1205.6</v>
      </c>
    </row>
    <row r="105" spans="9:13" ht="12.75">
      <c r="I105">
        <f t="shared" si="11"/>
        <v>140</v>
      </c>
      <c r="J105">
        <f t="shared" si="13"/>
        <v>155</v>
      </c>
      <c r="K105" s="33">
        <v>85</v>
      </c>
      <c r="L105" s="33">
        <v>13.9</v>
      </c>
      <c r="M105">
        <f t="shared" si="12"/>
        <v>1207.3999999999999</v>
      </c>
    </row>
    <row r="106" spans="9:13" ht="12.75">
      <c r="I106">
        <f t="shared" si="11"/>
        <v>145</v>
      </c>
      <c r="J106">
        <f t="shared" si="13"/>
        <v>160</v>
      </c>
      <c r="K106" s="33">
        <v>80</v>
      </c>
      <c r="L106" s="33">
        <v>10.5</v>
      </c>
      <c r="M106">
        <f t="shared" si="12"/>
        <v>1210.8</v>
      </c>
    </row>
    <row r="107" spans="9:13" ht="12.75">
      <c r="I107">
        <f t="shared" si="11"/>
        <v>150</v>
      </c>
      <c r="J107">
        <f t="shared" si="13"/>
        <v>165</v>
      </c>
      <c r="K107" s="33">
        <v>75</v>
      </c>
      <c r="L107" s="33">
        <v>7.7</v>
      </c>
      <c r="M107">
        <f t="shared" si="12"/>
        <v>1213.6</v>
      </c>
    </row>
    <row r="108" spans="9:13" ht="12.75">
      <c r="I108">
        <f t="shared" si="11"/>
        <v>155</v>
      </c>
      <c r="J108">
        <f t="shared" si="13"/>
        <v>170</v>
      </c>
      <c r="K108" s="33">
        <v>70</v>
      </c>
      <c r="L108" s="33">
        <v>6.4</v>
      </c>
      <c r="M108">
        <f t="shared" si="12"/>
        <v>1214.8999999999999</v>
      </c>
    </row>
    <row r="109" spans="9:13" ht="12.75">
      <c r="I109">
        <f t="shared" si="11"/>
        <v>165</v>
      </c>
      <c r="J109">
        <f t="shared" si="13"/>
        <v>180</v>
      </c>
      <c r="K109" s="33">
        <v>60</v>
      </c>
      <c r="L109" s="33">
        <v>3.5</v>
      </c>
      <c r="M109">
        <f t="shared" si="12"/>
        <v>1217.8</v>
      </c>
    </row>
    <row r="110" spans="9:13" ht="12.75">
      <c r="I110">
        <f t="shared" si="11"/>
        <v>175</v>
      </c>
      <c r="J110">
        <f t="shared" si="13"/>
        <v>190</v>
      </c>
      <c r="K110" s="35">
        <v>50</v>
      </c>
      <c r="L110" s="35">
        <v>0</v>
      </c>
      <c r="M110">
        <f t="shared" si="12"/>
        <v>1221.3</v>
      </c>
    </row>
  </sheetData>
  <mergeCells count="8">
    <mergeCell ref="Q54:R54"/>
    <mergeCell ref="R24:T24"/>
    <mergeCell ref="J54:N54"/>
    <mergeCell ref="P74:S74"/>
    <mergeCell ref="J4:O4"/>
    <mergeCell ref="F3:G3"/>
    <mergeCell ref="J26:O26"/>
    <mergeCell ref="K51:L5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R. Wagner</dc:creator>
  <cp:keywords/>
  <dc:description/>
  <cp:lastModifiedBy>Chad R. Wagner</cp:lastModifiedBy>
  <dcterms:created xsi:type="dcterms:W3CDTF">2002-04-02T22:02:49Z</dcterms:created>
  <dcterms:modified xsi:type="dcterms:W3CDTF">2002-04-17T18:25:14Z</dcterms:modified>
  <cp:category/>
  <cp:version/>
  <cp:contentType/>
  <cp:contentStatus/>
</cp:coreProperties>
</file>