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180" windowHeight="10875"/>
  </bookViews>
  <sheets>
    <sheet name="simple" sheetId="4" r:id="rId1"/>
  </sheets>
  <calcPr calcId="145621"/>
</workbook>
</file>

<file path=xl/calcChain.xml><?xml version="1.0" encoding="utf-8"?>
<calcChain xmlns="http://schemas.openxmlformats.org/spreadsheetml/2006/main">
  <c r="D17" i="4" l="1"/>
  <c r="D18" i="4"/>
  <c r="D19" i="4"/>
  <c r="D20" i="4"/>
  <c r="D21" i="4"/>
  <c r="D22" i="4"/>
  <c r="D23" i="4"/>
  <c r="D24" i="4"/>
  <c r="D25" i="4"/>
  <c r="D26" i="4"/>
  <c r="D27" i="4"/>
  <c r="D16" i="4"/>
  <c r="D15" i="4"/>
  <c r="L44" i="4"/>
  <c r="E16" i="4" s="1"/>
  <c r="M44" i="4"/>
  <c r="N44" i="4"/>
  <c r="O44" i="4"/>
  <c r="P44" i="4"/>
  <c r="Q44" i="4"/>
  <c r="R44" i="4"/>
  <c r="S44" i="4"/>
  <c r="T44" i="4"/>
  <c r="L45" i="4"/>
  <c r="E17" i="4" s="1"/>
  <c r="M45" i="4"/>
  <c r="N45" i="4"/>
  <c r="O45" i="4"/>
  <c r="P45" i="4"/>
  <c r="Q45" i="4"/>
  <c r="R45" i="4"/>
  <c r="S45" i="4"/>
  <c r="T45" i="4"/>
  <c r="L46" i="4"/>
  <c r="E18" i="4" s="1"/>
  <c r="M46" i="4"/>
  <c r="N46" i="4"/>
  <c r="O46" i="4"/>
  <c r="P46" i="4"/>
  <c r="Q46" i="4"/>
  <c r="R46" i="4"/>
  <c r="S46" i="4"/>
  <c r="T46" i="4"/>
  <c r="L47" i="4"/>
  <c r="E19" i="4" s="1"/>
  <c r="M47" i="4"/>
  <c r="N47" i="4"/>
  <c r="O47" i="4"/>
  <c r="P47" i="4"/>
  <c r="Q47" i="4"/>
  <c r="R47" i="4"/>
  <c r="S47" i="4"/>
  <c r="T47" i="4"/>
  <c r="L48" i="4"/>
  <c r="E20" i="4" s="1"/>
  <c r="M48" i="4"/>
  <c r="N48" i="4"/>
  <c r="O48" i="4"/>
  <c r="P48" i="4"/>
  <c r="Q48" i="4"/>
  <c r="R48" i="4"/>
  <c r="S48" i="4"/>
  <c r="T48" i="4"/>
  <c r="L49" i="4"/>
  <c r="E21" i="4" s="1"/>
  <c r="M49" i="4"/>
  <c r="N49" i="4"/>
  <c r="O49" i="4"/>
  <c r="P49" i="4"/>
  <c r="Q49" i="4"/>
  <c r="R49" i="4"/>
  <c r="S49" i="4"/>
  <c r="T49" i="4"/>
  <c r="L50" i="4"/>
  <c r="E22" i="4" s="1"/>
  <c r="M50" i="4"/>
  <c r="N50" i="4"/>
  <c r="O50" i="4"/>
  <c r="P50" i="4"/>
  <c r="Q50" i="4"/>
  <c r="R50" i="4"/>
  <c r="S50" i="4"/>
  <c r="T50" i="4"/>
  <c r="L51" i="4"/>
  <c r="E23" i="4" s="1"/>
  <c r="M51" i="4"/>
  <c r="N51" i="4"/>
  <c r="O51" i="4"/>
  <c r="P51" i="4"/>
  <c r="Q51" i="4"/>
  <c r="R51" i="4"/>
  <c r="S51" i="4"/>
  <c r="T51" i="4"/>
  <c r="L52" i="4"/>
  <c r="E24" i="4" s="1"/>
  <c r="M52" i="4"/>
  <c r="N52" i="4"/>
  <c r="O52" i="4"/>
  <c r="P52" i="4"/>
  <c r="Q52" i="4"/>
  <c r="R52" i="4"/>
  <c r="S52" i="4"/>
  <c r="T52" i="4"/>
  <c r="L53" i="4"/>
  <c r="E25" i="4" s="1"/>
  <c r="M53" i="4"/>
  <c r="N53" i="4"/>
  <c r="O53" i="4"/>
  <c r="P53" i="4"/>
  <c r="Q53" i="4"/>
  <c r="R53" i="4"/>
  <c r="S53" i="4"/>
  <c r="T53" i="4"/>
  <c r="L54" i="4"/>
  <c r="E26" i="4" s="1"/>
  <c r="M54" i="4"/>
  <c r="N54" i="4"/>
  <c r="O54" i="4"/>
  <c r="P54" i="4"/>
  <c r="Q54" i="4"/>
  <c r="R54" i="4"/>
  <c r="S54" i="4"/>
  <c r="T54" i="4"/>
  <c r="L55" i="4"/>
  <c r="E27" i="4" s="1"/>
  <c r="M55" i="4"/>
  <c r="N55" i="4"/>
  <c r="O55" i="4"/>
  <c r="P55" i="4"/>
  <c r="Q55" i="4"/>
  <c r="R55" i="4"/>
  <c r="S55" i="4"/>
  <c r="T55" i="4"/>
  <c r="D44" i="4"/>
  <c r="E44" i="4"/>
  <c r="F44" i="4"/>
  <c r="G44" i="4"/>
  <c r="H44" i="4"/>
  <c r="I44" i="4"/>
  <c r="J44" i="4"/>
  <c r="D45" i="4"/>
  <c r="E45" i="4"/>
  <c r="F45" i="4"/>
  <c r="G45" i="4"/>
  <c r="H45" i="4"/>
  <c r="I45" i="4"/>
  <c r="J45" i="4"/>
  <c r="D46" i="4"/>
  <c r="E46" i="4"/>
  <c r="F46" i="4"/>
  <c r="G46" i="4"/>
  <c r="H46" i="4"/>
  <c r="I46" i="4"/>
  <c r="J46" i="4"/>
  <c r="D47" i="4"/>
  <c r="E47" i="4"/>
  <c r="F47" i="4"/>
  <c r="G47" i="4"/>
  <c r="H47" i="4"/>
  <c r="I47" i="4"/>
  <c r="J47" i="4"/>
  <c r="D48" i="4"/>
  <c r="E48" i="4"/>
  <c r="F48" i="4"/>
  <c r="G48" i="4"/>
  <c r="H48" i="4"/>
  <c r="I48" i="4"/>
  <c r="J48" i="4"/>
  <c r="D49" i="4"/>
  <c r="E49" i="4"/>
  <c r="F49" i="4"/>
  <c r="G49" i="4"/>
  <c r="H49" i="4"/>
  <c r="I49" i="4"/>
  <c r="J49" i="4"/>
  <c r="D50" i="4"/>
  <c r="E50" i="4"/>
  <c r="F50" i="4"/>
  <c r="G50" i="4"/>
  <c r="H50" i="4"/>
  <c r="I50" i="4"/>
  <c r="J50" i="4"/>
  <c r="D51" i="4"/>
  <c r="E51" i="4"/>
  <c r="F51" i="4"/>
  <c r="G51" i="4"/>
  <c r="H51" i="4"/>
  <c r="I51" i="4"/>
  <c r="J51" i="4"/>
  <c r="D52" i="4"/>
  <c r="E52" i="4"/>
  <c r="F52" i="4"/>
  <c r="G52" i="4"/>
  <c r="H52" i="4"/>
  <c r="I52" i="4"/>
  <c r="J52" i="4"/>
  <c r="D53" i="4"/>
  <c r="E53" i="4"/>
  <c r="F53" i="4"/>
  <c r="G53" i="4"/>
  <c r="H53" i="4"/>
  <c r="I53" i="4"/>
  <c r="J53" i="4"/>
  <c r="D54" i="4"/>
  <c r="E54" i="4"/>
  <c r="F54" i="4"/>
  <c r="G54" i="4"/>
  <c r="H54" i="4"/>
  <c r="I54" i="4"/>
  <c r="J54" i="4"/>
  <c r="D55" i="4"/>
  <c r="E55" i="4"/>
  <c r="F55" i="4"/>
  <c r="G55" i="4"/>
  <c r="H55" i="4"/>
  <c r="I55" i="4"/>
  <c r="J55" i="4"/>
  <c r="K45" i="4"/>
  <c r="K46" i="4"/>
  <c r="K47" i="4"/>
  <c r="K48" i="4"/>
  <c r="K49" i="4"/>
  <c r="K50" i="4"/>
  <c r="K51" i="4"/>
  <c r="K52" i="4"/>
  <c r="K53" i="4"/>
  <c r="K54" i="4"/>
  <c r="K55" i="4"/>
  <c r="K44" i="4"/>
</calcChain>
</file>

<file path=xl/sharedStrings.xml><?xml version="1.0" encoding="utf-8"?>
<sst xmlns="http://schemas.openxmlformats.org/spreadsheetml/2006/main" count="23" uniqueCount="23">
  <si>
    <t>DA (mi2)</t>
  </si>
  <si>
    <t>Q(cfs)</t>
  </si>
  <si>
    <t>Crippen and Bue Nationwide, Curve on Figure 2</t>
  </si>
  <si>
    <t>k1</t>
  </si>
  <si>
    <t>k2</t>
  </si>
  <si>
    <t>k3</t>
  </si>
  <si>
    <t>Region</t>
  </si>
  <si>
    <t>DA =</t>
  </si>
  <si>
    <t>Crippen &amp; Bue Constants</t>
  </si>
  <si>
    <t>Crippen and Bue Maximum Discharge Envelope values</t>
  </si>
  <si>
    <t>Drainage Area</t>
  </si>
  <si>
    <t>Q =</t>
  </si>
  <si>
    <t>Region =</t>
  </si>
  <si>
    <t>Rock Creek, July 6, 2015</t>
  </si>
  <si>
    <t>Crippen &amp; Bue envelope curve comparison</t>
  </si>
  <si>
    <t>Location &amp; date:</t>
  </si>
  <si>
    <t xml:space="preserve">Instructions: </t>
  </si>
  <si>
    <t>Find the appropriate region number from the map.</t>
  </si>
  <si>
    <t>Enter Location &amp; date, drainage area (DA), streamflow (Q), and Region # below.</t>
  </si>
  <si>
    <r>
      <t>mi</t>
    </r>
    <r>
      <rPr>
        <vertAlign val="superscript"/>
        <sz val="10"/>
        <rFont val="Arial"/>
        <family val="2"/>
      </rPr>
      <t>2</t>
    </r>
  </si>
  <si>
    <t>cfs</t>
  </si>
  <si>
    <t>Map courtesy of USGS NSS program.</t>
  </si>
  <si>
    <t>Constants came from Crippen, J.R., 1982, Envelope curves for extreme flood events: American Society of Civil Engineers, v.108, no. HY10, p.1,208-212.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</si>
</sst>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3" fontId="0" fillId="0" borderId="0" xfId="0" applyNumberForma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0" borderId="0" xfId="1" applyFont="1"/>
    <xf numFmtId="0" fontId="1" fillId="0" borderId="0" xfId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4" borderId="22" xfId="0" applyFill="1" applyBorder="1"/>
    <xf numFmtId="0" fontId="2" fillId="0" borderId="9" xfId="0" applyFont="1" applyBorder="1" applyAlignment="1">
      <alignment horizontal="left" vertical="center"/>
    </xf>
    <xf numFmtId="1" fontId="0" fillId="5" borderId="0" xfId="0" applyNumberFormat="1" applyFill="1" applyBorder="1"/>
    <xf numFmtId="1" fontId="0" fillId="5" borderId="5" xfId="0" applyNumberFormat="1" applyFill="1" applyBorder="1"/>
    <xf numFmtId="1" fontId="0" fillId="5" borderId="7" xfId="0" applyNumberFormat="1" applyFill="1" applyBorder="1"/>
    <xf numFmtId="1" fontId="0" fillId="5" borderId="8" xfId="0" applyNumberFormat="1" applyFill="1" applyBorder="1"/>
    <xf numFmtId="0" fontId="4" fillId="0" borderId="0" xfId="0" applyFont="1" applyAlignment="1">
      <alignment horizontal="right"/>
    </xf>
    <xf numFmtId="0" fontId="4" fillId="4" borderId="21" xfId="0" applyFont="1" applyFill="1" applyBorder="1"/>
    <xf numFmtId="0" fontId="4" fillId="6" borderId="19" xfId="0" applyFont="1" applyFill="1" applyBorder="1" applyAlignment="1">
      <alignment horizontal="right"/>
    </xf>
    <xf numFmtId="0" fontId="4" fillId="6" borderId="18" xfId="0" applyFont="1" applyFill="1" applyBorder="1" applyAlignment="1">
      <alignment horizontal="right"/>
    </xf>
    <xf numFmtId="0" fontId="4" fillId="6" borderId="20" xfId="0" applyFont="1" applyFill="1" applyBorder="1" applyAlignment="1">
      <alignment horizontal="right"/>
    </xf>
    <xf numFmtId="0" fontId="4" fillId="3" borderId="0" xfId="0" applyFont="1" applyFill="1" applyBorder="1"/>
    <xf numFmtId="0" fontId="4" fillId="3" borderId="7" xfId="0" applyFont="1" applyFill="1" applyBorder="1"/>
    <xf numFmtId="0" fontId="4" fillId="4" borderId="14" xfId="0" applyFont="1" applyFill="1" applyBorder="1"/>
    <xf numFmtId="0" fontId="4" fillId="4" borderId="15" xfId="0" applyFont="1" applyFill="1" applyBorder="1"/>
    <xf numFmtId="0" fontId="4" fillId="6" borderId="12" xfId="0" applyFont="1" applyFill="1" applyBorder="1"/>
    <xf numFmtId="0" fontId="4" fillId="6" borderId="16" xfId="0" applyFont="1" applyFill="1" applyBorder="1"/>
    <xf numFmtId="1" fontId="0" fillId="0" borderId="0" xfId="0" applyNumberFormat="1"/>
    <xf numFmtId="0" fontId="0" fillId="0" borderId="0" xfId="0" applyFill="1"/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quotePrefix="1" applyFont="1" applyFill="1" applyBorder="1" applyAlignment="1">
      <alignment horizontal="righ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Border="1"/>
    <xf numFmtId="0" fontId="4" fillId="2" borderId="23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4" fillId="2" borderId="23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simple!$D$14</c:f>
          <c:strCache>
            <c:ptCount val="1"/>
            <c:pt idx="0">
              <c:v>Crippen &amp; Bue envelope curve comparison</c:v>
            </c:pt>
          </c:strCache>
        </c:strRef>
      </c:tx>
      <c:layout>
        <c:manualLayout>
          <c:xMode val="edge"/>
          <c:yMode val="edge"/>
          <c:x val="0.1910699397869384"/>
          <c:y val="1.9631894253651801E-2"/>
        </c:manualLayout>
      </c:layout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simple!$D$6</c:f>
              <c:strCache>
                <c:ptCount val="1"/>
                <c:pt idx="0">
                  <c:v>Rock Creek, July 6, 2015</c:v>
                </c:pt>
              </c:strCache>
            </c:strRef>
          </c:tx>
          <c:spPr>
            <a:ln w="28575">
              <a:noFill/>
            </a:ln>
          </c:spPr>
          <c:xVal>
            <c:numRef>
              <c:f>simple!$D$7</c:f>
              <c:numCache>
                <c:formatCode>General</c:formatCode>
                <c:ptCount val="1"/>
                <c:pt idx="0">
                  <c:v>9.5</c:v>
                </c:pt>
              </c:numCache>
            </c:numRef>
          </c:xVal>
          <c:yVal>
            <c:numRef>
              <c:f>simple!$D$8</c:f>
              <c:numCache>
                <c:formatCode>General</c:formatCode>
                <c:ptCount val="1"/>
                <c:pt idx="0">
                  <c:v>12900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67776"/>
        <c:axId val="105268352"/>
      </c:scatterChart>
      <c:scatterChart>
        <c:scatterStyle val="smoothMarker"/>
        <c:varyColors val="0"/>
        <c:ser>
          <c:idx val="0"/>
          <c:order val="0"/>
          <c:tx>
            <c:strRef>
              <c:f>simple!$D$15</c:f>
              <c:strCache>
                <c:ptCount val="1"/>
                <c:pt idx="0">
                  <c:v>Region 9 envelope curve</c:v>
                </c:pt>
              </c:strCache>
            </c:strRef>
          </c:tx>
          <c:marker>
            <c:symbol val="none"/>
          </c:marker>
          <c:xVal>
            <c:numRef>
              <c:f>simple!$D$16:$D$27</c:f>
              <c:numCache>
                <c:formatCode>General</c:formatCode>
                <c:ptCount val="12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2</c:v>
                </c:pt>
                <c:pt idx="4">
                  <c:v>10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5000</c:v>
                </c:pt>
                <c:pt idx="11">
                  <c:v>10000</c:v>
                </c:pt>
              </c:numCache>
            </c:numRef>
          </c:xVal>
          <c:yVal>
            <c:numRef>
              <c:f>simple!$E$16:$E$27</c:f>
              <c:numCache>
                <c:formatCode>0</c:formatCode>
                <c:ptCount val="12"/>
                <c:pt idx="0">
                  <c:v>1080.0293726688935</c:v>
                </c:pt>
                <c:pt idx="1">
                  <c:v>1881.6946213392503</c:v>
                </c:pt>
                <c:pt idx="2">
                  <c:v>3843.3480124727694</c:v>
                </c:pt>
                <c:pt idx="3">
                  <c:v>10628.293452012369</c:v>
                </c:pt>
                <c:pt idx="4">
                  <c:v>29971.143774527005</c:v>
                </c:pt>
                <c:pt idx="5">
                  <c:v>68811.130604229998</c:v>
                </c:pt>
                <c:pt idx="6">
                  <c:v>92080.659471840001</c:v>
                </c:pt>
                <c:pt idx="7">
                  <c:v>118815.43918774213</c:v>
                </c:pt>
                <c:pt idx="8">
                  <c:v>158670.87651694292</c:v>
                </c:pt>
                <c:pt idx="9">
                  <c:v>191800.4090500414</c:v>
                </c:pt>
                <c:pt idx="10">
                  <c:v>278483.73494771542</c:v>
                </c:pt>
                <c:pt idx="11">
                  <c:v>320681.7923348645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67776"/>
        <c:axId val="105268352"/>
      </c:scatterChart>
      <c:valAx>
        <c:axId val="105267776"/>
        <c:scaling>
          <c:logBase val="10"/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Drainage Area, mi</a:t>
                </a:r>
                <a:r>
                  <a:rPr lang="en-US" baseline="30000"/>
                  <a:t>2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05268352"/>
        <c:crossesAt val="1"/>
        <c:crossBetween val="midCat"/>
      </c:valAx>
      <c:valAx>
        <c:axId val="105268352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Streamflow, ft</a:t>
                </a:r>
                <a:r>
                  <a:rPr lang="en-US" baseline="30000"/>
                  <a:t>3</a:t>
                </a:r>
                <a:r>
                  <a:rPr lang="en-US"/>
                  <a:t>/s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05267776"/>
        <c:crossesAt val="0.1"/>
        <c:crossBetween val="midCat"/>
      </c:valAx>
    </c:plotArea>
    <c:legend>
      <c:legendPos val="r"/>
      <c:layout>
        <c:manualLayout>
          <c:xMode val="edge"/>
          <c:yMode val="edge"/>
          <c:x val="0.45828199635965045"/>
          <c:y val="0.65463653611213612"/>
          <c:w val="0.46233078973236452"/>
          <c:h val="0.16773312308921573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This is an envelope curve of which all floods in </a:t>
            </a:r>
          </a:p>
          <a:p>
            <a:pPr>
              <a:defRPr/>
            </a:pPr>
            <a:r>
              <a:rPr lang="en-US" baseline="0"/>
              <a:t>the United States have fit under.  It has drainage area plotted on the X-axis </a:t>
            </a:r>
          </a:p>
          <a:p>
            <a:pPr>
              <a:defRPr/>
            </a:pPr>
            <a:r>
              <a:rPr lang="en-US" baseline="0"/>
              <a:t>discharge on the Y-axis.  </a:t>
            </a:r>
            <a:endParaRPr lang="en-US"/>
          </a:p>
        </c:rich>
      </c:tx>
      <c:layout>
        <c:manualLayout>
          <c:xMode val="edge"/>
          <c:yMode val="edge"/>
          <c:x val="0.18855351414406532"/>
          <c:y val="0.6503534940343912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759156492785793"/>
          <c:y val="3.588907014681892E-2"/>
          <c:w val="0.7380688124306326"/>
          <c:h val="0.81076672104404568"/>
        </c:manualLayout>
      </c:layout>
      <c:scatterChart>
        <c:scatterStyle val="lineMarker"/>
        <c:varyColors val="0"/>
        <c:ser>
          <c:idx val="1"/>
          <c:order val="0"/>
          <c:tx>
            <c:v>Nationwide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simple!$C$61:$C$87</c:f>
              <c:numCache>
                <c:formatCode>General</c:formatCode>
                <c:ptCount val="27"/>
                <c:pt idx="0">
                  <c:v>0.1</c:v>
                </c:pt>
                <c:pt idx="1">
                  <c:v>1.5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120</c:v>
                </c:pt>
                <c:pt idx="14">
                  <c:v>140</c:v>
                </c:pt>
                <c:pt idx="15">
                  <c:v>160</c:v>
                </c:pt>
                <c:pt idx="16">
                  <c:v>180</c:v>
                </c:pt>
                <c:pt idx="17">
                  <c:v>200</c:v>
                </c:pt>
                <c:pt idx="18">
                  <c:v>250</c:v>
                </c:pt>
                <c:pt idx="19">
                  <c:v>300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</c:numCache>
            </c:numRef>
          </c:xVal>
          <c:yVal>
            <c:numRef>
              <c:f>simple!$D$61:$D$87</c:f>
              <c:numCache>
                <c:formatCode>#,##0</c:formatCode>
                <c:ptCount val="27"/>
                <c:pt idx="0">
                  <c:v>1850</c:v>
                </c:pt>
                <c:pt idx="1">
                  <c:v>16200</c:v>
                </c:pt>
                <c:pt idx="2">
                  <c:v>97500</c:v>
                </c:pt>
                <c:pt idx="3">
                  <c:v>121000</c:v>
                </c:pt>
                <c:pt idx="4">
                  <c:v>140000</c:v>
                </c:pt>
                <c:pt idx="5">
                  <c:v>158000</c:v>
                </c:pt>
                <c:pt idx="6">
                  <c:v>193000</c:v>
                </c:pt>
                <c:pt idx="7">
                  <c:v>225000</c:v>
                </c:pt>
                <c:pt idx="8">
                  <c:v>248000</c:v>
                </c:pt>
                <c:pt idx="9">
                  <c:v>270000</c:v>
                </c:pt>
                <c:pt idx="10">
                  <c:v>290000</c:v>
                </c:pt>
                <c:pt idx="11">
                  <c:v>310000</c:v>
                </c:pt>
                <c:pt idx="12">
                  <c:v>330000</c:v>
                </c:pt>
                <c:pt idx="13">
                  <c:v>360000</c:v>
                </c:pt>
                <c:pt idx="14">
                  <c:v>395000</c:v>
                </c:pt>
                <c:pt idx="15">
                  <c:v>420000</c:v>
                </c:pt>
                <c:pt idx="16">
                  <c:v>450000</c:v>
                </c:pt>
                <c:pt idx="17">
                  <c:v>480000</c:v>
                </c:pt>
                <c:pt idx="18">
                  <c:v>540000</c:v>
                </c:pt>
                <c:pt idx="19">
                  <c:v>580000</c:v>
                </c:pt>
                <c:pt idx="20">
                  <c:v>650000</c:v>
                </c:pt>
                <c:pt idx="21">
                  <c:v>715000</c:v>
                </c:pt>
                <c:pt idx="22">
                  <c:v>760000</c:v>
                </c:pt>
                <c:pt idx="23">
                  <c:v>825000</c:v>
                </c:pt>
                <c:pt idx="24">
                  <c:v>860000</c:v>
                </c:pt>
                <c:pt idx="25">
                  <c:v>900000</c:v>
                </c:pt>
                <c:pt idx="26">
                  <c:v>930000</c:v>
                </c:pt>
              </c:numCache>
            </c:numRef>
          </c:yVal>
          <c:smooth val="0"/>
        </c:ser>
        <c:ser>
          <c:idx val="0"/>
          <c:order val="1"/>
          <c:xVal>
            <c:numRef>
              <c:f>simple!$D$7</c:f>
              <c:numCache>
                <c:formatCode>General</c:formatCode>
                <c:ptCount val="1"/>
                <c:pt idx="0">
                  <c:v>9.5</c:v>
                </c:pt>
              </c:numCache>
            </c:numRef>
          </c:xVal>
          <c:yVal>
            <c:numRef>
              <c:f>simple!$D$8</c:f>
              <c:numCache>
                <c:formatCode>General</c:formatCode>
                <c:ptCount val="1"/>
                <c:pt idx="0">
                  <c:v>12900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71232"/>
        <c:axId val="105271808"/>
      </c:scatterChart>
      <c:valAx>
        <c:axId val="105271232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5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(mi</a:t>
                </a:r>
                <a:r>
                  <a:rPr lang="en-US" sz="15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5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74254884806068"/>
              <c:y val="0.92006516800622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71808"/>
        <c:crossesAt val="100"/>
        <c:crossBetween val="midCat"/>
      </c:valAx>
      <c:valAx>
        <c:axId val="105271808"/>
        <c:scaling>
          <c:logBase val="10"/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5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Maximum Peak Streamflow (ft</a:t>
                </a:r>
                <a:r>
                  <a:rPr lang="en-US" sz="15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5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/s)</a:t>
                </a:r>
              </a:p>
            </c:rich>
          </c:tx>
          <c:layout>
            <c:manualLayout>
              <c:xMode val="edge"/>
              <c:yMode val="edge"/>
              <c:x val="4.4395450568678919E-3"/>
              <c:y val="0.181076731190385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71232"/>
        <c:crossesAt val="0.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276225</xdr:colOff>
          <xdr:row>38</xdr:row>
          <xdr:rowOff>28575</xdr:rowOff>
        </xdr:from>
        <xdr:to>
          <xdr:col>12</xdr:col>
          <xdr:colOff>200025</xdr:colOff>
          <xdr:row>38</xdr:row>
          <xdr:rowOff>447675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600075</xdr:colOff>
      <xdr:row>12</xdr:row>
      <xdr:rowOff>33336</xdr:rowOff>
    </xdr:from>
    <xdr:to>
      <xdr:col>9</xdr:col>
      <xdr:colOff>666750</xdr:colOff>
      <xdr:row>36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371475</xdr:colOff>
      <xdr:row>3</xdr:row>
      <xdr:rowOff>133352</xdr:rowOff>
    </xdr:from>
    <xdr:to>
      <xdr:col>19</xdr:col>
      <xdr:colOff>666724</xdr:colOff>
      <xdr:row>34</xdr:row>
      <xdr:rowOff>106545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619127"/>
          <a:ext cx="6381724" cy="5278618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5</xdr:col>
      <xdr:colOff>257175</xdr:colOff>
      <xdr:row>60</xdr:row>
      <xdr:rowOff>42861</xdr:rowOff>
    </xdr:from>
    <xdr:to>
      <xdr:col>18</xdr:col>
      <xdr:colOff>504825</xdr:colOff>
      <xdr:row>87</xdr:row>
      <xdr:rowOff>9525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9"/>
  <sheetViews>
    <sheetView showGridLines="0" tabSelected="1" zoomScaleNormal="100" workbookViewId="0">
      <selection activeCell="V42" sqref="V42"/>
    </sheetView>
  </sheetViews>
  <sheetFormatPr defaultRowHeight="12.75" x14ac:dyDescent="0.2"/>
  <cols>
    <col min="3" max="3" width="6.28515625" customWidth="1"/>
    <col min="4" max="20" width="10.140625" customWidth="1"/>
  </cols>
  <sheetData>
    <row r="1" spans="2:22" x14ac:dyDescent="0.2">
      <c r="U1" s="6"/>
      <c r="V1" s="6"/>
    </row>
    <row r="2" spans="2:22" x14ac:dyDescent="0.2">
      <c r="C2" s="18" t="s">
        <v>16</v>
      </c>
      <c r="D2" s="4" t="s">
        <v>17</v>
      </c>
      <c r="P2" s="30"/>
      <c r="Q2" s="30"/>
      <c r="R2" s="30"/>
      <c r="S2" s="30"/>
      <c r="U2" s="6"/>
      <c r="V2" s="6"/>
    </row>
    <row r="3" spans="2:22" x14ac:dyDescent="0.2">
      <c r="D3" s="4" t="s">
        <v>18</v>
      </c>
      <c r="U3" s="6"/>
      <c r="V3" s="6"/>
    </row>
    <row r="4" spans="2:22" ht="13.5" thickBot="1" x14ac:dyDescent="0.25">
      <c r="U4" s="6"/>
      <c r="V4" s="6"/>
    </row>
    <row r="5" spans="2:22" x14ac:dyDescent="0.2">
      <c r="B5" s="37"/>
      <c r="C5" s="38"/>
      <c r="D5" s="38"/>
      <c r="E5" s="38"/>
      <c r="F5" s="38"/>
      <c r="G5" s="38"/>
      <c r="H5" s="38"/>
      <c r="I5" s="38"/>
      <c r="J5" s="39"/>
      <c r="U5" s="6"/>
      <c r="V5" s="6"/>
    </row>
    <row r="6" spans="2:22" s="31" customFormat="1" ht="18" customHeight="1" x14ac:dyDescent="0.2">
      <c r="B6" s="40"/>
      <c r="C6" s="34" t="s">
        <v>15</v>
      </c>
      <c r="D6" s="44" t="s">
        <v>13</v>
      </c>
      <c r="E6" s="45"/>
      <c r="F6" s="45"/>
      <c r="G6" s="45"/>
      <c r="H6" s="45"/>
      <c r="I6" s="45"/>
      <c r="J6" s="41"/>
      <c r="U6" s="32"/>
      <c r="V6" s="32"/>
    </row>
    <row r="7" spans="2:22" s="31" customFormat="1" ht="18" customHeight="1" x14ac:dyDescent="0.2">
      <c r="B7" s="40"/>
      <c r="C7" s="34" t="s">
        <v>7</v>
      </c>
      <c r="D7" s="46">
        <v>9.5</v>
      </c>
      <c r="E7" s="35" t="s">
        <v>19</v>
      </c>
      <c r="F7" s="33"/>
      <c r="G7" s="33"/>
      <c r="H7" s="33"/>
      <c r="I7" s="33"/>
      <c r="J7" s="41"/>
      <c r="U7" s="32"/>
      <c r="V7" s="32"/>
    </row>
    <row r="8" spans="2:22" s="31" customFormat="1" ht="18" customHeight="1" x14ac:dyDescent="0.2">
      <c r="B8" s="42"/>
      <c r="C8" s="36" t="s">
        <v>11</v>
      </c>
      <c r="D8" s="46">
        <v>12900</v>
      </c>
      <c r="E8" s="35" t="s">
        <v>20</v>
      </c>
      <c r="F8" s="33"/>
      <c r="G8" s="33"/>
      <c r="H8" s="33"/>
      <c r="I8" s="33"/>
      <c r="J8" s="41"/>
      <c r="U8" s="32"/>
      <c r="V8" s="32"/>
    </row>
    <row r="9" spans="2:22" s="31" customFormat="1" ht="18" customHeight="1" x14ac:dyDescent="0.2">
      <c r="B9" s="40"/>
      <c r="C9" s="34" t="s">
        <v>12</v>
      </c>
      <c r="D9" s="47">
        <v>9</v>
      </c>
      <c r="E9" s="33"/>
      <c r="F9" s="33"/>
      <c r="G9" s="33"/>
      <c r="H9" s="33"/>
      <c r="I9" s="33"/>
      <c r="J9" s="41"/>
      <c r="U9" s="32"/>
      <c r="V9" s="32"/>
    </row>
    <row r="10" spans="2:22" ht="13.5" thickBot="1" x14ac:dyDescent="0.25">
      <c r="B10" s="43"/>
      <c r="C10" s="10"/>
      <c r="D10" s="10"/>
      <c r="E10" s="10"/>
      <c r="F10" s="10"/>
      <c r="G10" s="10"/>
      <c r="H10" s="10"/>
      <c r="I10" s="10"/>
      <c r="J10" s="11"/>
      <c r="U10" s="6"/>
      <c r="V10" s="6"/>
    </row>
    <row r="11" spans="2:22" x14ac:dyDescent="0.2">
      <c r="U11" s="6"/>
      <c r="V11" s="6"/>
    </row>
    <row r="12" spans="2:22" x14ac:dyDescent="0.2">
      <c r="U12" s="6"/>
      <c r="V12" s="6"/>
    </row>
    <row r="14" spans="2:22" x14ac:dyDescent="0.2">
      <c r="D14" s="3" t="s">
        <v>14</v>
      </c>
    </row>
    <row r="15" spans="2:22" x14ac:dyDescent="0.2">
      <c r="D15" s="9" t="str">
        <f>"Region "&amp;D9&amp;" envelope curve"</f>
        <v>Region 9 envelope curve</v>
      </c>
    </row>
    <row r="16" spans="2:22" x14ac:dyDescent="0.2">
      <c r="D16">
        <f t="shared" ref="D16:D27" si="0">C44</f>
        <v>0.1</v>
      </c>
      <c r="E16" s="29">
        <f t="shared" ref="E16:E27" ca="1" si="1">OFFSET(C44,0,$D$9)</f>
        <v>1080.0293726688935</v>
      </c>
      <c r="V16" s="3" t="s">
        <v>21</v>
      </c>
    </row>
    <row r="17" spans="4:20" x14ac:dyDescent="0.2">
      <c r="D17">
        <f t="shared" si="0"/>
        <v>0.2</v>
      </c>
      <c r="E17" s="29">
        <f t="shared" ca="1" si="1"/>
        <v>1881.6946213392503</v>
      </c>
    </row>
    <row r="18" spans="4:20" x14ac:dyDescent="0.2">
      <c r="D18">
        <f t="shared" si="0"/>
        <v>0.5</v>
      </c>
      <c r="E18" s="29">
        <f t="shared" ca="1" si="1"/>
        <v>3843.3480124727694</v>
      </c>
    </row>
    <row r="19" spans="4:20" x14ac:dyDescent="0.2">
      <c r="D19">
        <f t="shared" si="0"/>
        <v>2</v>
      </c>
      <c r="E19" s="29">
        <f t="shared" ca="1" si="1"/>
        <v>10628.293452012369</v>
      </c>
    </row>
    <row r="20" spans="4:20" x14ac:dyDescent="0.2">
      <c r="D20">
        <f t="shared" si="0"/>
        <v>10</v>
      </c>
      <c r="E20" s="29">
        <f t="shared" ca="1" si="1"/>
        <v>29971.143774527005</v>
      </c>
    </row>
    <row r="21" spans="4:20" x14ac:dyDescent="0.2">
      <c r="D21">
        <f t="shared" si="0"/>
        <v>50</v>
      </c>
      <c r="E21" s="29">
        <f t="shared" ca="1" si="1"/>
        <v>68811.130604229998</v>
      </c>
    </row>
    <row r="22" spans="4:20" x14ac:dyDescent="0.2">
      <c r="D22">
        <f t="shared" si="0"/>
        <v>100</v>
      </c>
      <c r="E22" s="29">
        <f t="shared" ca="1" si="1"/>
        <v>92080.659471840001</v>
      </c>
    </row>
    <row r="23" spans="4:20" x14ac:dyDescent="0.2">
      <c r="D23">
        <f t="shared" si="0"/>
        <v>200</v>
      </c>
      <c r="E23" s="29">
        <f t="shared" ca="1" si="1"/>
        <v>118815.43918774213</v>
      </c>
    </row>
    <row r="24" spans="4:20" x14ac:dyDescent="0.2">
      <c r="D24">
        <f t="shared" si="0"/>
        <v>500</v>
      </c>
      <c r="E24" s="29">
        <f t="shared" ca="1" si="1"/>
        <v>158670.87651694292</v>
      </c>
    </row>
    <row r="25" spans="4:20" x14ac:dyDescent="0.2">
      <c r="D25">
        <f t="shared" si="0"/>
        <v>1000</v>
      </c>
      <c r="E25" s="29">
        <f t="shared" ca="1" si="1"/>
        <v>191800.4090500414</v>
      </c>
    </row>
    <row r="26" spans="4:20" x14ac:dyDescent="0.2">
      <c r="D26">
        <f t="shared" si="0"/>
        <v>5000</v>
      </c>
      <c r="E26" s="29">
        <f t="shared" ca="1" si="1"/>
        <v>278483.73494771542</v>
      </c>
      <c r="M26" s="6"/>
      <c r="N26" s="6"/>
      <c r="O26" s="6"/>
      <c r="P26" s="6"/>
      <c r="Q26" s="6"/>
      <c r="R26" s="6"/>
      <c r="S26" s="6"/>
      <c r="T26" s="6"/>
    </row>
    <row r="27" spans="4:20" x14ac:dyDescent="0.2">
      <c r="D27">
        <f t="shared" si="0"/>
        <v>10000</v>
      </c>
      <c r="E27" s="29">
        <f t="shared" ca="1" si="1"/>
        <v>320681.7923348645</v>
      </c>
      <c r="M27" s="6"/>
      <c r="N27" s="6"/>
      <c r="O27" s="6"/>
      <c r="P27" s="6"/>
      <c r="Q27" s="6"/>
      <c r="R27" s="6"/>
      <c r="S27" s="6"/>
      <c r="T27" s="6"/>
    </row>
    <row r="28" spans="4:20" x14ac:dyDescent="0.2">
      <c r="M28" s="6"/>
      <c r="N28" s="6"/>
      <c r="O28" s="6"/>
      <c r="P28" s="6"/>
      <c r="Q28" s="6"/>
      <c r="R28" s="6"/>
      <c r="S28" s="6"/>
      <c r="T28" s="6"/>
    </row>
    <row r="29" spans="4:20" x14ac:dyDescent="0.2">
      <c r="M29" s="6"/>
      <c r="N29" s="6"/>
      <c r="O29" s="6"/>
      <c r="P29" s="6"/>
      <c r="Q29" s="6"/>
      <c r="R29" s="6"/>
      <c r="S29" s="6"/>
      <c r="T29" s="6"/>
    </row>
    <row r="30" spans="4:20" x14ac:dyDescent="0.2">
      <c r="M30" s="6"/>
      <c r="N30" s="6"/>
      <c r="O30" s="6"/>
      <c r="P30" s="6"/>
      <c r="Q30" s="6"/>
      <c r="R30" s="6"/>
      <c r="S30" s="6"/>
      <c r="T30" s="6"/>
    </row>
    <row r="31" spans="4:20" x14ac:dyDescent="0.2">
      <c r="M31" s="6"/>
      <c r="N31" s="6"/>
      <c r="O31" s="6"/>
      <c r="P31" s="6"/>
      <c r="Q31" s="6"/>
      <c r="R31" s="6"/>
      <c r="S31" s="6"/>
      <c r="T31" s="6"/>
    </row>
    <row r="32" spans="4:20" x14ac:dyDescent="0.2">
      <c r="M32" s="6"/>
      <c r="N32" s="6"/>
      <c r="O32" s="6"/>
      <c r="P32" s="6"/>
      <c r="Q32" s="6"/>
      <c r="R32" s="6"/>
      <c r="S32" s="6"/>
      <c r="T32" s="6"/>
    </row>
    <row r="33" spans="1:22" x14ac:dyDescent="0.2">
      <c r="M33" s="6"/>
      <c r="N33" s="6"/>
      <c r="O33" s="6"/>
      <c r="P33" s="6"/>
      <c r="Q33" s="6"/>
      <c r="R33" s="6"/>
      <c r="S33" s="6"/>
      <c r="T33" s="6"/>
    </row>
    <row r="34" spans="1:22" x14ac:dyDescent="0.2">
      <c r="M34" s="6"/>
      <c r="N34" s="6"/>
      <c r="O34" s="6"/>
      <c r="P34" s="6"/>
      <c r="Q34" s="6"/>
      <c r="R34" s="6"/>
      <c r="S34" s="6"/>
      <c r="T34" s="6"/>
    </row>
    <row r="35" spans="1:22" x14ac:dyDescent="0.2">
      <c r="M35" s="6"/>
      <c r="N35" s="6"/>
      <c r="O35" s="6"/>
      <c r="P35" s="6"/>
      <c r="Q35" s="6"/>
      <c r="R35" s="6"/>
      <c r="S35" s="6"/>
      <c r="T35" s="6"/>
    </row>
    <row r="36" spans="1:22" x14ac:dyDescent="0.2">
      <c r="M36" s="6"/>
      <c r="N36" s="6"/>
      <c r="O36" s="6"/>
      <c r="P36" s="6"/>
      <c r="Q36" s="6"/>
      <c r="R36" s="6"/>
      <c r="S36" s="6"/>
      <c r="T36" s="6"/>
    </row>
    <row r="37" spans="1:22" x14ac:dyDescent="0.2">
      <c r="M37" s="6"/>
      <c r="N37" s="6"/>
      <c r="O37" s="6"/>
      <c r="P37" s="6"/>
      <c r="Q37" s="6"/>
      <c r="R37" s="6"/>
      <c r="S37" s="6"/>
      <c r="T37" s="6"/>
    </row>
    <row r="38" spans="1:22" ht="13.5" thickBot="1" x14ac:dyDescent="0.25"/>
    <row r="39" spans="1:22" ht="37.5" customHeight="1" thickBot="1" x14ac:dyDescent="0.25">
      <c r="A39" s="2"/>
      <c r="B39" s="13" t="s">
        <v>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/>
      <c r="U39" s="2"/>
    </row>
    <row r="40" spans="1:22" x14ac:dyDescent="0.2">
      <c r="A40" s="2"/>
      <c r="B40" s="19" t="s">
        <v>6</v>
      </c>
      <c r="C40" s="12"/>
      <c r="D40" s="25">
        <v>1</v>
      </c>
      <c r="E40" s="25">
        <v>2</v>
      </c>
      <c r="F40" s="25">
        <v>3</v>
      </c>
      <c r="G40" s="25">
        <v>4</v>
      </c>
      <c r="H40" s="25">
        <v>5</v>
      </c>
      <c r="I40" s="25">
        <v>6</v>
      </c>
      <c r="J40" s="25">
        <v>7</v>
      </c>
      <c r="K40" s="25">
        <v>8</v>
      </c>
      <c r="L40" s="25">
        <v>9</v>
      </c>
      <c r="M40" s="25">
        <v>10</v>
      </c>
      <c r="N40" s="25">
        <v>11</v>
      </c>
      <c r="O40" s="25">
        <v>12</v>
      </c>
      <c r="P40" s="25">
        <v>13</v>
      </c>
      <c r="Q40" s="25">
        <v>14</v>
      </c>
      <c r="R40" s="25">
        <v>15</v>
      </c>
      <c r="S40" s="25">
        <v>16</v>
      </c>
      <c r="T40" s="26">
        <v>17</v>
      </c>
      <c r="U40" s="2"/>
      <c r="V40" s="2"/>
    </row>
    <row r="41" spans="1:22" x14ac:dyDescent="0.2">
      <c r="B41" s="48" t="s">
        <v>8</v>
      </c>
      <c r="C41" s="20" t="s">
        <v>3</v>
      </c>
      <c r="D41" s="27">
        <v>23200</v>
      </c>
      <c r="E41" s="27">
        <v>28000</v>
      </c>
      <c r="F41" s="27">
        <v>54400</v>
      </c>
      <c r="G41" s="27">
        <v>42600</v>
      </c>
      <c r="H41" s="27">
        <v>121000</v>
      </c>
      <c r="I41" s="27">
        <v>70500</v>
      </c>
      <c r="J41" s="27">
        <v>49100</v>
      </c>
      <c r="K41" s="27">
        <v>43800</v>
      </c>
      <c r="L41" s="27">
        <v>75000</v>
      </c>
      <c r="M41" s="27">
        <v>62500</v>
      </c>
      <c r="N41" s="27">
        <v>40800</v>
      </c>
      <c r="O41" s="27">
        <v>89900</v>
      </c>
      <c r="P41" s="27">
        <v>64500</v>
      </c>
      <c r="Q41" s="27">
        <v>10000</v>
      </c>
      <c r="R41" s="27">
        <v>116000</v>
      </c>
      <c r="S41" s="27">
        <v>98900</v>
      </c>
      <c r="T41" s="28">
        <v>80500</v>
      </c>
    </row>
    <row r="42" spans="1:22" x14ac:dyDescent="0.2">
      <c r="B42" s="48"/>
      <c r="C42" s="21" t="s">
        <v>4</v>
      </c>
      <c r="D42" s="27">
        <v>0.89500000000000002</v>
      </c>
      <c r="E42" s="27">
        <v>0.77</v>
      </c>
      <c r="F42" s="27">
        <v>0.92400000000000004</v>
      </c>
      <c r="G42" s="27">
        <v>0.93799999999999994</v>
      </c>
      <c r="H42" s="27">
        <v>0.83799999999999997</v>
      </c>
      <c r="I42" s="27">
        <v>0.93700000000000006</v>
      </c>
      <c r="J42" s="27">
        <v>0.88300000000000001</v>
      </c>
      <c r="K42" s="27">
        <v>0.95399999999999996</v>
      </c>
      <c r="L42" s="27">
        <v>0.84899999999999998</v>
      </c>
      <c r="M42" s="27">
        <v>1.1160000000000001</v>
      </c>
      <c r="N42" s="27">
        <v>0.91900000000000004</v>
      </c>
      <c r="O42" s="27">
        <v>0.93500000000000005</v>
      </c>
      <c r="P42" s="27">
        <v>0.873</v>
      </c>
      <c r="Q42" s="27">
        <v>0.71</v>
      </c>
      <c r="R42" s="27">
        <v>1.0589999999999999</v>
      </c>
      <c r="S42" s="27">
        <v>1.0289999999999999</v>
      </c>
      <c r="T42" s="28">
        <v>1.024</v>
      </c>
      <c r="V42" s="3" t="s">
        <v>22</v>
      </c>
    </row>
    <row r="43" spans="1:22" x14ac:dyDescent="0.2">
      <c r="B43" s="48"/>
      <c r="C43" s="22" t="s">
        <v>5</v>
      </c>
      <c r="D43" s="27">
        <v>-1.0820000000000001</v>
      </c>
      <c r="E43" s="27">
        <v>-0.89700000000000002</v>
      </c>
      <c r="F43" s="27">
        <v>-1.373</v>
      </c>
      <c r="G43" s="27">
        <v>-1.327</v>
      </c>
      <c r="H43" s="27">
        <v>-1.3540000000000001</v>
      </c>
      <c r="I43" s="27">
        <v>-1.2969999999999999</v>
      </c>
      <c r="J43" s="27">
        <v>-1.3520000000000001</v>
      </c>
      <c r="K43" s="27">
        <v>-1.357</v>
      </c>
      <c r="L43" s="27">
        <v>-1.3680000000000001</v>
      </c>
      <c r="M43" s="27">
        <v>-1.371</v>
      </c>
      <c r="N43" s="27">
        <v>-1.3520000000000001</v>
      </c>
      <c r="O43" s="27">
        <v>-1.304</v>
      </c>
      <c r="P43" s="27">
        <v>-1.3380000000000001</v>
      </c>
      <c r="Q43" s="27">
        <v>-0.84399999999999997</v>
      </c>
      <c r="R43" s="27">
        <v>-1.5720000000000001</v>
      </c>
      <c r="S43" s="27">
        <v>-1.341</v>
      </c>
      <c r="T43" s="28">
        <v>-1.4610000000000001</v>
      </c>
    </row>
    <row r="44" spans="1:22" ht="12.75" customHeight="1" x14ac:dyDescent="0.2">
      <c r="B44" s="49" t="s">
        <v>10</v>
      </c>
      <c r="C44" s="23">
        <v>0.1</v>
      </c>
      <c r="D44" s="14">
        <f t="shared" ref="D44:M55" si="2">D$41*($C44^D$42)*(5+($C44^0.5))^D$43</f>
        <v>484.60167620434788</v>
      </c>
      <c r="E44" s="14">
        <f t="shared" si="2"/>
        <v>1062.4087053495225</v>
      </c>
      <c r="F44" s="14">
        <f t="shared" si="2"/>
        <v>653.64987912750985</v>
      </c>
      <c r="G44" s="14">
        <f t="shared" si="2"/>
        <v>535.22162129125581</v>
      </c>
      <c r="H44" s="14">
        <f t="shared" si="2"/>
        <v>1829.439803273302</v>
      </c>
      <c r="I44" s="14">
        <f t="shared" si="2"/>
        <v>933.42896777524902</v>
      </c>
      <c r="J44" s="14">
        <f t="shared" si="2"/>
        <v>671.53005202192242</v>
      </c>
      <c r="K44" s="14">
        <f t="shared" si="2"/>
        <v>504.46385376427907</v>
      </c>
      <c r="L44" s="14">
        <f t="shared" si="2"/>
        <v>1080.0293726688935</v>
      </c>
      <c r="M44" s="14">
        <f t="shared" si="2"/>
        <v>484.25878718225249</v>
      </c>
      <c r="N44" s="14">
        <f t="shared" ref="N44:T55" si="3">N$41*($C44^N$42)*(5+($C44^0.5))^N$43</f>
        <v>513.62259859798166</v>
      </c>
      <c r="O44" s="14">
        <f t="shared" si="3"/>
        <v>1181.877933718645</v>
      </c>
      <c r="P44" s="14">
        <f t="shared" si="3"/>
        <v>924.06415796376211</v>
      </c>
      <c r="Q44" s="14">
        <f t="shared" si="3"/>
        <v>475.98205424264165</v>
      </c>
      <c r="R44" s="14">
        <f t="shared" si="3"/>
        <v>732.50258632374596</v>
      </c>
      <c r="S44" s="14">
        <f t="shared" si="3"/>
        <v>984.37798325813412</v>
      </c>
      <c r="T44" s="15">
        <f t="shared" si="3"/>
        <v>663.26800922419693</v>
      </c>
    </row>
    <row r="45" spans="1:22" x14ac:dyDescent="0.2">
      <c r="B45" s="50"/>
      <c r="C45" s="23">
        <v>0.2</v>
      </c>
      <c r="D45" s="14">
        <f t="shared" si="2"/>
        <v>877.7465369478374</v>
      </c>
      <c r="E45" s="14">
        <f t="shared" si="2"/>
        <v>1772.5671096488659</v>
      </c>
      <c r="F45" s="14">
        <f t="shared" si="2"/>
        <v>1199.4527858497802</v>
      </c>
      <c r="G45" s="14">
        <f t="shared" si="2"/>
        <v>992.82407413976887</v>
      </c>
      <c r="H45" s="14">
        <f t="shared" si="2"/>
        <v>3164.2323198685567</v>
      </c>
      <c r="I45" s="14">
        <f t="shared" si="2"/>
        <v>1731.5539184880449</v>
      </c>
      <c r="J45" s="14">
        <f t="shared" si="2"/>
        <v>1198.3486268877039</v>
      </c>
      <c r="K45" s="14">
        <f t="shared" si="2"/>
        <v>945.51420662721512</v>
      </c>
      <c r="L45" s="14">
        <f t="shared" si="2"/>
        <v>1881.6946213392503</v>
      </c>
      <c r="M45" s="14">
        <f t="shared" si="2"/>
        <v>1015.1597335954125</v>
      </c>
      <c r="N45" s="14">
        <f t="shared" si="3"/>
        <v>939.72100265442918</v>
      </c>
      <c r="O45" s="14">
        <f t="shared" si="3"/>
        <v>2189.0279834747489</v>
      </c>
      <c r="P45" s="14">
        <f t="shared" si="3"/>
        <v>1638.1646378009521</v>
      </c>
      <c r="Q45" s="14">
        <f t="shared" si="3"/>
        <v>762.78140796290313</v>
      </c>
      <c r="R45" s="14">
        <f t="shared" si="3"/>
        <v>1468.8673918222248</v>
      </c>
      <c r="S45" s="14">
        <f t="shared" si="3"/>
        <v>1944.2239105158098</v>
      </c>
      <c r="T45" s="15">
        <f t="shared" si="3"/>
        <v>1301.6666863480243</v>
      </c>
    </row>
    <row r="46" spans="1:22" x14ac:dyDescent="0.2">
      <c r="B46" s="50"/>
      <c r="C46" s="23">
        <v>0.5</v>
      </c>
      <c r="D46" s="14">
        <f t="shared" si="2"/>
        <v>1895.0646415123738</v>
      </c>
      <c r="E46" s="14">
        <f t="shared" si="2"/>
        <v>3442.3877225604401</v>
      </c>
      <c r="F46" s="14">
        <f t="shared" si="2"/>
        <v>2623.5419805648016</v>
      </c>
      <c r="G46" s="14">
        <f t="shared" si="2"/>
        <v>2204.3443239620101</v>
      </c>
      <c r="H46" s="14">
        <f t="shared" si="2"/>
        <v>6402.2845451903495</v>
      </c>
      <c r="I46" s="14">
        <f t="shared" si="2"/>
        <v>3846.3824212021136</v>
      </c>
      <c r="J46" s="14">
        <f t="shared" si="2"/>
        <v>2526.9553961469755</v>
      </c>
      <c r="K46" s="14">
        <f t="shared" si="2"/>
        <v>2127.3305888696518</v>
      </c>
      <c r="L46" s="14">
        <f t="shared" si="2"/>
        <v>3843.3480124727694</v>
      </c>
      <c r="M46" s="14">
        <f t="shared" si="2"/>
        <v>2647.7940897250833</v>
      </c>
      <c r="N46" s="14">
        <f t="shared" si="3"/>
        <v>2048.0434554803032</v>
      </c>
      <c r="O46" s="14">
        <f t="shared" si="3"/>
        <v>4852.1049267910557</v>
      </c>
      <c r="P46" s="14">
        <f t="shared" si="3"/>
        <v>3425.1210322497764</v>
      </c>
      <c r="Q46" s="14">
        <f t="shared" si="3"/>
        <v>1405.5736290347963</v>
      </c>
      <c r="R46" s="14">
        <f t="shared" si="3"/>
        <v>3602.3115817388607</v>
      </c>
      <c r="S46" s="14">
        <f t="shared" si="3"/>
        <v>4689.0252593325204</v>
      </c>
      <c r="T46" s="15">
        <f t="shared" si="3"/>
        <v>3107.5447486002176</v>
      </c>
    </row>
    <row r="47" spans="1:22" x14ac:dyDescent="0.2">
      <c r="B47" s="50"/>
      <c r="C47" s="23">
        <v>2</v>
      </c>
      <c r="D47" s="14">
        <f t="shared" si="2"/>
        <v>5775.3812047938482</v>
      </c>
      <c r="E47" s="14">
        <f t="shared" si="2"/>
        <v>9014.5382134083338</v>
      </c>
      <c r="F47" s="14">
        <f t="shared" si="2"/>
        <v>8045.3085732718237</v>
      </c>
      <c r="G47" s="14">
        <f t="shared" si="2"/>
        <v>6929.4126146527487</v>
      </c>
      <c r="H47" s="14">
        <f t="shared" si="2"/>
        <v>17465.310934026424</v>
      </c>
      <c r="I47" s="14">
        <f t="shared" si="2"/>
        <v>12116.8355230455</v>
      </c>
      <c r="J47" s="14">
        <f t="shared" si="2"/>
        <v>7338.9356587223701</v>
      </c>
      <c r="K47" s="14">
        <f t="shared" si="2"/>
        <v>6813.3878418376762</v>
      </c>
      <c r="L47" s="14">
        <f t="shared" si="2"/>
        <v>10628.293452012369</v>
      </c>
      <c r="M47" s="14">
        <f t="shared" si="2"/>
        <v>10598.291723367294</v>
      </c>
      <c r="N47" s="14">
        <f t="shared" si="3"/>
        <v>6252.4298962913244</v>
      </c>
      <c r="O47" s="14">
        <f t="shared" si="3"/>
        <v>15230.274244566028</v>
      </c>
      <c r="P47" s="14">
        <f t="shared" si="3"/>
        <v>9826.5486942036041</v>
      </c>
      <c r="Q47" s="14">
        <f t="shared" si="3"/>
        <v>3408.0209359365335</v>
      </c>
      <c r="R47" s="14">
        <f t="shared" si="3"/>
        <v>13014.254792664291</v>
      </c>
      <c r="S47" s="14">
        <f t="shared" si="3"/>
        <v>16694.631472790639</v>
      </c>
      <c r="T47" s="15">
        <f t="shared" si="3"/>
        <v>10834.629517701998</v>
      </c>
    </row>
    <row r="48" spans="1:22" x14ac:dyDescent="0.2">
      <c r="B48" s="50"/>
      <c r="C48" s="23">
        <v>10</v>
      </c>
      <c r="D48" s="14">
        <f t="shared" si="2"/>
        <v>18789.191324251668</v>
      </c>
      <c r="E48" s="14">
        <f t="shared" si="2"/>
        <v>25076.287337258706</v>
      </c>
      <c r="F48" s="14">
        <f t="shared" si="2"/>
        <v>25567.125104163322</v>
      </c>
      <c r="G48" s="14">
        <f t="shared" si="2"/>
        <v>22773.821832087382</v>
      </c>
      <c r="H48" s="14">
        <f t="shared" si="2"/>
        <v>48550.396725651233</v>
      </c>
      <c r="I48" s="14">
        <f t="shared" si="2"/>
        <v>40046.980609808859</v>
      </c>
      <c r="J48" s="14">
        <f t="shared" si="2"/>
        <v>21943.83492585678</v>
      </c>
      <c r="K48" s="14">
        <f t="shared" si="2"/>
        <v>22811.092686794524</v>
      </c>
      <c r="L48" s="14">
        <f t="shared" si="2"/>
        <v>29971.143774527005</v>
      </c>
      <c r="M48" s="14">
        <f t="shared" si="2"/>
        <v>45897.247036624991</v>
      </c>
      <c r="N48" s="14">
        <f t="shared" si="3"/>
        <v>19810.306667821889</v>
      </c>
      <c r="O48" s="14">
        <f t="shared" si="3"/>
        <v>50090.765955800271</v>
      </c>
      <c r="P48" s="14">
        <f t="shared" si="3"/>
        <v>29010.559799689068</v>
      </c>
      <c r="Q48" s="14">
        <f t="shared" si="3"/>
        <v>8718.2879423592913</v>
      </c>
      <c r="R48" s="14">
        <f t="shared" si="3"/>
        <v>48988.091974652765</v>
      </c>
      <c r="S48" s="14">
        <f t="shared" si="3"/>
        <v>63307.80443102969</v>
      </c>
      <c r="T48" s="15">
        <f t="shared" si="3"/>
        <v>39594.920666039696</v>
      </c>
    </row>
    <row r="49" spans="2:22" x14ac:dyDescent="0.2">
      <c r="B49" s="50"/>
      <c r="C49" s="23">
        <v>50</v>
      </c>
      <c r="D49" s="14">
        <f t="shared" si="2"/>
        <v>51953.798129378971</v>
      </c>
      <c r="E49" s="14">
        <f t="shared" si="2"/>
        <v>60959.170825681183</v>
      </c>
      <c r="F49" s="14">
        <f t="shared" si="2"/>
        <v>66101.353429203591</v>
      </c>
      <c r="G49" s="14">
        <f t="shared" si="2"/>
        <v>61315.028289395617</v>
      </c>
      <c r="H49" s="14">
        <f t="shared" si="2"/>
        <v>110112.99368492655</v>
      </c>
      <c r="I49" s="14">
        <f t="shared" si="2"/>
        <v>108918.04853133077</v>
      </c>
      <c r="J49" s="14">
        <f t="shared" si="2"/>
        <v>53549.05776596826</v>
      </c>
      <c r="K49" s="14">
        <f t="shared" si="2"/>
        <v>62282.006247768048</v>
      </c>
      <c r="L49" s="14">
        <f t="shared" si="2"/>
        <v>68811.130604229998</v>
      </c>
      <c r="M49" s="14">
        <f t="shared" si="2"/>
        <v>161754.80916882528</v>
      </c>
      <c r="N49" s="14">
        <f t="shared" si="3"/>
        <v>51226.351436406432</v>
      </c>
      <c r="O49" s="14">
        <f t="shared" si="3"/>
        <v>135425.4434798687</v>
      </c>
      <c r="P49" s="14">
        <f t="shared" si="3"/>
        <v>70046.234807813249</v>
      </c>
      <c r="Q49" s="14">
        <f t="shared" si="3"/>
        <v>19646.054342020696</v>
      </c>
      <c r="R49" s="14">
        <f t="shared" si="3"/>
        <v>145600.54468349289</v>
      </c>
      <c r="S49" s="14">
        <f t="shared" si="3"/>
        <v>196252.61677262932</v>
      </c>
      <c r="T49" s="15">
        <f t="shared" si="3"/>
        <v>116174.47329977267</v>
      </c>
    </row>
    <row r="50" spans="2:22" x14ac:dyDescent="0.2">
      <c r="B50" s="50"/>
      <c r="C50" s="23">
        <v>100</v>
      </c>
      <c r="D50" s="14">
        <f t="shared" si="2"/>
        <v>76376.058568445078</v>
      </c>
      <c r="E50" s="14">
        <f t="shared" si="2"/>
        <v>85546.879420405821</v>
      </c>
      <c r="F50" s="14">
        <f t="shared" si="2"/>
        <v>93073.404693538585</v>
      </c>
      <c r="G50" s="14">
        <f t="shared" si="2"/>
        <v>88051.447195292363</v>
      </c>
      <c r="H50" s="14">
        <f t="shared" si="2"/>
        <v>146675.57707198683</v>
      </c>
      <c r="I50" s="14">
        <f t="shared" si="2"/>
        <v>157325.3671728294</v>
      </c>
      <c r="J50" s="14">
        <f t="shared" si="2"/>
        <v>73621.745491031354</v>
      </c>
      <c r="K50" s="14">
        <f t="shared" si="2"/>
        <v>89850.039416284693</v>
      </c>
      <c r="L50" s="14">
        <f t="shared" si="2"/>
        <v>92080.659471840001</v>
      </c>
      <c r="M50" s="14">
        <f t="shared" si="2"/>
        <v>260290.84972909885</v>
      </c>
      <c r="N50" s="14">
        <f t="shared" si="3"/>
        <v>72207.910993465804</v>
      </c>
      <c r="O50" s="14">
        <f t="shared" si="3"/>
        <v>195045.83907910774</v>
      </c>
      <c r="P50" s="14">
        <f t="shared" si="3"/>
        <v>95928.932138577889</v>
      </c>
      <c r="Q50" s="14">
        <f t="shared" si="3"/>
        <v>26753.399658799139</v>
      </c>
      <c r="R50" s="14">
        <f t="shared" si="3"/>
        <v>215596.90894344958</v>
      </c>
      <c r="S50" s="14">
        <f t="shared" si="3"/>
        <v>299266.3681939916</v>
      </c>
      <c r="T50" s="15">
        <f t="shared" si="3"/>
        <v>171999.24909307627</v>
      </c>
    </row>
    <row r="51" spans="2:22" x14ac:dyDescent="0.2">
      <c r="B51" s="50"/>
      <c r="C51" s="23">
        <v>200</v>
      </c>
      <c r="D51" s="14">
        <f t="shared" si="2"/>
        <v>109092.83557031445</v>
      </c>
      <c r="E51" s="14">
        <f t="shared" si="2"/>
        <v>117221.08830445111</v>
      </c>
      <c r="F51" s="14">
        <f t="shared" si="2"/>
        <v>126350.74637254876</v>
      </c>
      <c r="G51" s="14">
        <f t="shared" si="2"/>
        <v>122060.31571313326</v>
      </c>
      <c r="H51" s="14">
        <f t="shared" si="2"/>
        <v>188466.21997080924</v>
      </c>
      <c r="I51" s="14">
        <f t="shared" si="2"/>
        <v>219539.50896362259</v>
      </c>
      <c r="J51" s="14">
        <f t="shared" si="2"/>
        <v>97642.743285261939</v>
      </c>
      <c r="K51" s="14">
        <f t="shared" si="2"/>
        <v>125024.68488160483</v>
      </c>
      <c r="L51" s="14">
        <f t="shared" si="2"/>
        <v>118815.43918774213</v>
      </c>
      <c r="M51" s="14">
        <f t="shared" si="2"/>
        <v>403850.54127515614</v>
      </c>
      <c r="N51" s="14">
        <f t="shared" si="3"/>
        <v>98187.391683129797</v>
      </c>
      <c r="O51" s="14">
        <f t="shared" si="3"/>
        <v>271335.90761405817</v>
      </c>
      <c r="P51" s="14">
        <f t="shared" si="3"/>
        <v>126781.46342371011</v>
      </c>
      <c r="Q51" s="14">
        <f t="shared" si="3"/>
        <v>35623.075281452482</v>
      </c>
      <c r="R51" s="14">
        <f t="shared" si="3"/>
        <v>306168.04653915844</v>
      </c>
      <c r="S51" s="14">
        <f t="shared" si="3"/>
        <v>440359.17112704291</v>
      </c>
      <c r="T51" s="15">
        <f t="shared" si="3"/>
        <v>244941.64924578488</v>
      </c>
    </row>
    <row r="52" spans="2:22" x14ac:dyDescent="0.2">
      <c r="B52" s="50"/>
      <c r="C52" s="23">
        <v>500</v>
      </c>
      <c r="D52" s="14">
        <f t="shared" si="2"/>
        <v>168304.16019555979</v>
      </c>
      <c r="E52" s="14">
        <f t="shared" si="2"/>
        <v>172290.8130400212</v>
      </c>
      <c r="F52" s="14">
        <f t="shared" si="2"/>
        <v>180414.72183052875</v>
      </c>
      <c r="G52" s="14">
        <f t="shared" si="2"/>
        <v>179463.48173162781</v>
      </c>
      <c r="H52" s="14">
        <f t="shared" si="2"/>
        <v>250410.44158853023</v>
      </c>
      <c r="I52" s="14">
        <f t="shared" si="2"/>
        <v>325964.60420833225</v>
      </c>
      <c r="J52" s="14">
        <f t="shared" si="2"/>
        <v>135293.35291802551</v>
      </c>
      <c r="K52" s="14">
        <f t="shared" si="2"/>
        <v>184548.41267452267</v>
      </c>
      <c r="L52" s="14">
        <f t="shared" si="2"/>
        <v>158670.87651694292</v>
      </c>
      <c r="M52" s="14">
        <f t="shared" si="2"/>
        <v>688065.18738555035</v>
      </c>
      <c r="N52" s="14">
        <f t="shared" si="3"/>
        <v>140610.59661654555</v>
      </c>
      <c r="O52" s="14">
        <f t="shared" si="3"/>
        <v>401128.1957315476</v>
      </c>
      <c r="P52" s="14">
        <f t="shared" si="3"/>
        <v>174938.24232676227</v>
      </c>
      <c r="Q52" s="14">
        <f t="shared" si="3"/>
        <v>50504.911409315166</v>
      </c>
      <c r="R52" s="14">
        <f t="shared" si="3"/>
        <v>460790.76168918074</v>
      </c>
      <c r="S52" s="14">
        <f t="shared" si="3"/>
        <v>700243.80552899011</v>
      </c>
      <c r="T52" s="15">
        <f t="shared" si="3"/>
        <v>371448.65355534747</v>
      </c>
    </row>
    <row r="53" spans="2:22" x14ac:dyDescent="0.2">
      <c r="B53" s="50"/>
      <c r="C53" s="23">
        <v>1000</v>
      </c>
      <c r="D53" s="14">
        <f t="shared" si="2"/>
        <v>228301.68304880423</v>
      </c>
      <c r="E53" s="14">
        <f t="shared" si="2"/>
        <v>226189.86643275968</v>
      </c>
      <c r="F53" s="14">
        <f t="shared" si="2"/>
        <v>229386.79265220041</v>
      </c>
      <c r="G53" s="14">
        <f t="shared" si="2"/>
        <v>233513.32442495579</v>
      </c>
      <c r="H53" s="14">
        <f t="shared" si="2"/>
        <v>301624.17964181403</v>
      </c>
      <c r="I53" s="14">
        <f t="shared" si="2"/>
        <v>427566.55112821824</v>
      </c>
      <c r="J53" s="14">
        <f t="shared" si="2"/>
        <v>168224.70603493034</v>
      </c>
      <c r="K53" s="14">
        <f t="shared" si="2"/>
        <v>240693.09981477758</v>
      </c>
      <c r="L53" s="14">
        <f t="shared" si="2"/>
        <v>191800.4090500414</v>
      </c>
      <c r="M53" s="14">
        <f t="shared" si="2"/>
        <v>999947.10917337181</v>
      </c>
      <c r="N53" s="14">
        <f t="shared" si="3"/>
        <v>179253.83218985613</v>
      </c>
      <c r="O53" s="14">
        <f t="shared" si="3"/>
        <v>524358.16929337604</v>
      </c>
      <c r="P53" s="14">
        <f t="shared" si="3"/>
        <v>216900.48260671081</v>
      </c>
      <c r="Q53" s="14">
        <f t="shared" si="3"/>
        <v>64594.260403892942</v>
      </c>
      <c r="R53" s="14">
        <f t="shared" si="3"/>
        <v>607073.10973810882</v>
      </c>
      <c r="S53" s="14">
        <f t="shared" si="3"/>
        <v>966508.86427067069</v>
      </c>
      <c r="T53" s="15">
        <f t="shared" si="3"/>
        <v>493350.16537873197</v>
      </c>
    </row>
    <row r="54" spans="2:22" x14ac:dyDescent="0.2">
      <c r="B54" s="50"/>
      <c r="C54" s="23">
        <v>5000</v>
      </c>
      <c r="D54" s="14">
        <f t="shared" si="2"/>
        <v>439357.57404396904</v>
      </c>
      <c r="E54" s="14">
        <f t="shared" si="2"/>
        <v>407156.13551155111</v>
      </c>
      <c r="F54" s="14">
        <f t="shared" si="2"/>
        <v>374424.65293766605</v>
      </c>
      <c r="G54" s="14">
        <f t="shared" si="2"/>
        <v>403089.92526023055</v>
      </c>
      <c r="H54" s="14">
        <f t="shared" si="2"/>
        <v>434653.79089197255</v>
      </c>
      <c r="I54" s="14">
        <f t="shared" si="2"/>
        <v>753107.903952842</v>
      </c>
      <c r="J54" s="14">
        <f t="shared" si="2"/>
        <v>261006.6412585174</v>
      </c>
      <c r="K54" s="14">
        <f t="shared" si="2"/>
        <v>417133.68400324567</v>
      </c>
      <c r="L54" s="14">
        <f t="shared" si="2"/>
        <v>278483.73494771542</v>
      </c>
      <c r="M54" s="14">
        <f t="shared" si="2"/>
        <v>2226414.9454183388</v>
      </c>
      <c r="N54" s="14">
        <f t="shared" si="3"/>
        <v>294708.83057935006</v>
      </c>
      <c r="O54" s="14">
        <f t="shared" si="3"/>
        <v>915958.38011869777</v>
      </c>
      <c r="P54" s="14">
        <f t="shared" si="3"/>
        <v>334540.17548676638</v>
      </c>
      <c r="Q54" s="14">
        <f t="shared" si="3"/>
        <v>109713.50263401387</v>
      </c>
      <c r="R54" s="14">
        <f t="shared" si="3"/>
        <v>1065693.2277661124</v>
      </c>
      <c r="S54" s="14">
        <f t="shared" si="3"/>
        <v>1911994.7991663895</v>
      </c>
      <c r="T54" s="15">
        <f t="shared" si="3"/>
        <v>887345.16865917319</v>
      </c>
      <c r="U54" s="5"/>
      <c r="V54" s="6"/>
    </row>
    <row r="55" spans="2:22" ht="13.5" thickBot="1" x14ac:dyDescent="0.25">
      <c r="B55" s="51"/>
      <c r="C55" s="24">
        <v>10000</v>
      </c>
      <c r="D55" s="16">
        <f t="shared" si="2"/>
        <v>573536.63414265809</v>
      </c>
      <c r="E55" s="16">
        <f t="shared" si="2"/>
        <v>517787.10444899491</v>
      </c>
      <c r="F55" s="16">
        <f t="shared" si="2"/>
        <v>453425.55376744014</v>
      </c>
      <c r="G55" s="16">
        <f t="shared" si="2"/>
        <v>500370.15650213073</v>
      </c>
      <c r="H55" s="16">
        <f t="shared" si="2"/>
        <v>498993.69639635627</v>
      </c>
      <c r="I55" s="16">
        <f t="shared" si="2"/>
        <v>943423.29599914898</v>
      </c>
      <c r="J55" s="16">
        <f t="shared" si="2"/>
        <v>309338.20404908888</v>
      </c>
      <c r="K55" s="16">
        <f t="shared" si="2"/>
        <v>518465.94055003882</v>
      </c>
      <c r="L55" s="16">
        <f t="shared" si="2"/>
        <v>320681.7923348645</v>
      </c>
      <c r="M55" s="16">
        <f t="shared" si="2"/>
        <v>3081977.6738317055</v>
      </c>
      <c r="N55" s="16">
        <f t="shared" si="3"/>
        <v>358106.52207699209</v>
      </c>
      <c r="O55" s="16">
        <f t="shared" si="3"/>
        <v>1143217.4522864195</v>
      </c>
      <c r="P55" s="16">
        <f t="shared" si="3"/>
        <v>395556.41530294204</v>
      </c>
      <c r="Q55" s="16">
        <f t="shared" si="3"/>
        <v>136180.90989098515</v>
      </c>
      <c r="R55" s="16">
        <f t="shared" si="3"/>
        <v>1327848.144638852</v>
      </c>
      <c r="S55" s="16">
        <f t="shared" si="3"/>
        <v>2516410.227010211</v>
      </c>
      <c r="T55" s="17">
        <f t="shared" si="3"/>
        <v>1119021.2001437761</v>
      </c>
      <c r="U55" s="5"/>
      <c r="V55" s="5"/>
    </row>
    <row r="56" spans="2:22" x14ac:dyDescent="0.2">
      <c r="M56" s="6"/>
      <c r="N56" s="6"/>
      <c r="O56" s="6"/>
      <c r="P56" s="6"/>
      <c r="Q56" s="6"/>
      <c r="R56" s="6"/>
      <c r="S56" s="6"/>
      <c r="T56" s="6"/>
    </row>
    <row r="57" spans="2:22" x14ac:dyDescent="0.2">
      <c r="M57" s="6"/>
      <c r="N57" s="6"/>
      <c r="O57" s="6"/>
      <c r="P57" s="6"/>
      <c r="Q57" s="6"/>
      <c r="R57" s="6"/>
      <c r="S57" s="6"/>
      <c r="T57" s="6"/>
    </row>
    <row r="58" spans="2:22" x14ac:dyDescent="0.2">
      <c r="M58" s="6"/>
      <c r="N58" s="6"/>
      <c r="O58" s="6"/>
      <c r="P58" s="6"/>
      <c r="Q58" s="6"/>
      <c r="R58" s="6"/>
      <c r="S58" s="6"/>
      <c r="T58" s="6"/>
    </row>
    <row r="59" spans="2:22" x14ac:dyDescent="0.2">
      <c r="C59" t="s">
        <v>2</v>
      </c>
    </row>
    <row r="60" spans="2:22" x14ac:dyDescent="0.2">
      <c r="C60" t="s">
        <v>0</v>
      </c>
      <c r="D60" t="s">
        <v>1</v>
      </c>
    </row>
    <row r="61" spans="2:22" x14ac:dyDescent="0.2">
      <c r="C61">
        <v>0.1</v>
      </c>
      <c r="D61" s="1">
        <v>1850</v>
      </c>
    </row>
    <row r="62" spans="2:22" x14ac:dyDescent="0.2">
      <c r="C62">
        <v>1.5</v>
      </c>
      <c r="D62" s="1">
        <v>16200</v>
      </c>
    </row>
    <row r="63" spans="2:22" x14ac:dyDescent="0.2">
      <c r="C63">
        <v>15</v>
      </c>
      <c r="D63" s="1">
        <v>97500</v>
      </c>
    </row>
    <row r="64" spans="2:22" x14ac:dyDescent="0.2">
      <c r="C64">
        <v>20</v>
      </c>
      <c r="D64" s="1">
        <v>121000</v>
      </c>
    </row>
    <row r="65" spans="3:4" x14ac:dyDescent="0.2">
      <c r="C65">
        <v>25</v>
      </c>
      <c r="D65" s="1">
        <v>140000</v>
      </c>
    </row>
    <row r="66" spans="3:4" x14ac:dyDescent="0.2">
      <c r="C66">
        <v>30</v>
      </c>
      <c r="D66" s="1">
        <v>158000</v>
      </c>
    </row>
    <row r="67" spans="3:4" x14ac:dyDescent="0.2">
      <c r="C67">
        <v>40</v>
      </c>
      <c r="D67" s="1">
        <v>193000</v>
      </c>
    </row>
    <row r="68" spans="3:4" x14ac:dyDescent="0.2">
      <c r="C68">
        <v>50</v>
      </c>
      <c r="D68" s="1">
        <v>225000</v>
      </c>
    </row>
    <row r="69" spans="3:4" x14ac:dyDescent="0.2">
      <c r="C69">
        <v>60</v>
      </c>
      <c r="D69" s="1">
        <v>248000</v>
      </c>
    </row>
    <row r="70" spans="3:4" x14ac:dyDescent="0.2">
      <c r="C70">
        <v>70</v>
      </c>
      <c r="D70" s="1">
        <v>270000</v>
      </c>
    </row>
    <row r="71" spans="3:4" x14ac:dyDescent="0.2">
      <c r="C71">
        <v>80</v>
      </c>
      <c r="D71" s="1">
        <v>290000</v>
      </c>
    </row>
    <row r="72" spans="3:4" x14ac:dyDescent="0.2">
      <c r="C72">
        <v>90</v>
      </c>
      <c r="D72" s="1">
        <v>310000</v>
      </c>
    </row>
    <row r="73" spans="3:4" x14ac:dyDescent="0.2">
      <c r="C73">
        <v>100</v>
      </c>
      <c r="D73" s="1">
        <v>330000</v>
      </c>
    </row>
    <row r="74" spans="3:4" x14ac:dyDescent="0.2">
      <c r="C74">
        <v>120</v>
      </c>
      <c r="D74" s="1">
        <v>360000</v>
      </c>
    </row>
    <row r="75" spans="3:4" x14ac:dyDescent="0.2">
      <c r="C75">
        <v>140</v>
      </c>
      <c r="D75" s="1">
        <v>395000</v>
      </c>
    </row>
    <row r="76" spans="3:4" x14ac:dyDescent="0.2">
      <c r="C76">
        <v>160</v>
      </c>
      <c r="D76" s="1">
        <v>420000</v>
      </c>
    </row>
    <row r="77" spans="3:4" x14ac:dyDescent="0.2">
      <c r="C77">
        <v>180</v>
      </c>
      <c r="D77" s="1">
        <v>450000</v>
      </c>
    </row>
    <row r="78" spans="3:4" x14ac:dyDescent="0.2">
      <c r="C78">
        <v>200</v>
      </c>
      <c r="D78" s="1">
        <v>480000</v>
      </c>
    </row>
    <row r="79" spans="3:4" x14ac:dyDescent="0.2">
      <c r="C79">
        <v>250</v>
      </c>
      <c r="D79" s="1">
        <v>540000</v>
      </c>
    </row>
    <row r="80" spans="3:4" x14ac:dyDescent="0.2">
      <c r="C80">
        <v>300</v>
      </c>
      <c r="D80" s="1">
        <v>580000</v>
      </c>
    </row>
    <row r="81" spans="3:4" x14ac:dyDescent="0.2">
      <c r="C81">
        <v>400</v>
      </c>
      <c r="D81" s="1">
        <v>650000</v>
      </c>
    </row>
    <row r="82" spans="3:4" x14ac:dyDescent="0.2">
      <c r="C82">
        <v>500</v>
      </c>
      <c r="D82" s="1">
        <v>715000</v>
      </c>
    </row>
    <row r="83" spans="3:4" x14ac:dyDescent="0.2">
      <c r="C83">
        <v>600</v>
      </c>
      <c r="D83" s="1">
        <v>760000</v>
      </c>
    </row>
    <row r="84" spans="3:4" x14ac:dyDescent="0.2">
      <c r="C84">
        <v>700</v>
      </c>
      <c r="D84" s="1">
        <v>825000</v>
      </c>
    </row>
    <row r="85" spans="3:4" x14ac:dyDescent="0.2">
      <c r="C85">
        <v>800</v>
      </c>
      <c r="D85" s="1">
        <v>860000</v>
      </c>
    </row>
    <row r="86" spans="3:4" x14ac:dyDescent="0.2">
      <c r="C86">
        <v>900</v>
      </c>
      <c r="D86" s="1">
        <v>900000</v>
      </c>
    </row>
    <row r="87" spans="3:4" x14ac:dyDescent="0.2">
      <c r="C87">
        <v>1000</v>
      </c>
      <c r="D87" s="1">
        <v>930000</v>
      </c>
    </row>
    <row r="88" spans="3:4" x14ac:dyDescent="0.2">
      <c r="D88" s="1"/>
    </row>
    <row r="89" spans="3:4" x14ac:dyDescent="0.2">
      <c r="D89" s="1"/>
    </row>
  </sheetData>
  <mergeCells count="2">
    <mergeCell ref="B41:B43"/>
    <mergeCell ref="B44:B55"/>
  </mergeCells>
  <pageMargins left="0.75" right="0.75" top="1" bottom="1" header="0.5" footer="0.5"/>
  <pageSetup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 sizeWithCells="1">
              <from>
                <xdr:col>7</xdr:col>
                <xdr:colOff>276225</xdr:colOff>
                <xdr:row>38</xdr:row>
                <xdr:rowOff>28575</xdr:rowOff>
              </from>
              <to>
                <xdr:col>12</xdr:col>
                <xdr:colOff>200025</xdr:colOff>
                <xdr:row>38</xdr:row>
                <xdr:rowOff>447675</xdr:rowOff>
              </to>
            </anchor>
          </objectPr>
        </oleObject>
      </mc:Choice>
      <mc:Fallback>
        <oleObject progId="Equation.3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</vt:lpstr>
    </vt:vector>
  </TitlesOfParts>
  <Company>U.S.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R. Holmes, Jr.</dc:creator>
  <cp:lastModifiedBy>tkoenig</cp:lastModifiedBy>
  <cp:lastPrinted>2014-03-20T13:45:00Z</cp:lastPrinted>
  <dcterms:created xsi:type="dcterms:W3CDTF">2009-11-23T15:51:32Z</dcterms:created>
  <dcterms:modified xsi:type="dcterms:W3CDTF">2015-09-25T21:14:40Z</dcterms:modified>
</cp:coreProperties>
</file>